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01"/>
  <workbookPr/>
  <bookViews>
    <workbookView xWindow="65431" yWindow="65431" windowWidth="23250" windowHeight="12570" tabRatio="789" firstSheet="25" activeTab="30"/>
  </bookViews>
  <sheets>
    <sheet name="Rekapitulace stavby" sheetId="1" r:id="rId1"/>
    <sheet name="1 - Typ A1" sheetId="2" r:id="rId2"/>
    <sheet name="2 - Typ A2" sheetId="3" r:id="rId3"/>
    <sheet name="3 - Typ A3" sheetId="4" r:id="rId4"/>
    <sheet name="4 - Typ A4" sheetId="5" r:id="rId5"/>
    <sheet name="5 - Typ A5" sheetId="6" r:id="rId6"/>
    <sheet name="6 - Typ C" sheetId="7" r:id="rId7"/>
    <sheet name="10 - 1NP" sheetId="8" r:id="rId8"/>
    <sheet name="11 - 2NP" sheetId="9" r:id="rId9"/>
    <sheet name="17 - 8NP" sheetId="15" r:id="rId10"/>
    <sheet name="12 - 3NP" sheetId="10" r:id="rId11"/>
    <sheet name="13 - 4NP" sheetId="11" r:id="rId12"/>
    <sheet name="14 - 5NP" sheetId="12" r:id="rId13"/>
    <sheet name="15 - 6NP" sheetId="13" r:id="rId14"/>
    <sheet name="16 - 7NP" sheetId="14" r:id="rId15"/>
    <sheet name="18 - 9NP" sheetId="16" r:id="rId16"/>
    <sheet name="19 - 10NP" sheetId="17" r:id="rId17"/>
    <sheet name="20 - 11NP" sheetId="18" r:id="rId18"/>
    <sheet name="21 - 12NP" sheetId="19" r:id="rId19"/>
    <sheet name="10 - 2NP" sheetId="20" r:id="rId20"/>
    <sheet name="11 - 3NP" sheetId="21" r:id="rId21"/>
    <sheet name="12 - 4NP" sheetId="22" r:id="rId22"/>
    <sheet name="13 - 5NP" sheetId="23" r:id="rId23"/>
    <sheet name="14 - 6NP" sheetId="24" r:id="rId24"/>
    <sheet name="15 - 7NP" sheetId="25" r:id="rId25"/>
    <sheet name="16 - 8NP" sheetId="26" r:id="rId26"/>
    <sheet name="17 - 9NP" sheetId="27" r:id="rId27"/>
    <sheet name="18 - 10NP" sheetId="28" r:id="rId28"/>
    <sheet name="19 - 11NP" sheetId="29" r:id="rId29"/>
    <sheet name="20 - 12NP" sheetId="30" r:id="rId30"/>
    <sheet name="VRN - Ostatní a vedlejší ..." sheetId="31" r:id="rId31"/>
    <sheet name="Pokyny pro vyplnění" sheetId="32" r:id="rId32"/>
  </sheets>
  <definedNames>
    <definedName name="_xlnm._FilterDatabase" localSheetId="1" hidden="1">'1 - Typ A1'!$C$81:$K$99</definedName>
    <definedName name="_xlnm._FilterDatabase" localSheetId="7" hidden="1">'10 - 1NP'!$C$86:$K$97</definedName>
    <definedName name="_xlnm._FilterDatabase" localSheetId="19" hidden="1">'10 - 2NP'!$C$86:$K$97</definedName>
    <definedName name="_xlnm._FilterDatabase" localSheetId="8" hidden="1">'11 - 2NP'!$C$86:$K$97</definedName>
    <definedName name="_xlnm._FilterDatabase" localSheetId="20" hidden="1">'11 - 3NP'!$C$86:$K$97</definedName>
    <definedName name="_xlnm._FilterDatabase" localSheetId="10" hidden="1">'12 - 3NP'!$C$86:$K$97</definedName>
    <definedName name="_xlnm._FilterDatabase" localSheetId="21" hidden="1">'12 - 4NP'!$C$86:$K$97</definedName>
    <definedName name="_xlnm._FilterDatabase" localSheetId="11" hidden="1">'13 - 4NP'!$C$86:$K$97</definedName>
    <definedName name="_xlnm._FilterDatabase" localSheetId="22" hidden="1">'13 - 5NP'!$C$86:$K$97</definedName>
    <definedName name="_xlnm._FilterDatabase" localSheetId="12" hidden="1">'14 - 5NP'!$C$86:$K$97</definedName>
    <definedName name="_xlnm._FilterDatabase" localSheetId="23" hidden="1">'14 - 6NP'!$C$86:$K$97</definedName>
    <definedName name="_xlnm._FilterDatabase" localSheetId="13" hidden="1">'15 - 6NP'!$C$86:$K$97</definedName>
    <definedName name="_xlnm._FilterDatabase" localSheetId="24" hidden="1">'15 - 7NP'!$C$86:$K$97</definedName>
    <definedName name="_xlnm._FilterDatabase" localSheetId="14" hidden="1">'16 - 7NP'!$C$86:$K$97</definedName>
    <definedName name="_xlnm._FilterDatabase" localSheetId="25" hidden="1">'16 - 8NP'!$C$86:$K$97</definedName>
    <definedName name="_xlnm._FilterDatabase" localSheetId="9" hidden="1">'17 - 8NP'!$C$86:$K$97</definedName>
    <definedName name="_xlnm._FilterDatabase" localSheetId="26" hidden="1">'17 - 9NP'!$C$86:$K$97</definedName>
    <definedName name="_xlnm._FilterDatabase" localSheetId="27" hidden="1">'18 - 10NP'!$C$86:$K$97</definedName>
    <definedName name="_xlnm._FilterDatabase" localSheetId="15" hidden="1">'18 - 9NP'!$C$86:$K$97</definedName>
    <definedName name="_xlnm._FilterDatabase" localSheetId="16" hidden="1">'19 - 10NP'!$C$86:$K$97</definedName>
    <definedName name="_xlnm._FilterDatabase" localSheetId="28" hidden="1">'19 - 11NP'!$C$86:$K$97</definedName>
    <definedName name="_xlnm._FilterDatabase" localSheetId="2" hidden="1">'2 - Typ A2'!$C$81:$K$99</definedName>
    <definedName name="_xlnm._FilterDatabase" localSheetId="17" hidden="1">'20 - 11NP'!$C$86:$K$97</definedName>
    <definedName name="_xlnm._FilterDatabase" localSheetId="29" hidden="1">'20 - 12NP'!$C$86:$K$97</definedName>
    <definedName name="_xlnm._FilterDatabase" localSheetId="18" hidden="1">'21 - 12NP'!$C$86:$K$97</definedName>
    <definedName name="_xlnm._FilterDatabase" localSheetId="3" hidden="1">'3 - Typ A3'!$C$81:$K$99</definedName>
    <definedName name="_xlnm._FilterDatabase" localSheetId="4" hidden="1">'4 - Typ A4'!$C$81:$K$99</definedName>
    <definedName name="_xlnm._FilterDatabase" localSheetId="5" hidden="1">'5 - Typ A5'!$C$81:$K$99</definedName>
    <definedName name="_xlnm._FilterDatabase" localSheetId="6" hidden="1">'6 - Typ C'!$C$81:$K$99</definedName>
    <definedName name="_xlnm._FilterDatabase" localSheetId="30" hidden="1">'VRN - Ostatní a vedlejší ...'!$C$79:$K$83</definedName>
    <definedName name="_xlnm.Print_Area" localSheetId="1">'1 - Typ A1'!$C$4:$J$39,'1 - Typ A1'!$C$45:$J$63,'1 - Typ A1'!$C$69:$K$99</definedName>
    <definedName name="_xlnm.Print_Area" localSheetId="7">'10 - 1NP'!$C$4:$J$41,'10 - 1NP'!$C$47:$J$66,'10 - 1NP'!$C$72:$K$97</definedName>
    <definedName name="_xlnm.Print_Area" localSheetId="19">'10 - 2NP'!$C$4:$J$41,'10 - 2NP'!$C$47:$J$66,'10 - 2NP'!$C$72:$K$97</definedName>
    <definedName name="_xlnm.Print_Area" localSheetId="8">'11 - 2NP'!$C$4:$J$41,'11 - 2NP'!$C$47:$J$66,'11 - 2NP'!$C$72:$K$97</definedName>
    <definedName name="_xlnm.Print_Area" localSheetId="20">'11 - 3NP'!$C$4:$J$41,'11 - 3NP'!$C$47:$J$66,'11 - 3NP'!$C$72:$K$97</definedName>
    <definedName name="_xlnm.Print_Area" localSheetId="10">'12 - 3NP'!$C$4:$J$41,'12 - 3NP'!$C$47:$J$66,'12 - 3NP'!$C$72:$K$97</definedName>
    <definedName name="_xlnm.Print_Area" localSheetId="21">'12 - 4NP'!$C$4:$J$41,'12 - 4NP'!$C$47:$J$66,'12 - 4NP'!$C$72:$K$97</definedName>
    <definedName name="_xlnm.Print_Area" localSheetId="11">'13 - 4NP'!$C$4:$J$41,'13 - 4NP'!$C$47:$J$66,'13 - 4NP'!$C$72:$K$97</definedName>
    <definedName name="_xlnm.Print_Area" localSheetId="22">'13 - 5NP'!$C$4:$J$41,'13 - 5NP'!$C$47:$J$66,'13 - 5NP'!$C$72:$K$97</definedName>
    <definedName name="_xlnm.Print_Area" localSheetId="12">'14 - 5NP'!$C$4:$J$41,'14 - 5NP'!$C$47:$J$66,'14 - 5NP'!$C$72:$K$97</definedName>
    <definedName name="_xlnm.Print_Area" localSheetId="23">'14 - 6NP'!$C$4:$J$41,'14 - 6NP'!$C$47:$J$66,'14 - 6NP'!$C$72:$K$97</definedName>
    <definedName name="_xlnm.Print_Area" localSheetId="13">'15 - 6NP'!$C$4:$J$41,'15 - 6NP'!$C$47:$J$66,'15 - 6NP'!$C$72:$K$97</definedName>
    <definedName name="_xlnm.Print_Area" localSheetId="24">'15 - 7NP'!$C$4:$J$41,'15 - 7NP'!$C$47:$J$66,'15 - 7NP'!$C$72:$K$97</definedName>
    <definedName name="_xlnm.Print_Area" localSheetId="14">'16 - 7NP'!$C$4:$J$41,'16 - 7NP'!$C$47:$J$66,'16 - 7NP'!$C$72:$K$97</definedName>
    <definedName name="_xlnm.Print_Area" localSheetId="25">'16 - 8NP'!$C$4:$J$41,'16 - 8NP'!$C$47:$J$66,'16 - 8NP'!$C$72:$K$97</definedName>
    <definedName name="_xlnm.Print_Area" localSheetId="9">'17 - 8NP'!$C$4:$J$41,'17 - 8NP'!$C$47:$J$66,'17 - 8NP'!$C$72:$K$97</definedName>
    <definedName name="_xlnm.Print_Area" localSheetId="26">'17 - 9NP'!$C$4:$J$41,'17 - 9NP'!$C$47:$J$66,'17 - 9NP'!$C$72:$K$97</definedName>
    <definedName name="_xlnm.Print_Area" localSheetId="27">'18 - 10NP'!$C$4:$J$41,'18 - 10NP'!$C$47:$J$66,'18 - 10NP'!$C$72:$K$97</definedName>
    <definedName name="_xlnm.Print_Area" localSheetId="15">'18 - 9NP'!$C$4:$J$41,'18 - 9NP'!$C$47:$J$66,'18 - 9NP'!$C$72:$K$97</definedName>
    <definedName name="_xlnm.Print_Area" localSheetId="16">'19 - 10NP'!$C$4:$J$41,'19 - 10NP'!$C$47:$J$66,'19 - 10NP'!$C$72:$K$97</definedName>
    <definedName name="_xlnm.Print_Area" localSheetId="28">'19 - 11NP'!$C$4:$J$41,'19 - 11NP'!$C$47:$J$66,'19 - 11NP'!$C$72:$K$97</definedName>
    <definedName name="_xlnm.Print_Area" localSheetId="2">'2 - Typ A2'!$C$4:$J$39,'2 - Typ A2'!$C$45:$J$63,'2 - Typ A2'!$C$69:$K$99</definedName>
    <definedName name="_xlnm.Print_Area" localSheetId="17">'20 - 11NP'!$C$4:$J$41,'20 - 11NP'!$C$47:$J$66,'20 - 11NP'!$C$72:$K$97</definedName>
    <definedName name="_xlnm.Print_Area" localSheetId="29">'20 - 12NP'!$C$4:$J$41,'20 - 12NP'!$C$47:$J$66,'20 - 12NP'!$C$72:$K$97</definedName>
    <definedName name="_xlnm.Print_Area" localSheetId="18">'21 - 12NP'!$C$4:$J$41,'21 - 12NP'!$C$47:$J$66,'21 - 12NP'!$C$72:$K$97</definedName>
    <definedName name="_xlnm.Print_Area" localSheetId="3">'3 - Typ A3'!$C$4:$J$39,'3 - Typ A3'!$C$45:$J$63,'3 - Typ A3'!$C$69:$K$99</definedName>
    <definedName name="_xlnm.Print_Area" localSheetId="4">'4 - Typ A4'!$C$4:$J$39,'4 - Typ A4'!$C$45:$J$63,'4 - Typ A4'!$C$69:$K$99</definedName>
    <definedName name="_xlnm.Print_Area" localSheetId="5">'5 - Typ A5'!$C$4:$J$39,'5 - Typ A5'!$C$45:$J$63,'5 - Typ A5'!$C$69:$K$99</definedName>
    <definedName name="_xlnm.Print_Area" localSheetId="6">'6 - Typ C'!$C$4:$J$39,'6 - Typ C'!$C$45:$J$63,'6 - Typ C'!$C$69:$K$99</definedName>
    <definedName name="_xlnm.Print_Area" localSheetId="31">'Pokyny pro vyplnění'!$B$2:$K$71,'Pokyny pro vyplnění'!$B$74:$K$118,'Pokyny pro vyplnění'!$B$121:$K$190,'Pokyny pro vyplnění'!$B$198:$K$218</definedName>
    <definedName name="_xlnm.Print_Area" localSheetId="0">'Rekapitulace stavby'!$D$4:$AV$36,'Rekapitulace stavby'!$C$42:$AX$87</definedName>
    <definedName name="_xlnm.Print_Area" localSheetId="30">'VRN - Ostatní a vedlejší ...'!$C$4:$J$39,'VRN - Ostatní a vedlejší ...'!$C$45:$J$61,'VRN - Ostatní a vedlejší ...'!$C$67:$K$83</definedName>
    <definedName name="_xlnm.Print_Titles" localSheetId="0">'Rekapitulace stavby'!$52:$52</definedName>
    <definedName name="_xlnm.Print_Titles" localSheetId="1">'1 - Typ A1'!$81:$81</definedName>
    <definedName name="_xlnm.Print_Titles" localSheetId="2">'2 - Typ A2'!$81:$81</definedName>
    <definedName name="_xlnm.Print_Titles" localSheetId="3">'3 - Typ A3'!$81:$81</definedName>
    <definedName name="_xlnm.Print_Titles" localSheetId="4">'4 - Typ A4'!$81:$81</definedName>
    <definedName name="_xlnm.Print_Titles" localSheetId="5">'5 - Typ A5'!$81:$81</definedName>
    <definedName name="_xlnm.Print_Titles" localSheetId="6">'6 - Typ C'!$81:$81</definedName>
    <definedName name="_xlnm.Print_Titles" localSheetId="7">'10 - 1NP'!$86:$86</definedName>
    <definedName name="_xlnm.Print_Titles" localSheetId="8">'11 - 2NP'!$86:$86</definedName>
    <definedName name="_xlnm.Print_Titles" localSheetId="9">'17 - 8NP'!$86:$86</definedName>
    <definedName name="_xlnm.Print_Titles" localSheetId="10">'12 - 3NP'!$86:$86</definedName>
    <definedName name="_xlnm.Print_Titles" localSheetId="11">'13 - 4NP'!$86:$86</definedName>
    <definedName name="_xlnm.Print_Titles" localSheetId="12">'14 - 5NP'!$86:$86</definedName>
    <definedName name="_xlnm.Print_Titles" localSheetId="13">'15 - 6NP'!$86:$86</definedName>
    <definedName name="_xlnm.Print_Titles" localSheetId="14">'16 - 7NP'!$86:$86</definedName>
    <definedName name="_xlnm.Print_Titles" localSheetId="15">'18 - 9NP'!$86:$86</definedName>
    <definedName name="_xlnm.Print_Titles" localSheetId="16">'19 - 10NP'!$86:$86</definedName>
    <definedName name="_xlnm.Print_Titles" localSheetId="17">'20 - 11NP'!$86:$86</definedName>
    <definedName name="_xlnm.Print_Titles" localSheetId="18">'21 - 12NP'!$86:$86</definedName>
    <definedName name="_xlnm.Print_Titles" localSheetId="19">'10 - 2NP'!$86:$86</definedName>
    <definedName name="_xlnm.Print_Titles" localSheetId="20">'11 - 3NP'!$86:$86</definedName>
    <definedName name="_xlnm.Print_Titles" localSheetId="21">'12 - 4NP'!$86:$86</definedName>
    <definedName name="_xlnm.Print_Titles" localSheetId="22">'13 - 5NP'!$86:$86</definedName>
    <definedName name="_xlnm.Print_Titles" localSheetId="23">'14 - 6NP'!$86:$86</definedName>
    <definedName name="_xlnm.Print_Titles" localSheetId="24">'15 - 7NP'!$86:$86</definedName>
    <definedName name="_xlnm.Print_Titles" localSheetId="25">'16 - 8NP'!$86:$86</definedName>
    <definedName name="_xlnm.Print_Titles" localSheetId="26">'17 - 9NP'!$86:$86</definedName>
    <definedName name="_xlnm.Print_Titles" localSheetId="27">'18 - 10NP'!$86:$86</definedName>
    <definedName name="_xlnm.Print_Titles" localSheetId="28">'19 - 11NP'!$86:$86</definedName>
    <definedName name="_xlnm.Print_Titles" localSheetId="29">'20 - 12NP'!$86:$86</definedName>
    <definedName name="_xlnm.Print_Titles" localSheetId="30">'VRN - Ostatní a vedlejší ...'!$79:$79</definedName>
  </definedNames>
  <calcPr calcId="191028"/>
  <extLst/>
</workbook>
</file>

<file path=xl/sharedStrings.xml><?xml version="1.0" encoding="utf-8"?>
<sst xmlns="http://schemas.openxmlformats.org/spreadsheetml/2006/main" count="8349" uniqueCount="731">
  <si>
    <t>Export Komplet</t>
  </si>
  <si>
    <t>VZ</t>
  </si>
  <si>
    <t>2.0</t>
  </si>
  <si>
    <t/>
  </si>
  <si>
    <t>False</t>
  </si>
  <si>
    <t>{1016f590-3a21-4cc0-9f68-40e3408de80a}</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</si>
  <si>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</si>
  <si>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</si>
  <si>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</si>
  <si>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</si>
  <si>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</si>
  <si>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</si>
  <si>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</si>
  <si>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</si>
  <si>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</si>
  <si>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</si>
  <si>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</si>
  <si>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</si>
  <si>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Blok G- nábytek</t>
  </si>
  <si>
    <t>KSO:</t>
  </si>
  <si>
    <t>CC-CZ:</t>
  </si>
  <si>
    <t>Místo:</t>
  </si>
  <si>
    <t xml:space="preserve"> </t>
  </si>
  <si>
    <t>Datum:</t>
  </si>
  <si>
    <t>21. 10. 2019</t>
  </si>
  <si>
    <t>Zadavatel:</t>
  </si>
  <si>
    <t>IČ:</t>
  </si>
  <si>
    <t>Správa účelových zařízení VŠE</t>
  </si>
  <si>
    <t>DIČ:</t>
  </si>
  <si>
    <t>Uchazeč:</t>
  </si>
  <si>
    <t>Vyplň údaj</t>
  </si>
  <si>
    <t>Projektant:</t>
  </si>
  <si>
    <t>PROJECTICA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</si>
  <si>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</si>
  <si>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</si>
  <si>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</si>
  <si>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</si>
  <si>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</si>
  <si>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</si>
  <si>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</si>
  <si>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</si>
  <si>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</si>
  <si>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</si>
  <si>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</si>
  <si>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</si>
  <si>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</si>
  <si>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</si>
  <si>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</si>
  <si>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</si>
  <si>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</si>
  <si>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</si>
  <si>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</si>
  <si>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</si>
  <si>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</si>
  <si>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</si>
  <si>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</si>
  <si>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</si>
  <si>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</si>
  <si>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</si>
  <si>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</si>
  <si>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</si>
  <si>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</si>
  <si>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</si>
  <si>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</si>
  <si>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</si>
  <si>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</si>
  <si>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</si>
  <si>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</si>
  <si>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</si>
  <si>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</si>
  <si>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Počet kusů</t>
  </si>
  <si>
    <t>D</t>
  </si>
  <si>
    <t>0</t>
  </si>
  <si>
    <t>###NOIMPORT###</t>
  </si>
  <si>
    <t>IMPORT</t>
  </si>
  <si>
    <t>{00000000-0000-0000-0000-000000000000}</t>
  </si>
  <si>
    <t>/</t>
  </si>
  <si>
    <t>Typ A1</t>
  </si>
  <si>
    <t>STA</t>
  </si>
  <si>
    <t>{adec05a3-3673-4156-a2ad-15e905085440}</t>
  </si>
  <si>
    <t>2</t>
  </si>
  <si>
    <t>Typ A2</t>
  </si>
  <si>
    <t>{ffbb08e1-6056-4822-98a8-3250d21f9005}</t>
  </si>
  <si>
    <t>3</t>
  </si>
  <si>
    <t>Typ A3</t>
  </si>
  <si>
    <t>{0e241206-5295-4cdc-85c3-fe1d7ed84984}</t>
  </si>
  <si>
    <t>4</t>
  </si>
  <si>
    <t>Typ A4</t>
  </si>
  <si>
    <t>{de2936a3-07f7-4d9f-a9ae-6509dc5d86cf}</t>
  </si>
  <si>
    <t>5</t>
  </si>
  <si>
    <t>Typ A5</t>
  </si>
  <si>
    <t>{df4f116a-5544-4bf9-aed7-705af06174d1}</t>
  </si>
  <si>
    <t>6</t>
  </si>
  <si>
    <t>Typ C</t>
  </si>
  <si>
    <t>{fe7c0cea-78ce-4ae3-a13e-65e630c82553}</t>
  </si>
  <si>
    <t>7</t>
  </si>
  <si>
    <t>Kuchyňka A1-A5</t>
  </si>
  <si>
    <t>{586cf0bf-69ad-4f39-af0e-7bb7f7f570bd}</t>
  </si>
  <si>
    <t>10</t>
  </si>
  <si>
    <t>1NP</t>
  </si>
  <si>
    <t>Soupis</t>
  </si>
  <si>
    <t>{02624cde-4bfa-4824-a62a-88cc782df2e2}</t>
  </si>
  <si>
    <t>11</t>
  </si>
  <si>
    <t>2NP</t>
  </si>
  <si>
    <t>{7cbca4ef-0892-4cc4-a89a-0af5ab58e700}</t>
  </si>
  <si>
    <t>12</t>
  </si>
  <si>
    <t>3NP</t>
  </si>
  <si>
    <t>{96bb6239-7373-4ae4-964f-e5967648b507}</t>
  </si>
  <si>
    <t>13</t>
  </si>
  <si>
    <t>4NP</t>
  </si>
  <si>
    <t>{d2833d95-c56a-4c8f-a0c1-93373b855be7}</t>
  </si>
  <si>
    <t>14</t>
  </si>
  <si>
    <t>5NP</t>
  </si>
  <si>
    <t>{b113d69e-a4bc-4f02-b18d-0620960006a2}</t>
  </si>
  <si>
    <t>6NP</t>
  </si>
  <si>
    <t>{cc2f71c4-2d14-4cd0-855c-fcf78c092589}</t>
  </si>
  <si>
    <t>16</t>
  </si>
  <si>
    <t>7NP</t>
  </si>
  <si>
    <t>{cb508cf3-31b5-4ca3-888d-a7161408dba2}</t>
  </si>
  <si>
    <t>17</t>
  </si>
  <si>
    <t>8NP</t>
  </si>
  <si>
    <t>{c993ef50-a8f1-4639-ac45-2637acbc3ebd}</t>
  </si>
  <si>
    <t>18</t>
  </si>
  <si>
    <t>9NP</t>
  </si>
  <si>
    <t>{14e8fe29-cbeb-41ee-af2e-9e973615cbc4}</t>
  </si>
  <si>
    <t>19</t>
  </si>
  <si>
    <t>10NP</t>
  </si>
  <si>
    <t>{509d6541-5f75-4be6-b369-4b4f087bd75a}</t>
  </si>
  <si>
    <t>20</t>
  </si>
  <si>
    <t>11NP</t>
  </si>
  <si>
    <t>{fac9c2ac-1783-41ec-b51e-7bf318da34b6}</t>
  </si>
  <si>
    <t>12NP</t>
  </si>
  <si>
    <t>{16a844a0-f15b-4902-b86a-aee86f505a95}</t>
  </si>
  <si>
    <t>8</t>
  </si>
  <si>
    <t>Kuchyňka C</t>
  </si>
  <si>
    <t>{22f069ab-1cf3-4e3b-aaa7-2ceccff32f2b}</t>
  </si>
  <si>
    <t>{06a69984-ffc9-4511-b1ff-69bd38641d3f}</t>
  </si>
  <si>
    <t>{4119ed16-5d26-41cf-9b74-c45b6b101fcf}</t>
  </si>
  <si>
    <t>{93187293-3615-46b5-8073-559bf0d542fb}</t>
  </si>
  <si>
    <t>{81ce94e3-65b2-4048-90be-90327318b5f3}</t>
  </si>
  <si>
    <t>{e0d483f8-2f27-4e04-b7e9-b318a90ffe69}</t>
  </si>
  <si>
    <t>{1cdd0011-8529-471c-a209-e3c4f313bc11}</t>
  </si>
  <si>
    <t>{05b1f233-147b-4531-89ee-a09fcfd75f66}</t>
  </si>
  <si>
    <t>{6ac187e7-c0be-420f-8587-51003cfb4d18}</t>
  </si>
  <si>
    <t>{d7bc652c-ac85-4213-a36f-383d49475cc5}</t>
  </si>
  <si>
    <t>{d9c3eb0f-b1f1-44f9-ad15-a7cdab25aeed}</t>
  </si>
  <si>
    <t>{c2fd1824-b18a-45a8-a926-0e097977c774}</t>
  </si>
  <si>
    <t>VRN</t>
  </si>
  <si>
    <t>Ostatní a vedlejší náklady</t>
  </si>
  <si>
    <t>{d99fc056-995b-41b7-a16d-1df524cb9c0a}</t>
  </si>
  <si>
    <t xml:space="preserve">VYSVĚTLIVKY: </t>
  </si>
  <si>
    <t>INVESTICE</t>
  </si>
  <si>
    <t>NEINVESTICE</t>
  </si>
  <si>
    <t>KRYCÍ LIST SOUPISU PRACÍ</t>
  </si>
  <si>
    <t>Objekt:</t>
  </si>
  <si>
    <t>1 - Typ A1</t>
  </si>
  <si>
    <t>REKAPITULACE ČLENĚNÍ SOUPISU PRACÍ</t>
  </si>
  <si>
    <t>Kód dílu - Popis</t>
  </si>
  <si>
    <t>Cena celkem [CZK]</t>
  </si>
  <si>
    <t>-1</t>
  </si>
  <si>
    <t>PSV - Práce a dodávky PSV</t>
  </si>
  <si>
    <t xml:space="preserve">    766 - Konstrukce truhlářské</t>
  </si>
  <si>
    <t xml:space="preserve">    768 - Vybavení</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</si>
  <si>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</si>
  <si>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</si>
  <si>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</si>
  <si>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</si>
  <si>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</si>
  <si>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</si>
  <si>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</si>
  <si>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</si>
  <si>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</si>
  <si>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</si>
  <si>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</si>
  <si>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</si>
  <si>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</si>
  <si>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</si>
  <si>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</si>
  <si>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</si>
  <si>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766</t>
  </si>
  <si>
    <t>Konstrukce truhlářské</t>
  </si>
  <si>
    <t>K</t>
  </si>
  <si>
    <t>998766204</t>
  </si>
  <si>
    <t>Přesun hmot pro konstrukce truhlářské stanovený procentní sazbou (%) z ceny vodorovná dopravní vzdálenost do 50 m v objektech výšky přes 24 do 36 m</t>
  </si>
  <si>
    <t>%</t>
  </si>
  <si>
    <t>CS ÚRS 2019 01</t>
  </si>
  <si>
    <t>1836729818</t>
  </si>
  <si>
    <t>K010</t>
  </si>
  <si>
    <t>D+M šatní dvouskříň
-rozměr 1640x2520x600mm
-posuvné dveře- kolejnice hliník
-držák šatní tyče ovál- nikl 1800mm ode dna
-šatní tyč chromovaná ovál
-vnitřní police 100mm od šatní tyče pak rozteč 250mm,315mm,315mm celkem 3ks
-těsnící sametka a kartáč
-materiál lamino calvados</t>
  </si>
  <si>
    <t>kus</t>
  </si>
  <si>
    <t>-96796083</t>
  </si>
  <si>
    <t>768</t>
  </si>
  <si>
    <t>Vybavení</t>
  </si>
  <si>
    <t>998771204-1</t>
  </si>
  <si>
    <t>Přesun hmot stanovený procentní sazbou (%) z ceny vodorovná dopravní vzdálenost do 50 m v objektech výšky přes 24 do 36 m</t>
  </si>
  <si>
    <t>267116988</t>
  </si>
  <si>
    <t>K011</t>
  </si>
  <si>
    <t>D+M PC stůl</t>
  </si>
  <si>
    <t>242087840</t>
  </si>
  <si>
    <t>K012</t>
  </si>
  <si>
    <t>D+M polička malá</t>
  </si>
  <si>
    <t>510398963</t>
  </si>
  <si>
    <t>K013</t>
  </si>
  <si>
    <t>D+M polička velká</t>
  </si>
  <si>
    <t>2081052754</t>
  </si>
  <si>
    <t>K014</t>
  </si>
  <si>
    <t>D+M čelo postele</t>
  </si>
  <si>
    <t>-1795321987</t>
  </si>
  <si>
    <t>K015</t>
  </si>
  <si>
    <t>D+M matrace 200x900x140cm</t>
  </si>
  <si>
    <t>1814510245</t>
  </si>
  <si>
    <t>9</t>
  </si>
  <si>
    <t>K016</t>
  </si>
  <si>
    <t>D+M skříňka PC stolu</t>
  </si>
  <si>
    <t>1169283591</t>
  </si>
  <si>
    <t>K017</t>
  </si>
  <si>
    <t>D+M postel jednolůžko s úložným prostorem</t>
  </si>
  <si>
    <t>2124491510</t>
  </si>
  <si>
    <t>K018</t>
  </si>
  <si>
    <t>D+M Kryt garnýže</t>
  </si>
  <si>
    <t>-1419855657</t>
  </si>
  <si>
    <t>K019</t>
  </si>
  <si>
    <t>D+M věšáková stěna</t>
  </si>
  <si>
    <t>2136856606</t>
  </si>
  <si>
    <t>K020</t>
  </si>
  <si>
    <t>D+M věšáky na stěnu</t>
  </si>
  <si>
    <t>1106566553</t>
  </si>
  <si>
    <t>K027</t>
  </si>
  <si>
    <t>D+M botník</t>
  </si>
  <si>
    <t>1280929557</t>
  </si>
  <si>
    <t>2 - Typ A2</t>
  </si>
  <si>
    <t>272958328</t>
  </si>
  <si>
    <t>1493449626</t>
  </si>
  <si>
    <t>-2102468449</t>
  </si>
  <si>
    <t>296951901</t>
  </si>
  <si>
    <t>1268153611</t>
  </si>
  <si>
    <t>1160300906</t>
  </si>
  <si>
    <t>1704202416</t>
  </si>
  <si>
    <t>1738534993</t>
  </si>
  <si>
    <t>1470390050</t>
  </si>
  <si>
    <t>1311963585</t>
  </si>
  <si>
    <t>49943213</t>
  </si>
  <si>
    <t>-482772551</t>
  </si>
  <si>
    <t>2043444084</t>
  </si>
  <si>
    <t>1794228745</t>
  </si>
  <si>
    <t>3 - Typ A3</t>
  </si>
  <si>
    <t>1135620682</t>
  </si>
  <si>
    <t>-1663700866</t>
  </si>
  <si>
    <t>1200586901</t>
  </si>
  <si>
    <t>-959757600</t>
  </si>
  <si>
    <t>-744071203</t>
  </si>
  <si>
    <t>776885689</t>
  </si>
  <si>
    <t>637665540</t>
  </si>
  <si>
    <t>-1763901872</t>
  </si>
  <si>
    <t>-391194833</t>
  </si>
  <si>
    <t>450986644</t>
  </si>
  <si>
    <t>182171137</t>
  </si>
  <si>
    <t>-1326833336</t>
  </si>
  <si>
    <t>1291032570</t>
  </si>
  <si>
    <t>1294009402</t>
  </si>
  <si>
    <t>4 - Typ A4</t>
  </si>
  <si>
    <t>-842522887</t>
  </si>
  <si>
    <t>618797379</t>
  </si>
  <si>
    <t>2032470179</t>
  </si>
  <si>
    <t>-1025279628</t>
  </si>
  <si>
    <t>-882248637</t>
  </si>
  <si>
    <t>-1146067965</t>
  </si>
  <si>
    <t>-2042446136</t>
  </si>
  <si>
    <t>1483203844</t>
  </si>
  <si>
    <t>-1363967241</t>
  </si>
  <si>
    <t>763795555</t>
  </si>
  <si>
    <t>-1185158371</t>
  </si>
  <si>
    <t>-188778575</t>
  </si>
  <si>
    <t>-840425621</t>
  </si>
  <si>
    <t>-2017932107</t>
  </si>
  <si>
    <t>5 - Typ A5</t>
  </si>
  <si>
    <t>-1184783390</t>
  </si>
  <si>
    <t>1499832321</t>
  </si>
  <si>
    <t>313047540</t>
  </si>
  <si>
    <t>1446345526</t>
  </si>
  <si>
    <t>-990950749</t>
  </si>
  <si>
    <t>233003746</t>
  </si>
  <si>
    <t>233774239</t>
  </si>
  <si>
    <t>1762605774</t>
  </si>
  <si>
    <t>-2116139165</t>
  </si>
  <si>
    <t>-256399529</t>
  </si>
  <si>
    <t>881641037</t>
  </si>
  <si>
    <t>2036892972</t>
  </si>
  <si>
    <t>348689446</t>
  </si>
  <si>
    <t>153762688</t>
  </si>
  <si>
    <t>6 - Typ C</t>
  </si>
  <si>
    <t>-1089568303</t>
  </si>
  <si>
    <t>595465074</t>
  </si>
  <si>
    <t>-1029950307</t>
  </si>
  <si>
    <t>-1852478896</t>
  </si>
  <si>
    <t>-804485423</t>
  </si>
  <si>
    <t>-920477199</t>
  </si>
  <si>
    <t>601001627</t>
  </si>
  <si>
    <t>1657051669</t>
  </si>
  <si>
    <t>-1491289203</t>
  </si>
  <si>
    <t>486182697</t>
  </si>
  <si>
    <t>-878877155</t>
  </si>
  <si>
    <t>892952809</t>
  </si>
  <si>
    <t>-1723475768</t>
  </si>
  <si>
    <t>-1198589320</t>
  </si>
  <si>
    <t>7 - Kuchyňka A1-A5</t>
  </si>
  <si>
    <t>Soupis:</t>
  </si>
  <si>
    <t>10 - 1NP</t>
  </si>
  <si>
    <t>998766201</t>
  </si>
  <si>
    <t>Přesun hmot pro konstrukce truhlářské stanovený procentní sazbou (%) z ceny vodorovná dopravní vzdálenost do 50 m v objektech výšky do 6 m</t>
  </si>
  <si>
    <t>CS ÚRS 2018 02</t>
  </si>
  <si>
    <t>633290582</t>
  </si>
  <si>
    <t>K071</t>
  </si>
  <si>
    <t>D+M kuchyňské linky
Cena zahrnuje:
-dolní skřínky
-horní skřínky
-pracovní desku</t>
  </si>
  <si>
    <t>kpl</t>
  </si>
  <si>
    <t>401797371</t>
  </si>
  <si>
    <t>K072</t>
  </si>
  <si>
    <t>D+M el. varné konvice</t>
  </si>
  <si>
    <t>1148046439</t>
  </si>
  <si>
    <t>K073</t>
  </si>
  <si>
    <t>D+M sklokeramické varné desky dvouplotýnkové</t>
  </si>
  <si>
    <t>-15195853</t>
  </si>
  <si>
    <t>K074</t>
  </si>
  <si>
    <t>D+M mikrovlnné trouby</t>
  </si>
  <si>
    <t>2121065618</t>
  </si>
  <si>
    <t>K075</t>
  </si>
  <si>
    <t>D+M lednice</t>
  </si>
  <si>
    <t>441758766</t>
  </si>
  <si>
    <t>K076</t>
  </si>
  <si>
    <t>D+M dřezu vč. sifonu a napojení na kanalizaci</t>
  </si>
  <si>
    <t>302254788</t>
  </si>
  <si>
    <t>K077</t>
  </si>
  <si>
    <t>D+M dřezové baterie</t>
  </si>
  <si>
    <t>1910614379</t>
  </si>
  <si>
    <t>11 - 2NP</t>
  </si>
  <si>
    <t>-1619553455</t>
  </si>
  <si>
    <t>-925474788</t>
  </si>
  <si>
    <t>30821509</t>
  </si>
  <si>
    <t>1921632312</t>
  </si>
  <si>
    <t>2011874644</t>
  </si>
  <si>
    <t>-149354193</t>
  </si>
  <si>
    <t>451505014</t>
  </si>
  <si>
    <t>-996168141</t>
  </si>
  <si>
    <t>17 - 8NP</t>
  </si>
  <si>
    <t>998766203</t>
  </si>
  <si>
    <t>Přesun hmot pro konstrukce truhlářské stanovený procentní sazbou (%) z ceny vodorovná dopravní vzdálenost do 50 m v objektech výšky přes 12 do 24 m</t>
  </si>
  <si>
    <t>-878031012</t>
  </si>
  <si>
    <t>1259884672</t>
  </si>
  <si>
    <t>-752552645</t>
  </si>
  <si>
    <t>1016429674</t>
  </si>
  <si>
    <t>481254640</t>
  </si>
  <si>
    <t>1833904490</t>
  </si>
  <si>
    <t>-1723338375</t>
  </si>
  <si>
    <t>106034095</t>
  </si>
  <si>
    <t>12 - 3NP</t>
  </si>
  <si>
    <t>998766202</t>
  </si>
  <si>
    <t>Přesun hmot pro konstrukce truhlářské stanovený procentní sazbou (%) z ceny vodorovná dopravní vzdálenost do 50 m v objektech výšky přes 6 do 12 m</t>
  </si>
  <si>
    <t>1058788211</t>
  </si>
  <si>
    <t>-995113059</t>
  </si>
  <si>
    <t>1305206353</t>
  </si>
  <si>
    <t>1774477092</t>
  </si>
  <si>
    <t>-1954862399</t>
  </si>
  <si>
    <t>1656690377</t>
  </si>
  <si>
    <t>-1953990290</t>
  </si>
  <si>
    <t>-2061885045</t>
  </si>
  <si>
    <t>13 - 4NP</t>
  </si>
  <si>
    <t>-1051372723</t>
  </si>
  <si>
    <t>-1118498565</t>
  </si>
  <si>
    <t>-1776561828</t>
  </si>
  <si>
    <t>-556817178</t>
  </si>
  <si>
    <t>-1231974348</t>
  </si>
  <si>
    <t>-1042256309</t>
  </si>
  <si>
    <t>593365093</t>
  </si>
  <si>
    <t>1703408052</t>
  </si>
  <si>
    <t>14 - 5NP</t>
  </si>
  <si>
    <t>964150944</t>
  </si>
  <si>
    <t>1726525073</t>
  </si>
  <si>
    <t>-509688888</t>
  </si>
  <si>
    <t>-505032020</t>
  </si>
  <si>
    <t>-1055699200</t>
  </si>
  <si>
    <t>964727453</t>
  </si>
  <si>
    <t>-1365207788</t>
  </si>
  <si>
    <t>1841337643</t>
  </si>
  <si>
    <t>15 - 6NP</t>
  </si>
  <si>
    <t>-99021146</t>
  </si>
  <si>
    <t>-530260334</t>
  </si>
  <si>
    <t>-1562131930</t>
  </si>
  <si>
    <t>-876069647</t>
  </si>
  <si>
    <t>-1310259554</t>
  </si>
  <si>
    <t>1729139620</t>
  </si>
  <si>
    <t>1649951035</t>
  </si>
  <si>
    <t>-1694210612</t>
  </si>
  <si>
    <t>16 - 7NP</t>
  </si>
  <si>
    <t>-604792331</t>
  </si>
  <si>
    <t>-192618079</t>
  </si>
  <si>
    <t>-1620553319</t>
  </si>
  <si>
    <t>1301618598</t>
  </si>
  <si>
    <t>-1911379363</t>
  </si>
  <si>
    <t>1967018813</t>
  </si>
  <si>
    <t>2142958482</t>
  </si>
  <si>
    <t>344117063</t>
  </si>
  <si>
    <t>18 - 9NP</t>
  </si>
  <si>
    <t>1313934377</t>
  </si>
  <si>
    <t>-1014692572</t>
  </si>
  <si>
    <t>-1259490447</t>
  </si>
  <si>
    <t>1007102231</t>
  </si>
  <si>
    <t>-1622701678</t>
  </si>
  <si>
    <t>-125291292</t>
  </si>
  <si>
    <t>-440974459</t>
  </si>
  <si>
    <t>172841110</t>
  </si>
  <si>
    <t>19 - 10NP</t>
  </si>
  <si>
    <t>1845828096</t>
  </si>
  <si>
    <t>-1582217724</t>
  </si>
  <si>
    <t>97881260</t>
  </si>
  <si>
    <t>1498518531</t>
  </si>
  <si>
    <t>1129509467</t>
  </si>
  <si>
    <t>402946890</t>
  </si>
  <si>
    <t>1496910844</t>
  </si>
  <si>
    <t>1702844742</t>
  </si>
  <si>
    <t>20 - 11NP</t>
  </si>
  <si>
    <t>-1688306497</t>
  </si>
  <si>
    <t>-428618602</t>
  </si>
  <si>
    <t>-1212956330</t>
  </si>
  <si>
    <t>1978580425</t>
  </si>
  <si>
    <t>-1352092125</t>
  </si>
  <si>
    <t>545385006</t>
  </si>
  <si>
    <t>-1557911394</t>
  </si>
  <si>
    <t>-1208624828</t>
  </si>
  <si>
    <t>21 - 12NP</t>
  </si>
  <si>
    <t>-450592199</t>
  </si>
  <si>
    <t>2102709190</t>
  </si>
  <si>
    <t>-1415115437</t>
  </si>
  <si>
    <t>-484204633</t>
  </si>
  <si>
    <t>1015177598</t>
  </si>
  <si>
    <t>421365024</t>
  </si>
  <si>
    <t>502688104</t>
  </si>
  <si>
    <t>-261570696</t>
  </si>
  <si>
    <t>8 - Kuchyňka C</t>
  </si>
  <si>
    <t>10 - 2NP</t>
  </si>
  <si>
    <t>-37849141</t>
  </si>
  <si>
    <t>-1932956163</t>
  </si>
  <si>
    <t>2110794949</t>
  </si>
  <si>
    <t>-689638765</t>
  </si>
  <si>
    <t>1746607046</t>
  </si>
  <si>
    <t>-1498080414</t>
  </si>
  <si>
    <t>-768121599</t>
  </si>
  <si>
    <t>16189753</t>
  </si>
  <si>
    <t>11 - 3NP</t>
  </si>
  <si>
    <t>1500000282</t>
  </si>
  <si>
    <t>-236420690</t>
  </si>
  <si>
    <t>150388072</t>
  </si>
  <si>
    <t>-1407616377</t>
  </si>
  <si>
    <t>1082177395</t>
  </si>
  <si>
    <t>1910984036</t>
  </si>
  <si>
    <t>-28276639</t>
  </si>
  <si>
    <t>623605912</t>
  </si>
  <si>
    <t>12 - 4NP</t>
  </si>
  <si>
    <t>-942827968</t>
  </si>
  <si>
    <t>-1499902862</t>
  </si>
  <si>
    <t>1709735292</t>
  </si>
  <si>
    <t>421370700</t>
  </si>
  <si>
    <t>-122105155</t>
  </si>
  <si>
    <t>786494743</t>
  </si>
  <si>
    <t>-1596338733</t>
  </si>
  <si>
    <t>1880351499</t>
  </si>
  <si>
    <t>13 - 5NP</t>
  </si>
  <si>
    <t>1948909000</t>
  </si>
  <si>
    <t>1067763229</t>
  </si>
  <si>
    <t>-968006413</t>
  </si>
  <si>
    <t>-119837397</t>
  </si>
  <si>
    <t>-592763665</t>
  </si>
  <si>
    <t>-1951534332</t>
  </si>
  <si>
    <t>548869733</t>
  </si>
  <si>
    <t>-631767001</t>
  </si>
  <si>
    <t>14 - 6NP</t>
  </si>
  <si>
    <t>-577137454</t>
  </si>
  <si>
    <t>2077692619</t>
  </si>
  <si>
    <t>2048238568</t>
  </si>
  <si>
    <t>-1268402283</t>
  </si>
  <si>
    <t>-930666321</t>
  </si>
  <si>
    <t>-2121197973</t>
  </si>
  <si>
    <t>2135611780</t>
  </si>
  <si>
    <t>-719850826</t>
  </si>
  <si>
    <t>15 - 7NP</t>
  </si>
  <si>
    <t>-815702682</t>
  </si>
  <si>
    <t>1899123181</t>
  </si>
  <si>
    <t>17982020</t>
  </si>
  <si>
    <t>1512269171</t>
  </si>
  <si>
    <t>1004224258</t>
  </si>
  <si>
    <t>-1636744066</t>
  </si>
  <si>
    <t>-632320965</t>
  </si>
  <si>
    <t>970143721</t>
  </si>
  <si>
    <t>16 - 8NP</t>
  </si>
  <si>
    <t>-566031687</t>
  </si>
  <si>
    <t>-1201264258</t>
  </si>
  <si>
    <t>1105000976</t>
  </si>
  <si>
    <t>663757703</t>
  </si>
  <si>
    <t>1615231627</t>
  </si>
  <si>
    <t>1526832245</t>
  </si>
  <si>
    <t>-723134157</t>
  </si>
  <si>
    <t>710855281</t>
  </si>
  <si>
    <t>17 - 9NP</t>
  </si>
  <si>
    <t>-135181703</t>
  </si>
  <si>
    <t>-487051465</t>
  </si>
  <si>
    <t>986985869</t>
  </si>
  <si>
    <t>2030784475</t>
  </si>
  <si>
    <t>1940421818</t>
  </si>
  <si>
    <t>-218205143</t>
  </si>
  <si>
    <t>1874215004</t>
  </si>
  <si>
    <t>-2123052667</t>
  </si>
  <si>
    <t>18 - 10NP</t>
  </si>
  <si>
    <t>-973370766</t>
  </si>
  <si>
    <t>886823733</t>
  </si>
  <si>
    <t>830438485</t>
  </si>
  <si>
    <t>1843239645</t>
  </si>
  <si>
    <t>1572116769</t>
  </si>
  <si>
    <t>-587595538</t>
  </si>
  <si>
    <t>179409797</t>
  </si>
  <si>
    <t>-1780608714</t>
  </si>
  <si>
    <t>19 - 11NP</t>
  </si>
  <si>
    <t>2053418498</t>
  </si>
  <si>
    <t>-1254493533</t>
  </si>
  <si>
    <t>210027726</t>
  </si>
  <si>
    <t>354143776</t>
  </si>
  <si>
    <t>834458559</t>
  </si>
  <si>
    <t>-958805248</t>
  </si>
  <si>
    <t>-102897307</t>
  </si>
  <si>
    <t>756663744</t>
  </si>
  <si>
    <t>20 - 12NP</t>
  </si>
  <si>
    <t>-877775808</t>
  </si>
  <si>
    <t>1159239366</t>
  </si>
  <si>
    <t>826140773</t>
  </si>
  <si>
    <t>-1188518715</t>
  </si>
  <si>
    <t>1236010817</t>
  </si>
  <si>
    <t>258903478</t>
  </si>
  <si>
    <t>-1869019681</t>
  </si>
  <si>
    <t>-2069776293</t>
  </si>
  <si>
    <t>VRN - Ostatní a vedlejší náklady</t>
  </si>
  <si>
    <t>VRN - Vedlejší rozpočtové náklady</t>
  </si>
  <si>
    <t>Vedlejší rozpočtové náklady</t>
  </si>
  <si>
    <t>K001</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</si>
  <si>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staveniště. Obsahuje dopravu pracovníků na stavbu</t>
  </si>
  <si>
    <t>-51795654</t>
  </si>
  <si>
    <t>K002</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</si>
  <si>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t>
  </si>
  <si>
    <t>1919654968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</si>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</sst>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8">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2"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0" fillId="0" borderId="4" xfId="0" applyBorder="1"/>
    <xf numFmtId="0" fontId="0" fillId="0" borderId="3" xfId="0" applyFont="1" applyBorder="1" applyAlignment="1">
      <alignment vertical="center"/>
    </xf>
    <xf numFmtId="0" fontId="15" fillId="0" borderId="5" xfId="0" applyFont="1" applyBorder="1" applyAlignment="1">
      <alignment horizontal="lef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19"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5" fillId="0" borderId="0" xfId="0" applyFont="1" applyAlignment="1">
      <alignment horizontal="center" vertical="center"/>
    </xf>
    <xf numFmtId="4" fontId="17" fillId="0" borderId="18" xfId="0" applyNumberFormat="1" applyFont="1" applyBorder="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6" fillId="0" borderId="18" xfId="0" applyNumberFormat="1" applyFont="1" applyBorder="1" applyAlignment="1">
      <alignment vertical="center"/>
    </xf>
    <xf numFmtId="4" fontId="26"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12" xfId="0" applyNumberFormat="1" applyFont="1" applyBorder="1" applyAlignment="1">
      <alignment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8"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5" fillId="0" borderId="0" xfId="0" applyFont="1" applyAlignment="1">
      <alignment horizontal="left" vertical="center"/>
    </xf>
    <xf numFmtId="0" fontId="2" fillId="0" borderId="0" xfId="0" applyFont="1" applyAlignment="1" applyProtection="1">
      <alignment horizontal="right" vertical="center"/>
      <protection locked="0"/>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0" fontId="0" fillId="3" borderId="7" xfId="0" applyFont="1" applyFill="1" applyBorder="1" applyAlignment="1" applyProtection="1">
      <alignment vertical="center"/>
      <protection locked="0"/>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19" fillId="3" borderId="0" xfId="0" applyFont="1" applyFill="1" applyAlignment="1">
      <alignment horizontal="left" vertical="center"/>
    </xf>
    <xf numFmtId="0" fontId="0" fillId="3" borderId="0" xfId="0" applyFont="1" applyFill="1" applyAlignment="1" applyProtection="1">
      <alignment vertical="center"/>
      <protection locked="0"/>
    </xf>
    <xf numFmtId="0" fontId="19"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5" xfId="0" applyFont="1" applyFill="1" applyBorder="1" applyAlignment="1" applyProtection="1">
      <alignment horizontal="center" vertical="center" wrapText="1"/>
      <protection locked="0"/>
    </xf>
    <xf numFmtId="0" fontId="19"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1" fillId="0" borderId="0" xfId="0" applyNumberFormat="1" applyFont="1" applyAlignment="1">
      <alignment/>
    </xf>
    <xf numFmtId="166" fontId="30" fillId="0" borderId="10" xfId="0" applyNumberFormat="1" applyFont="1" applyBorder="1" applyAlignment="1">
      <alignment/>
    </xf>
    <xf numFmtId="166" fontId="30" fillId="0" borderId="11" xfId="0" applyNumberFormat="1" applyFont="1" applyBorder="1" applyAlignment="1">
      <alignment/>
    </xf>
    <xf numFmtId="4" fontId="31"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4" borderId="22" xfId="0" applyNumberFormat="1" applyFont="1" applyFill="1" applyBorder="1" applyAlignment="1" applyProtection="1">
      <alignment vertical="center"/>
      <protection locked="0"/>
    </xf>
    <xf numFmtId="4" fontId="19" fillId="4"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4" borderId="18" xfId="0" applyFont="1" applyFill="1" applyBorder="1" applyAlignment="1" applyProtection="1">
      <alignment horizontal="left" vertical="center"/>
      <protection locked="0"/>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167" fontId="19" fillId="0" borderId="22" xfId="0" applyNumberFormat="1" applyFont="1" applyBorder="1" applyAlignment="1" applyProtection="1">
      <alignment vertical="center"/>
      <protection locked="0"/>
    </xf>
    <xf numFmtId="0" fontId="20" fillId="4" borderId="19" xfId="0" applyFont="1" applyFill="1" applyBorder="1" applyAlignment="1" applyProtection="1">
      <alignment horizontal="left" vertical="center"/>
      <protection locked="0"/>
    </xf>
    <xf numFmtId="0" fontId="20" fillId="0" borderId="20" xfId="0" applyFont="1" applyBorder="1" applyAlignment="1">
      <alignment horizontal="center" vertical="center"/>
    </xf>
    <xf numFmtId="0" fontId="0" fillId="0" borderId="20" xfId="0" applyFont="1" applyBorder="1" applyAlignment="1">
      <alignment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xf numFmtId="0" fontId="0" fillId="0" borderId="0" xfId="0" applyAlignment="1">
      <alignment vertical="top"/>
    </xf>
    <xf numFmtId="0" fontId="32" fillId="0" borderId="23"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6" xfId="0" applyFont="1" applyBorder="1" applyAlignment="1">
      <alignment vertical="center" wrapText="1"/>
    </xf>
    <xf numFmtId="0" fontId="32" fillId="0" borderId="27" xfId="0" applyFont="1" applyBorder="1" applyAlignment="1">
      <alignment vertical="center" wrapText="1"/>
    </xf>
    <xf numFmtId="0" fontId="34" fillId="0" borderId="0" xfId="0" applyFont="1" applyBorder="1" applyAlignment="1">
      <alignment horizontal="lef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vertical="center"/>
    </xf>
    <xf numFmtId="49" fontId="35" fillId="0" borderId="0" xfId="0" applyNumberFormat="1" applyFont="1" applyBorder="1" applyAlignment="1">
      <alignment vertical="center" wrapText="1"/>
    </xf>
    <xf numFmtId="0" fontId="32" fillId="0" borderId="28" xfId="0" applyFont="1" applyBorder="1" applyAlignment="1">
      <alignment vertical="center" wrapText="1"/>
    </xf>
    <xf numFmtId="0" fontId="36" fillId="0" borderId="29" xfId="0" applyFont="1" applyBorder="1" applyAlignment="1">
      <alignment vertical="center" wrapText="1"/>
    </xf>
    <xf numFmtId="0" fontId="32" fillId="0" borderId="30" xfId="0" applyFont="1" applyBorder="1" applyAlignment="1">
      <alignment vertical="center" wrapText="1"/>
    </xf>
    <xf numFmtId="0" fontId="32" fillId="0" borderId="0" xfId="0" applyFont="1" applyBorder="1" applyAlignment="1">
      <alignment vertical="top"/>
    </xf>
    <xf numFmtId="0" fontId="32" fillId="0" borderId="0" xfId="0" applyFont="1" applyAlignment="1">
      <alignment vertical="top"/>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7" fillId="0" borderId="29"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6"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2" fillId="0" borderId="28" xfId="0" applyFont="1" applyBorder="1" applyAlignment="1">
      <alignment horizontal="left" vertical="center"/>
    </xf>
    <xf numFmtId="0" fontId="36" fillId="0" borderId="29" xfId="0" applyFont="1" applyBorder="1" applyAlignment="1">
      <alignment horizontal="lef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9" xfId="0" applyFont="1" applyBorder="1" applyAlignment="1">
      <alignment horizontal="left" vertical="center"/>
    </xf>
    <xf numFmtId="0" fontId="32" fillId="0" borderId="0" xfId="0" applyFont="1" applyBorder="1" applyAlignment="1">
      <alignment horizontal="left" vertical="center" wrapText="1"/>
    </xf>
    <xf numFmtId="0" fontId="35" fillId="0" borderId="0"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horizontal="center" vertical="top"/>
    </xf>
    <xf numFmtId="0" fontId="35" fillId="0" borderId="28" xfId="0" applyFont="1" applyBorder="1" applyAlignment="1">
      <alignment horizontal="left" vertical="center"/>
    </xf>
    <xf numFmtId="0" fontId="35" fillId="0" borderId="30"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29" xfId="0" applyFont="1" applyBorder="1" applyAlignment="1">
      <alignment vertical="center"/>
    </xf>
    <xf numFmtId="0" fontId="34" fillId="0" borderId="29"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29" xfId="0" applyBorder="1" applyAlignment="1">
      <alignment vertical="top"/>
    </xf>
    <xf numFmtId="0" fontId="37" fillId="0" borderId="29" xfId="0" applyFont="1" applyBorder="1" applyAlignment="1">
      <alignment/>
    </xf>
    <xf numFmtId="0" fontId="32" fillId="0" borderId="26" xfId="0" applyFont="1" applyBorder="1" applyAlignment="1">
      <alignment vertical="top"/>
    </xf>
    <xf numFmtId="0" fontId="32" fillId="0" borderId="27" xfId="0" applyFont="1" applyBorder="1" applyAlignment="1">
      <alignment vertical="top"/>
    </xf>
    <xf numFmtId="0" fontId="32" fillId="0" borderId="0" xfId="0" applyFont="1" applyBorder="1" applyAlignment="1">
      <alignment horizontal="center" vertical="center"/>
    </xf>
    <xf numFmtId="0" fontId="32" fillId="0" borderId="0" xfId="0" applyFont="1" applyBorder="1" applyAlignment="1">
      <alignment horizontal="left" vertical="top"/>
    </xf>
    <xf numFmtId="0" fontId="32" fillId="0" borderId="28" xfId="0" applyFont="1" applyBorder="1" applyAlignment="1">
      <alignment vertical="top"/>
    </xf>
    <xf numFmtId="0" fontId="32" fillId="0" borderId="29" xfId="0" applyFont="1" applyBorder="1" applyAlignment="1">
      <alignment vertical="top"/>
    </xf>
    <xf numFmtId="0" fontId="32" fillId="0" borderId="30" xfId="0" applyFont="1" applyBorder="1" applyAlignment="1">
      <alignment vertical="top"/>
    </xf>
    <xf numFmtId="0" fontId="0" fillId="0" borderId="0" xfId="0"/>
    <xf numFmtId="0" fontId="4" fillId="0" borderId="0" xfId="0" applyFont="1"/>
    <xf numFmtId="0" fontId="4" fillId="5" borderId="0" xfId="0" applyFont="1" applyFill="1"/>
    <xf numFmtId="0" fontId="4" fillId="6" borderId="0" xfId="0" applyFont="1" applyFill="1"/>
    <xf numFmtId="0" fontId="19" fillId="5" borderId="22" xfId="0" applyFont="1" applyFill="1" applyBorder="1" applyAlignment="1" applyProtection="1">
      <alignment horizontal="center" vertical="center"/>
      <protection locked="0"/>
    </xf>
    <xf numFmtId="0" fontId="19" fillId="6" borderId="22" xfId="0" applyFont="1" applyFill="1" applyBorder="1" applyAlignment="1" applyProtection="1">
      <alignment horizontal="center" vertical="center"/>
      <protection locked="0"/>
    </xf>
    <xf numFmtId="0" fontId="0" fillId="0" borderId="0" xfId="0"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0" fontId="9" fillId="0" borderId="0" xfId="0" applyFont="1" applyBorder="1" applyAlignment="1">
      <alignment/>
    </xf>
    <xf numFmtId="166" fontId="9" fillId="0" borderId="0" xfId="0" applyNumberFormat="1" applyFont="1" applyBorder="1" applyAlignment="1">
      <alignment/>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0" fontId="27" fillId="0" borderId="0" xfId="0" applyFont="1" applyAlignment="1">
      <alignment horizontal="left" vertical="center" wrapText="1"/>
    </xf>
    <xf numFmtId="0" fontId="24" fillId="0" borderId="0" xfId="0" applyFont="1" applyAlignment="1">
      <alignment horizontal="left" vertical="center" wrapText="1"/>
    </xf>
    <xf numFmtId="0" fontId="8" fillId="0" borderId="0" xfId="0" applyFont="1" applyAlignment="1">
      <alignment vertical="center"/>
    </xf>
    <xf numFmtId="0" fontId="25" fillId="0" borderId="0" xfId="0" applyFont="1" applyAlignment="1">
      <alignment vertical="center"/>
    </xf>
    <xf numFmtId="4" fontId="21" fillId="0" borderId="0" xfId="0" applyNumberFormat="1" applyFont="1" applyAlignment="1">
      <alignment vertical="center"/>
    </xf>
    <xf numFmtId="0" fontId="19" fillId="3" borderId="7"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49" fontId="3" fillId="4"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vertical="center"/>
    </xf>
    <xf numFmtId="0" fontId="0" fillId="0" borderId="5" xfId="0" applyFont="1" applyBorder="1" applyAlignment="1">
      <alignment vertical="center"/>
    </xf>
    <xf numFmtId="0" fontId="0" fillId="2" borderId="7" xfId="0" applyFont="1" applyFill="1" applyBorder="1" applyAlignment="1">
      <alignment vertical="center"/>
    </xf>
    <xf numFmtId="0" fontId="0" fillId="0" borderId="0" xfId="0" applyFont="1" applyAlignment="1">
      <alignment vertical="center"/>
    </xf>
    <xf numFmtId="0" fontId="2" fillId="0" borderId="0" xfId="0" applyFont="1" applyAlignment="1">
      <alignment horizontal="left" vertical="center"/>
    </xf>
    <xf numFmtId="0" fontId="3" fillId="4" borderId="0" xfId="0" applyFont="1" applyFill="1" applyAlignment="1" applyProtection="1">
      <alignment horizontal="left" vertical="center"/>
      <protection locked="0"/>
    </xf>
    <xf numFmtId="0" fontId="35" fillId="0" borderId="0" xfId="0" applyFont="1" applyBorder="1" applyAlignment="1">
      <alignment horizontal="left" vertical="center" wrapText="1"/>
    </xf>
    <xf numFmtId="0" fontId="34" fillId="0" borderId="29" xfId="0" applyFont="1" applyBorder="1" applyAlignment="1">
      <alignment horizontal="left"/>
    </xf>
    <xf numFmtId="0" fontId="35" fillId="0" borderId="0" xfId="0" applyFont="1" applyBorder="1" applyAlignment="1">
      <alignment horizontal="left" vertical="center"/>
    </xf>
    <xf numFmtId="0" fontId="35" fillId="0" borderId="0" xfId="0" applyFont="1" applyBorder="1" applyAlignment="1">
      <alignment horizontal="left" vertical="top"/>
    </xf>
    <xf numFmtId="4" fontId="16" fillId="0" borderId="0" xfId="0" applyNumberFormat="1" applyFont="1" applyAlignment="1">
      <alignment vertical="center"/>
    </xf>
    <xf numFmtId="0" fontId="2" fillId="0" borderId="0" xfId="0" applyFont="1" applyAlignment="1">
      <alignmen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13" xfId="0" applyFont="1" applyFill="1" applyBorder="1" applyAlignment="1">
      <alignment vertical="center"/>
    </xf>
    <xf numFmtId="0" fontId="11" fillId="7" borderId="0" xfId="0" applyFont="1" applyFill="1" applyAlignment="1">
      <alignment horizontal="center" vertical="center"/>
    </xf>
    <xf numFmtId="0" fontId="0" fillId="0" borderId="0" xfId="0" applyAlignment="1">
      <alignment/>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4"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center"/>
    </xf>
    <xf numFmtId="0" fontId="16" fillId="0" borderId="0" xfId="0" applyFont="1" applyAlignment="1">
      <alignment horizontal="left" vertical="center"/>
    </xf>
    <xf numFmtId="4" fontId="15" fillId="0" borderId="5" xfId="0" applyNumberFormat="1" applyFont="1" applyBorder="1" applyAlignment="1">
      <alignment vertical="center"/>
    </xf>
    <xf numFmtId="0" fontId="0" fillId="0" borderId="5" xfId="0" applyFont="1" applyBorder="1" applyAlignment="1">
      <alignment vertical="center"/>
    </xf>
    <xf numFmtId="4" fontId="25" fillId="0" borderId="0" xfId="0" applyNumberFormat="1" applyFont="1" applyAlignment="1">
      <alignment vertical="center"/>
    </xf>
    <xf numFmtId="0" fontId="25"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vertical="center"/>
    </xf>
    <xf numFmtId="0" fontId="24" fillId="0" borderId="0" xfId="0" applyFont="1" applyAlignment="1">
      <alignment horizontal="left" vertical="center" wrapText="1"/>
    </xf>
    <xf numFmtId="0" fontId="27" fillId="0" borderId="0" xfId="0" applyFont="1" applyAlignment="1">
      <alignment horizontal="left" vertical="center" wrapText="1"/>
    </xf>
    <xf numFmtId="4" fontId="25" fillId="0" borderId="0" xfId="0" applyNumberFormat="1" applyFont="1" applyAlignment="1">
      <alignment horizontal="right" vertical="center"/>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7" xfId="0" applyFont="1" applyFill="1" applyBorder="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4" borderId="0" xfId="0" applyFont="1" applyFill="1" applyAlignment="1" applyProtection="1">
      <alignment horizontal="left" vertical="center"/>
      <protection locked="0"/>
    </xf>
    <xf numFmtId="0" fontId="35" fillId="0" borderId="0" xfId="0" applyFont="1" applyBorder="1" applyAlignment="1">
      <alignment horizontal="left" vertical="top"/>
    </xf>
    <xf numFmtId="0" fontId="35" fillId="0" borderId="0" xfId="0" applyFont="1" applyBorder="1" applyAlignment="1">
      <alignment horizontal="left" vertical="center"/>
    </xf>
    <xf numFmtId="0" fontId="34" fillId="0" borderId="29" xfId="0" applyFont="1" applyBorder="1" applyAlignment="1">
      <alignment horizontal="left"/>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35" fillId="0" borderId="0" xfId="0" applyFont="1" applyBorder="1" applyAlignment="1">
      <alignment horizontal="left" vertical="center" wrapText="1"/>
    </xf>
    <xf numFmtId="49" fontId="35" fillId="0" borderId="0" xfId="0" applyNumberFormat="1" applyFont="1" applyBorder="1" applyAlignment="1">
      <alignment horizontal="left" vertical="center" wrapText="1"/>
    </xf>
    <xf numFmtId="0" fontId="34"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T94"/>
  <sheetViews>
    <sheetView showGridLines="0" workbookViewId="0" topLeftCell="A73">
      <selection activeCell="AF95" sqref="AF95"/>
    </sheetView>
  </sheetViews>
  <sheetFormatPr defaultColWidth="9.140625" defaultRowHeight="12"/>
  <cols>
    <col min="1" max="1" width="7.140625" style="1" customWidth="1"/>
    <col min="2" max="2" width="1.421875" style="1" customWidth="1"/>
    <col min="3" max="3" width="3.421875" style="1" customWidth="1"/>
    <col min="4" max="32" width="2.28125" style="1" customWidth="1"/>
    <col min="33" max="33" width="22.421875" style="1" customWidth="1"/>
    <col min="34" max="36" width="2.28125" style="1" customWidth="1"/>
    <col min="37" max="40" width="2.28125" style="1" hidden="1" customWidth="1"/>
    <col min="41" max="41" width="2.8515625" style="1" hidden="1" customWidth="1"/>
    <col min="42" max="42" width="27.140625" style="1" hidden="1" customWidth="1"/>
    <col min="43" max="43" width="2.140625" style="1" customWidth="1"/>
    <col min="44" max="44" width="10.421875" style="1" customWidth="1"/>
    <col min="45" max="45" width="7.140625" style="1" customWidth="1"/>
    <col min="46" max="46" width="2.8515625" style="1" customWidth="1"/>
    <col min="47" max="47" width="11.421875" style="1" customWidth="1"/>
    <col min="48" max="48" width="6.421875" style="1" customWidth="1"/>
    <col min="49" max="49" width="3.421875" style="1" customWidth="1"/>
    <col min="50" max="50" width="13.421875" style="1" customWidth="1"/>
    <col min="51" max="51" width="11.7109375" style="1" customWidth="1"/>
    <col min="52" max="54" width="22.140625" style="1" hidden="1" customWidth="1"/>
    <col min="55" max="56" width="18.421875" style="1" hidden="1" customWidth="1"/>
    <col min="57" max="58" width="21.421875" style="1" hidden="1" customWidth="1"/>
    <col min="59" max="59" width="18.421875" style="1" hidden="1" customWidth="1"/>
    <col min="60" max="60" width="16.421875" style="1" hidden="1" customWidth="1"/>
    <col min="61" max="61" width="21.421875" style="1" hidden="1" customWidth="1"/>
    <col min="62" max="62" width="18.421875" style="1" hidden="1" customWidth="1"/>
    <col min="63" max="63" width="16.421875" style="1" hidden="1" customWidth="1"/>
    <col min="64" max="64" width="57.00390625" style="1" customWidth="1"/>
    <col min="78" max="98" width="9.140625" style="1" hidden="1" customWidth="1"/>
  </cols>
  <sheetData>
    <row r="1" spans="1:81" ht="12">
      <c r="A1" s="14" t="s">
        <v>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14" t="s">
        <v>1</v>
      </c>
      <c r="BH1" s="14" t="s">
        <v>2</v>
      </c>
      <c r="BI1" s="14" t="s">
        <v>3</v>
      </c>
      <c r="BJ1" s="225"/>
      <c r="BK1" s="225"/>
      <c r="BL1" s="225"/>
      <c r="BM1" s="225"/>
      <c r="BN1" s="225"/>
      <c r="BO1" s="225"/>
      <c r="BP1" s="225"/>
      <c r="BQ1" s="225"/>
      <c r="BR1" s="225"/>
      <c r="BS1" s="225"/>
      <c r="BT1" s="225"/>
      <c r="BU1" s="225"/>
      <c r="BV1" s="225"/>
      <c r="BW1" s="225"/>
      <c r="BX1" s="225"/>
      <c r="BY1" s="225"/>
      <c r="BZ1" s="225"/>
      <c r="CA1" s="14" t="s">
        <v>4</v>
      </c>
      <c r="CB1" s="14" t="s">
        <v>4</v>
      </c>
      <c r="CC1" s="14" t="s">
        <v>5</v>
      </c>
    </row>
    <row r="2" spans="1:81" s="1" customFormat="1" ht="36.9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71" t="s">
        <v>6</v>
      </c>
      <c r="AZ2" s="272"/>
      <c r="BA2" s="272"/>
      <c r="BB2" s="272"/>
      <c r="BC2" s="272"/>
      <c r="BD2" s="272"/>
      <c r="BE2" s="272"/>
      <c r="BF2" s="272"/>
      <c r="BG2" s="272"/>
      <c r="BH2" s="272"/>
      <c r="BI2" s="272"/>
      <c r="BJ2" s="272"/>
      <c r="BK2" s="272"/>
      <c r="BL2" s="272"/>
      <c r="BM2" s="225"/>
      <c r="BN2" s="225"/>
      <c r="BO2" s="225"/>
      <c r="BP2" s="225"/>
      <c r="BQ2" s="225"/>
      <c r="BR2" s="225"/>
      <c r="BS2" s="225"/>
      <c r="BT2" s="225"/>
      <c r="BU2" s="225"/>
      <c r="BV2" s="225"/>
      <c r="BW2" s="225"/>
      <c r="BX2" s="225"/>
      <c r="BY2" s="225"/>
      <c r="BZ2" s="15" t="s">
        <v>7</v>
      </c>
      <c r="CA2" s="15" t="s">
        <v>8</v>
      </c>
      <c r="CB2" s="225"/>
      <c r="CC2" s="225"/>
    </row>
    <row r="3" spans="1:81" s="1" customFormat="1" ht="6.95" customHeight="1">
      <c r="A3" s="225"/>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8"/>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15" t="s">
        <v>7</v>
      </c>
      <c r="CA3" s="15" t="s">
        <v>9</v>
      </c>
      <c r="CB3" s="225"/>
      <c r="CC3" s="225"/>
    </row>
    <row r="4" spans="1:81" s="1" customFormat="1" ht="24.95" customHeight="1">
      <c r="A4" s="225"/>
      <c r="B4" s="18"/>
      <c r="C4" s="225"/>
      <c r="D4" s="19" t="s">
        <v>10</v>
      </c>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18"/>
      <c r="AZ4" s="20" t="s">
        <v>11</v>
      </c>
      <c r="BA4" s="225"/>
      <c r="BB4" s="225"/>
      <c r="BC4" s="225"/>
      <c r="BD4" s="225"/>
      <c r="BE4" s="225"/>
      <c r="BF4" s="225"/>
      <c r="BG4" s="225"/>
      <c r="BH4" s="225"/>
      <c r="BI4" s="225"/>
      <c r="BJ4" s="225"/>
      <c r="BK4" s="225"/>
      <c r="BL4" s="21" t="s">
        <v>12</v>
      </c>
      <c r="BM4" s="225"/>
      <c r="BN4" s="225"/>
      <c r="BO4" s="225"/>
      <c r="BP4" s="225"/>
      <c r="BQ4" s="225"/>
      <c r="BR4" s="225"/>
      <c r="BS4" s="225"/>
      <c r="BT4" s="225"/>
      <c r="BU4" s="225"/>
      <c r="BV4" s="225"/>
      <c r="BW4" s="225"/>
      <c r="BX4" s="225"/>
      <c r="BY4" s="225"/>
      <c r="BZ4" s="15" t="s">
        <v>13</v>
      </c>
      <c r="CA4" s="225"/>
      <c r="CB4" s="225"/>
      <c r="CC4" s="225"/>
    </row>
    <row r="5" spans="1:81" s="1" customFormat="1" ht="12" customHeight="1">
      <c r="A5" s="225"/>
      <c r="B5" s="18"/>
      <c r="C5" s="225"/>
      <c r="D5" s="22" t="s">
        <v>14</v>
      </c>
      <c r="E5" s="225"/>
      <c r="F5" s="225"/>
      <c r="G5" s="225"/>
      <c r="H5" s="225"/>
      <c r="I5" s="225"/>
      <c r="J5" s="225"/>
      <c r="K5" s="282" t="s">
        <v>15</v>
      </c>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25"/>
      <c r="AX5" s="225"/>
      <c r="AY5" s="18"/>
      <c r="AZ5" s="225"/>
      <c r="BA5" s="225"/>
      <c r="BB5" s="225"/>
      <c r="BC5" s="225"/>
      <c r="BD5" s="225"/>
      <c r="BE5" s="225"/>
      <c r="BF5" s="225"/>
      <c r="BG5" s="225"/>
      <c r="BH5" s="225"/>
      <c r="BI5" s="225"/>
      <c r="BJ5" s="225"/>
      <c r="BK5" s="225"/>
      <c r="BL5" s="289" t="s">
        <v>16</v>
      </c>
      <c r="BM5" s="225"/>
      <c r="BN5" s="225"/>
      <c r="BO5" s="225"/>
      <c r="BP5" s="225"/>
      <c r="BQ5" s="225"/>
      <c r="BR5" s="225"/>
      <c r="BS5" s="225"/>
      <c r="BT5" s="225"/>
      <c r="BU5" s="225"/>
      <c r="BV5" s="225"/>
      <c r="BW5" s="225"/>
      <c r="BX5" s="225"/>
      <c r="BY5" s="225"/>
      <c r="BZ5" s="15" t="s">
        <v>7</v>
      </c>
      <c r="CA5" s="225"/>
      <c r="CB5" s="225"/>
      <c r="CC5" s="225"/>
    </row>
    <row r="6" spans="1:81" s="1" customFormat="1" ht="36.95" customHeight="1">
      <c r="A6" s="225"/>
      <c r="B6" s="18"/>
      <c r="C6" s="225"/>
      <c r="D6" s="23" t="s">
        <v>17</v>
      </c>
      <c r="E6" s="225"/>
      <c r="F6" s="225"/>
      <c r="G6" s="225"/>
      <c r="H6" s="225"/>
      <c r="I6" s="225"/>
      <c r="J6" s="225"/>
      <c r="K6" s="283" t="s">
        <v>18</v>
      </c>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25"/>
      <c r="AX6" s="225"/>
      <c r="AY6" s="18"/>
      <c r="AZ6" s="225"/>
      <c r="BA6" s="225"/>
      <c r="BB6" s="225"/>
      <c r="BC6" s="225"/>
      <c r="BD6" s="225"/>
      <c r="BE6" s="225"/>
      <c r="BF6" s="225"/>
      <c r="BG6" s="225"/>
      <c r="BH6" s="225"/>
      <c r="BI6" s="225"/>
      <c r="BJ6" s="225"/>
      <c r="BK6" s="225"/>
      <c r="BL6" s="290"/>
      <c r="BM6" s="225"/>
      <c r="BN6" s="225"/>
      <c r="BO6" s="225"/>
      <c r="BP6" s="225"/>
      <c r="BQ6" s="225"/>
      <c r="BR6" s="225"/>
      <c r="BS6" s="225"/>
      <c r="BT6" s="225"/>
      <c r="BU6" s="225"/>
      <c r="BV6" s="225"/>
      <c r="BW6" s="225"/>
      <c r="BX6" s="225"/>
      <c r="BY6" s="225"/>
      <c r="BZ6" s="15" t="s">
        <v>7</v>
      </c>
      <c r="CA6" s="225"/>
      <c r="CB6" s="225"/>
      <c r="CC6" s="225"/>
    </row>
    <row r="7" spans="1:81" s="1" customFormat="1" ht="12" customHeight="1">
      <c r="A7" s="225"/>
      <c r="B7" s="18"/>
      <c r="C7" s="225"/>
      <c r="D7" s="259" t="s">
        <v>19</v>
      </c>
      <c r="E7" s="225"/>
      <c r="F7" s="225"/>
      <c r="G7" s="225"/>
      <c r="H7" s="225"/>
      <c r="I7" s="225"/>
      <c r="J7" s="225"/>
      <c r="K7" s="251" t="s">
        <v>3</v>
      </c>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59" t="s">
        <v>20</v>
      </c>
      <c r="AS7" s="225"/>
      <c r="AT7" s="225"/>
      <c r="AU7" s="251" t="s">
        <v>3</v>
      </c>
      <c r="AV7" s="225"/>
      <c r="AW7" s="225"/>
      <c r="AX7" s="225"/>
      <c r="AY7" s="18"/>
      <c r="AZ7" s="225"/>
      <c r="BA7" s="225"/>
      <c r="BB7" s="225"/>
      <c r="BC7" s="225"/>
      <c r="BD7" s="225"/>
      <c r="BE7" s="225"/>
      <c r="BF7" s="225"/>
      <c r="BG7" s="225"/>
      <c r="BH7" s="225"/>
      <c r="BI7" s="225"/>
      <c r="BJ7" s="225"/>
      <c r="BK7" s="225"/>
      <c r="BL7" s="290"/>
      <c r="BM7" s="225"/>
      <c r="BN7" s="225"/>
      <c r="BO7" s="225"/>
      <c r="BP7" s="225"/>
      <c r="BQ7" s="225"/>
      <c r="BR7" s="225"/>
      <c r="BS7" s="225"/>
      <c r="BT7" s="225"/>
      <c r="BU7" s="225"/>
      <c r="BV7" s="225"/>
      <c r="BW7" s="225"/>
      <c r="BX7" s="225"/>
      <c r="BY7" s="225"/>
      <c r="BZ7" s="15" t="s">
        <v>7</v>
      </c>
      <c r="CA7" s="225"/>
      <c r="CB7" s="225"/>
      <c r="CC7" s="225"/>
    </row>
    <row r="8" spans="1:81" s="1" customFormat="1" ht="12" customHeight="1">
      <c r="A8" s="225"/>
      <c r="B8" s="18"/>
      <c r="C8" s="225"/>
      <c r="D8" s="259" t="s">
        <v>21</v>
      </c>
      <c r="E8" s="225"/>
      <c r="F8" s="225"/>
      <c r="G8" s="225"/>
      <c r="H8" s="225"/>
      <c r="I8" s="225"/>
      <c r="J8" s="225"/>
      <c r="K8" s="251" t="s">
        <v>22</v>
      </c>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59" t="s">
        <v>23</v>
      </c>
      <c r="AS8" s="225"/>
      <c r="AT8" s="225"/>
      <c r="AU8" s="260" t="s">
        <v>24</v>
      </c>
      <c r="AV8" s="225"/>
      <c r="AW8" s="225"/>
      <c r="AX8" s="225"/>
      <c r="AY8" s="18"/>
      <c r="AZ8" s="225"/>
      <c r="BA8" s="225"/>
      <c r="BB8" s="225"/>
      <c r="BC8" s="225"/>
      <c r="BD8" s="225"/>
      <c r="BE8" s="225"/>
      <c r="BF8" s="225"/>
      <c r="BG8" s="225"/>
      <c r="BH8" s="225"/>
      <c r="BI8" s="225"/>
      <c r="BJ8" s="225"/>
      <c r="BK8" s="225"/>
      <c r="BL8" s="290"/>
      <c r="BM8" s="225"/>
      <c r="BN8" s="225"/>
      <c r="BO8" s="225"/>
      <c r="BP8" s="225"/>
      <c r="BQ8" s="225"/>
      <c r="BR8" s="225"/>
      <c r="BS8" s="225"/>
      <c r="BT8" s="225"/>
      <c r="BU8" s="225"/>
      <c r="BV8" s="225"/>
      <c r="BW8" s="225"/>
      <c r="BX8" s="225"/>
      <c r="BY8" s="225"/>
      <c r="BZ8" s="15" t="s">
        <v>7</v>
      </c>
      <c r="CA8" s="225"/>
      <c r="CB8" s="225"/>
      <c r="CC8" s="225"/>
    </row>
    <row r="9" spans="1:81" s="1" customFormat="1" ht="14.45" customHeight="1">
      <c r="A9" s="225"/>
      <c r="B9" s="18"/>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18"/>
      <c r="AZ9" s="225"/>
      <c r="BA9" s="225"/>
      <c r="BB9" s="225"/>
      <c r="BC9" s="225"/>
      <c r="BD9" s="225"/>
      <c r="BE9" s="225"/>
      <c r="BF9" s="225"/>
      <c r="BG9" s="225"/>
      <c r="BH9" s="225"/>
      <c r="BI9" s="225"/>
      <c r="BJ9" s="225"/>
      <c r="BK9" s="225"/>
      <c r="BL9" s="290"/>
      <c r="BM9" s="225"/>
      <c r="BN9" s="225"/>
      <c r="BO9" s="225"/>
      <c r="BP9" s="225"/>
      <c r="BQ9" s="225"/>
      <c r="BR9" s="225"/>
      <c r="BS9" s="225"/>
      <c r="BT9" s="225"/>
      <c r="BU9" s="225"/>
      <c r="BV9" s="225"/>
      <c r="BW9" s="225"/>
      <c r="BX9" s="225"/>
      <c r="BY9" s="225"/>
      <c r="BZ9" s="15" t="s">
        <v>7</v>
      </c>
      <c r="CA9" s="225"/>
      <c r="CB9" s="225"/>
      <c r="CC9" s="225"/>
    </row>
    <row r="10" spans="1:81" s="1" customFormat="1" ht="12" customHeight="1">
      <c r="A10" s="225"/>
      <c r="B10" s="18"/>
      <c r="C10" s="225"/>
      <c r="D10" s="259" t="s">
        <v>25</v>
      </c>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59" t="s">
        <v>26</v>
      </c>
      <c r="AS10" s="225"/>
      <c r="AT10" s="225"/>
      <c r="AU10" s="251" t="s">
        <v>3</v>
      </c>
      <c r="AV10" s="225"/>
      <c r="AW10" s="225"/>
      <c r="AX10" s="225"/>
      <c r="AY10" s="18"/>
      <c r="AZ10" s="225"/>
      <c r="BA10" s="225"/>
      <c r="BB10" s="225"/>
      <c r="BC10" s="225"/>
      <c r="BD10" s="225"/>
      <c r="BE10" s="225"/>
      <c r="BF10" s="225"/>
      <c r="BG10" s="225"/>
      <c r="BH10" s="225"/>
      <c r="BI10" s="225"/>
      <c r="BJ10" s="225"/>
      <c r="BK10" s="225"/>
      <c r="BL10" s="290"/>
      <c r="BM10" s="225"/>
      <c r="BN10" s="225"/>
      <c r="BO10" s="225"/>
      <c r="BP10" s="225"/>
      <c r="BQ10" s="225"/>
      <c r="BR10" s="225"/>
      <c r="BS10" s="225"/>
      <c r="BT10" s="225"/>
      <c r="BU10" s="225"/>
      <c r="BV10" s="225"/>
      <c r="BW10" s="225"/>
      <c r="BX10" s="225"/>
      <c r="BY10" s="225"/>
      <c r="BZ10" s="15" t="s">
        <v>7</v>
      </c>
      <c r="CA10" s="225"/>
      <c r="CB10" s="225"/>
      <c r="CC10" s="225"/>
    </row>
    <row r="11" spans="1:81" s="1" customFormat="1" ht="18.4" customHeight="1">
      <c r="A11" s="225"/>
      <c r="B11" s="18"/>
      <c r="C11" s="225"/>
      <c r="D11" s="225"/>
      <c r="E11" s="251" t="s">
        <v>27</v>
      </c>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59" t="s">
        <v>28</v>
      </c>
      <c r="AS11" s="225"/>
      <c r="AT11" s="225"/>
      <c r="AU11" s="251" t="s">
        <v>3</v>
      </c>
      <c r="AV11" s="225"/>
      <c r="AW11" s="225"/>
      <c r="AX11" s="225"/>
      <c r="AY11" s="18"/>
      <c r="AZ11" s="225"/>
      <c r="BA11" s="225"/>
      <c r="BB11" s="225"/>
      <c r="BC11" s="225"/>
      <c r="BD11" s="225"/>
      <c r="BE11" s="225"/>
      <c r="BF11" s="225"/>
      <c r="BG11" s="225"/>
      <c r="BH11" s="225"/>
      <c r="BI11" s="225"/>
      <c r="BJ11" s="225"/>
      <c r="BK11" s="225"/>
      <c r="BL11" s="290"/>
      <c r="BM11" s="225"/>
      <c r="BN11" s="225"/>
      <c r="BO11" s="225"/>
      <c r="BP11" s="225"/>
      <c r="BQ11" s="225"/>
      <c r="BR11" s="225"/>
      <c r="BS11" s="225"/>
      <c r="BT11" s="225"/>
      <c r="BU11" s="225"/>
      <c r="BV11" s="225"/>
      <c r="BW11" s="225"/>
      <c r="BX11" s="225"/>
      <c r="BY11" s="225"/>
      <c r="BZ11" s="15" t="s">
        <v>7</v>
      </c>
      <c r="CA11" s="225"/>
      <c r="CB11" s="225"/>
      <c r="CC11" s="225"/>
    </row>
    <row r="12" spans="1:81" s="1" customFormat="1" ht="6.95" customHeight="1">
      <c r="A12" s="225"/>
      <c r="B12" s="18"/>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18"/>
      <c r="AZ12" s="225"/>
      <c r="BA12" s="225"/>
      <c r="BB12" s="225"/>
      <c r="BC12" s="225"/>
      <c r="BD12" s="225"/>
      <c r="BE12" s="225"/>
      <c r="BF12" s="225"/>
      <c r="BG12" s="225"/>
      <c r="BH12" s="225"/>
      <c r="BI12" s="225"/>
      <c r="BJ12" s="225"/>
      <c r="BK12" s="225"/>
      <c r="BL12" s="290"/>
      <c r="BM12" s="225"/>
      <c r="BN12" s="225"/>
      <c r="BO12" s="225"/>
      <c r="BP12" s="225"/>
      <c r="BQ12" s="225"/>
      <c r="BR12" s="225"/>
      <c r="BS12" s="225"/>
      <c r="BT12" s="225"/>
      <c r="BU12" s="225"/>
      <c r="BV12" s="225"/>
      <c r="BW12" s="225"/>
      <c r="BX12" s="225"/>
      <c r="BY12" s="225"/>
      <c r="BZ12" s="15" t="s">
        <v>7</v>
      </c>
      <c r="CA12" s="225"/>
      <c r="CB12" s="225"/>
      <c r="CC12" s="225"/>
    </row>
    <row r="13" spans="1:81" s="1" customFormat="1" ht="12" customHeight="1">
      <c r="A13" s="225"/>
      <c r="B13" s="18"/>
      <c r="C13" s="225"/>
      <c r="D13" s="259" t="s">
        <v>29</v>
      </c>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59" t="s">
        <v>26</v>
      </c>
      <c r="AS13" s="225"/>
      <c r="AT13" s="225"/>
      <c r="AU13" s="252" t="s">
        <v>30</v>
      </c>
      <c r="AV13" s="225"/>
      <c r="AW13" s="225"/>
      <c r="AX13" s="225"/>
      <c r="AY13" s="18"/>
      <c r="AZ13" s="225"/>
      <c r="BA13" s="225"/>
      <c r="BB13" s="225"/>
      <c r="BC13" s="225"/>
      <c r="BD13" s="225"/>
      <c r="BE13" s="225"/>
      <c r="BF13" s="225"/>
      <c r="BG13" s="225"/>
      <c r="BH13" s="225"/>
      <c r="BI13" s="225"/>
      <c r="BJ13" s="225"/>
      <c r="BK13" s="225"/>
      <c r="BL13" s="290"/>
      <c r="BM13" s="225"/>
      <c r="BN13" s="225"/>
      <c r="BO13" s="225"/>
      <c r="BP13" s="225"/>
      <c r="BQ13" s="225"/>
      <c r="BR13" s="225"/>
      <c r="BS13" s="225"/>
      <c r="BT13" s="225"/>
      <c r="BU13" s="225"/>
      <c r="BV13" s="225"/>
      <c r="BW13" s="225"/>
      <c r="BX13" s="225"/>
      <c r="BY13" s="225"/>
      <c r="BZ13" s="15" t="s">
        <v>7</v>
      </c>
      <c r="CA13" s="225"/>
      <c r="CB13" s="225"/>
      <c r="CC13" s="225"/>
    </row>
    <row r="14" spans="1:81" ht="12.75">
      <c r="A14" s="225"/>
      <c r="B14" s="18"/>
      <c r="C14" s="225"/>
      <c r="D14" s="225"/>
      <c r="E14" s="284" t="s">
        <v>30</v>
      </c>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59" t="s">
        <v>28</v>
      </c>
      <c r="AS14" s="225"/>
      <c r="AT14" s="225"/>
      <c r="AU14" s="252" t="s">
        <v>30</v>
      </c>
      <c r="AV14" s="225"/>
      <c r="AW14" s="225"/>
      <c r="AX14" s="225"/>
      <c r="AY14" s="18"/>
      <c r="AZ14" s="225"/>
      <c r="BA14" s="225"/>
      <c r="BB14" s="225"/>
      <c r="BC14" s="225"/>
      <c r="BD14" s="225"/>
      <c r="BE14" s="225"/>
      <c r="BF14" s="225"/>
      <c r="BG14" s="225"/>
      <c r="BH14" s="225"/>
      <c r="BI14" s="225"/>
      <c r="BJ14" s="225"/>
      <c r="BK14" s="225"/>
      <c r="BL14" s="290"/>
      <c r="BM14" s="225"/>
      <c r="BN14" s="225"/>
      <c r="BO14" s="225"/>
      <c r="BP14" s="225"/>
      <c r="BQ14" s="225"/>
      <c r="BR14" s="225"/>
      <c r="BS14" s="225"/>
      <c r="BT14" s="225"/>
      <c r="BU14" s="225"/>
      <c r="BV14" s="225"/>
      <c r="BW14" s="225"/>
      <c r="BX14" s="225"/>
      <c r="BY14" s="225"/>
      <c r="BZ14" s="15" t="s">
        <v>7</v>
      </c>
      <c r="CA14" s="225"/>
      <c r="CB14" s="225"/>
      <c r="CC14" s="225"/>
    </row>
    <row r="15" spans="1:81" s="1" customFormat="1" ht="6.95" customHeight="1">
      <c r="A15" s="225"/>
      <c r="B15" s="18"/>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18"/>
      <c r="AZ15" s="225"/>
      <c r="BA15" s="225"/>
      <c r="BB15" s="225"/>
      <c r="BC15" s="225"/>
      <c r="BD15" s="225"/>
      <c r="BE15" s="225"/>
      <c r="BF15" s="225"/>
      <c r="BG15" s="225"/>
      <c r="BH15" s="225"/>
      <c r="BI15" s="225"/>
      <c r="BJ15" s="225"/>
      <c r="BK15" s="225"/>
      <c r="BL15" s="290"/>
      <c r="BM15" s="225"/>
      <c r="BN15" s="225"/>
      <c r="BO15" s="225"/>
      <c r="BP15" s="225"/>
      <c r="BQ15" s="225"/>
      <c r="BR15" s="225"/>
      <c r="BS15" s="225"/>
      <c r="BT15" s="225"/>
      <c r="BU15" s="225"/>
      <c r="BV15" s="225"/>
      <c r="BW15" s="225"/>
      <c r="BX15" s="225"/>
      <c r="BY15" s="225"/>
      <c r="BZ15" s="15" t="s">
        <v>4</v>
      </c>
      <c r="CA15" s="225"/>
      <c r="CB15" s="225"/>
      <c r="CC15" s="225"/>
    </row>
    <row r="16" spans="1:81" s="1" customFormat="1" ht="12" customHeight="1">
      <c r="A16" s="225"/>
      <c r="B16" s="18"/>
      <c r="C16" s="225"/>
      <c r="D16" s="259" t="s">
        <v>31</v>
      </c>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59" t="s">
        <v>26</v>
      </c>
      <c r="AS16" s="225"/>
      <c r="AT16" s="225"/>
      <c r="AU16" s="251" t="s">
        <v>3</v>
      </c>
      <c r="AV16" s="225"/>
      <c r="AW16" s="225"/>
      <c r="AX16" s="225"/>
      <c r="AY16" s="18"/>
      <c r="AZ16" s="225"/>
      <c r="BA16" s="225"/>
      <c r="BB16" s="225"/>
      <c r="BC16" s="225"/>
      <c r="BD16" s="225"/>
      <c r="BE16" s="225"/>
      <c r="BF16" s="225"/>
      <c r="BG16" s="225"/>
      <c r="BH16" s="225"/>
      <c r="BI16" s="225"/>
      <c r="BJ16" s="225"/>
      <c r="BK16" s="225"/>
      <c r="BL16" s="290"/>
      <c r="BM16" s="225"/>
      <c r="BN16" s="225"/>
      <c r="BO16" s="225"/>
      <c r="BP16" s="225"/>
      <c r="BQ16" s="225"/>
      <c r="BR16" s="225"/>
      <c r="BS16" s="225"/>
      <c r="BT16" s="225"/>
      <c r="BU16" s="225"/>
      <c r="BV16" s="225"/>
      <c r="BW16" s="225"/>
      <c r="BX16" s="225"/>
      <c r="BY16" s="225"/>
      <c r="BZ16" s="15" t="s">
        <v>4</v>
      </c>
      <c r="CA16" s="225"/>
      <c r="CB16" s="225"/>
      <c r="CC16" s="225"/>
    </row>
    <row r="17" spans="1:78" s="1" customFormat="1" ht="18.4" customHeight="1">
      <c r="A17" s="225"/>
      <c r="B17" s="18"/>
      <c r="C17" s="225"/>
      <c r="D17" s="225"/>
      <c r="E17" s="251" t="s">
        <v>32</v>
      </c>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59" t="s">
        <v>28</v>
      </c>
      <c r="AS17" s="225"/>
      <c r="AT17" s="225"/>
      <c r="AU17" s="251" t="s">
        <v>3</v>
      </c>
      <c r="AV17" s="225"/>
      <c r="AW17" s="225"/>
      <c r="AX17" s="225"/>
      <c r="AY17" s="18"/>
      <c r="AZ17" s="225"/>
      <c r="BA17" s="225"/>
      <c r="BB17" s="225"/>
      <c r="BC17" s="225"/>
      <c r="BD17" s="225"/>
      <c r="BE17" s="225"/>
      <c r="BF17" s="225"/>
      <c r="BG17" s="225"/>
      <c r="BH17" s="225"/>
      <c r="BI17" s="225"/>
      <c r="BJ17" s="225"/>
      <c r="BK17" s="225"/>
      <c r="BL17" s="290"/>
      <c r="BM17" s="225"/>
      <c r="BN17" s="225"/>
      <c r="BO17" s="225"/>
      <c r="BP17" s="225"/>
      <c r="BQ17" s="225"/>
      <c r="BR17" s="225"/>
      <c r="BS17" s="225"/>
      <c r="BT17" s="225"/>
      <c r="BU17" s="225"/>
      <c r="BV17" s="225"/>
      <c r="BW17" s="225"/>
      <c r="BX17" s="225"/>
      <c r="BY17" s="225"/>
      <c r="BZ17" s="15" t="s">
        <v>33</v>
      </c>
    </row>
    <row r="18" spans="1:78" s="1" customFormat="1" ht="6.95" customHeight="1">
      <c r="A18" s="225"/>
      <c r="B18" s="18"/>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18"/>
      <c r="AZ18" s="225"/>
      <c r="BA18" s="225"/>
      <c r="BB18" s="225"/>
      <c r="BC18" s="225"/>
      <c r="BD18" s="225"/>
      <c r="BE18" s="225"/>
      <c r="BF18" s="225"/>
      <c r="BG18" s="225"/>
      <c r="BH18" s="225"/>
      <c r="BI18" s="225"/>
      <c r="BJ18" s="225"/>
      <c r="BK18" s="225"/>
      <c r="BL18" s="290"/>
      <c r="BM18" s="225"/>
      <c r="BN18" s="225"/>
      <c r="BO18" s="225"/>
      <c r="BP18" s="225"/>
      <c r="BQ18" s="225"/>
      <c r="BR18" s="225"/>
      <c r="BS18" s="225"/>
      <c r="BT18" s="225"/>
      <c r="BU18" s="225"/>
      <c r="BV18" s="225"/>
      <c r="BW18" s="225"/>
      <c r="BX18" s="225"/>
      <c r="BY18" s="225"/>
      <c r="BZ18" s="15" t="s">
        <v>7</v>
      </c>
    </row>
    <row r="19" spans="1:78" s="1" customFormat="1" ht="12" customHeight="1">
      <c r="A19" s="225"/>
      <c r="B19" s="18"/>
      <c r="C19" s="225"/>
      <c r="D19" s="259" t="s">
        <v>34</v>
      </c>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59" t="s">
        <v>26</v>
      </c>
      <c r="AS19" s="225"/>
      <c r="AT19" s="225"/>
      <c r="AU19" s="251" t="s">
        <v>3</v>
      </c>
      <c r="AV19" s="225"/>
      <c r="AW19" s="225"/>
      <c r="AX19" s="225"/>
      <c r="AY19" s="18"/>
      <c r="AZ19" s="225"/>
      <c r="BA19" s="225"/>
      <c r="BB19" s="225"/>
      <c r="BC19" s="225"/>
      <c r="BD19" s="225"/>
      <c r="BE19" s="225"/>
      <c r="BF19" s="225"/>
      <c r="BG19" s="225"/>
      <c r="BH19" s="225"/>
      <c r="BI19" s="225"/>
      <c r="BJ19" s="225"/>
      <c r="BK19" s="225"/>
      <c r="BL19" s="290"/>
      <c r="BM19" s="225"/>
      <c r="BN19" s="225"/>
      <c r="BO19" s="225"/>
      <c r="BP19" s="225"/>
      <c r="BQ19" s="225"/>
      <c r="BR19" s="225"/>
      <c r="BS19" s="225"/>
      <c r="BT19" s="225"/>
      <c r="BU19" s="225"/>
      <c r="BV19" s="225"/>
      <c r="BW19" s="225"/>
      <c r="BX19" s="225"/>
      <c r="BY19" s="225"/>
      <c r="BZ19" s="15" t="s">
        <v>7</v>
      </c>
    </row>
    <row r="20" spans="1:78" s="1" customFormat="1" ht="18.4" customHeight="1">
      <c r="A20" s="225"/>
      <c r="B20" s="18"/>
      <c r="C20" s="225"/>
      <c r="D20" s="225"/>
      <c r="E20" s="251" t="s">
        <v>22</v>
      </c>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59" t="s">
        <v>28</v>
      </c>
      <c r="AS20" s="225"/>
      <c r="AT20" s="225"/>
      <c r="AU20" s="251" t="s">
        <v>3</v>
      </c>
      <c r="AV20" s="225"/>
      <c r="AW20" s="225"/>
      <c r="AX20" s="225"/>
      <c r="AY20" s="18"/>
      <c r="AZ20" s="225"/>
      <c r="BA20" s="225"/>
      <c r="BB20" s="225"/>
      <c r="BC20" s="225"/>
      <c r="BD20" s="225"/>
      <c r="BE20" s="225"/>
      <c r="BF20" s="225"/>
      <c r="BG20" s="225"/>
      <c r="BH20" s="225"/>
      <c r="BI20" s="225"/>
      <c r="BJ20" s="225"/>
      <c r="BK20" s="225"/>
      <c r="BL20" s="290"/>
      <c r="BM20" s="225"/>
      <c r="BN20" s="225"/>
      <c r="BO20" s="225"/>
      <c r="BP20" s="225"/>
      <c r="BQ20" s="225"/>
      <c r="BR20" s="225"/>
      <c r="BS20" s="225"/>
      <c r="BT20" s="225"/>
      <c r="BU20" s="225"/>
      <c r="BV20" s="225"/>
      <c r="BW20" s="225"/>
      <c r="BX20" s="225"/>
      <c r="BY20" s="225"/>
      <c r="BZ20" s="15" t="s">
        <v>4</v>
      </c>
    </row>
    <row r="21" spans="1:78" s="1" customFormat="1" ht="6.95" customHeight="1">
      <c r="A21" s="225"/>
      <c r="B21" s="18"/>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18"/>
      <c r="AZ21" s="225"/>
      <c r="BA21" s="225"/>
      <c r="BB21" s="225"/>
      <c r="BC21" s="225"/>
      <c r="BD21" s="225"/>
      <c r="BE21" s="225"/>
      <c r="BF21" s="225"/>
      <c r="BG21" s="225"/>
      <c r="BH21" s="225"/>
      <c r="BI21" s="225"/>
      <c r="BJ21" s="225"/>
      <c r="BK21" s="225"/>
      <c r="BL21" s="290"/>
      <c r="BM21" s="225"/>
      <c r="BN21" s="225"/>
      <c r="BO21" s="225"/>
      <c r="BP21" s="225"/>
      <c r="BQ21" s="225"/>
      <c r="BR21" s="225"/>
      <c r="BS21" s="225"/>
      <c r="BT21" s="225"/>
      <c r="BU21" s="225"/>
      <c r="BV21" s="225"/>
      <c r="BW21" s="225"/>
      <c r="BX21" s="225"/>
      <c r="BY21" s="225"/>
      <c r="BZ21" s="225"/>
    </row>
    <row r="22" spans="1:78" s="1" customFormat="1" ht="12" customHeight="1">
      <c r="A22" s="225"/>
      <c r="B22" s="18"/>
      <c r="C22" s="225"/>
      <c r="D22" s="259" t="s">
        <v>35</v>
      </c>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18"/>
      <c r="AZ22" s="225"/>
      <c r="BA22" s="225"/>
      <c r="BB22" s="225"/>
      <c r="BC22" s="225"/>
      <c r="BD22" s="225"/>
      <c r="BE22" s="225"/>
      <c r="BF22" s="225"/>
      <c r="BG22" s="225"/>
      <c r="BH22" s="225"/>
      <c r="BI22" s="225"/>
      <c r="BJ22" s="225"/>
      <c r="BK22" s="225"/>
      <c r="BL22" s="290"/>
      <c r="BM22" s="225"/>
      <c r="BN22" s="225"/>
      <c r="BO22" s="225"/>
      <c r="BP22" s="225"/>
      <c r="BQ22" s="225"/>
      <c r="BR22" s="225"/>
      <c r="BS22" s="225"/>
      <c r="BT22" s="225"/>
      <c r="BU22" s="225"/>
      <c r="BV22" s="225"/>
      <c r="BW22" s="225"/>
      <c r="BX22" s="225"/>
      <c r="BY22" s="225"/>
      <c r="BZ22" s="225"/>
    </row>
    <row r="23" spans="1:78" s="1" customFormat="1" ht="60" customHeight="1">
      <c r="A23" s="225"/>
      <c r="B23" s="18"/>
      <c r="C23" s="225"/>
      <c r="D23" s="225"/>
      <c r="E23" s="286" t="s">
        <v>36</v>
      </c>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25"/>
      <c r="AW23" s="225"/>
      <c r="AX23" s="225"/>
      <c r="AY23" s="18"/>
      <c r="AZ23" s="225"/>
      <c r="BA23" s="225"/>
      <c r="BB23" s="225"/>
      <c r="BC23" s="225"/>
      <c r="BD23" s="225"/>
      <c r="BE23" s="225"/>
      <c r="BF23" s="225"/>
      <c r="BG23" s="225"/>
      <c r="BH23" s="225"/>
      <c r="BI23" s="225"/>
      <c r="BJ23" s="225"/>
      <c r="BK23" s="225"/>
      <c r="BL23" s="290"/>
      <c r="BM23" s="225"/>
      <c r="BN23" s="225"/>
      <c r="BO23" s="225"/>
      <c r="BP23" s="225"/>
      <c r="BQ23" s="225"/>
      <c r="BR23" s="225"/>
      <c r="BS23" s="225"/>
      <c r="BT23" s="225"/>
      <c r="BU23" s="225"/>
      <c r="BV23" s="225"/>
      <c r="BW23" s="225"/>
      <c r="BX23" s="225"/>
      <c r="BY23" s="225"/>
      <c r="BZ23" s="225"/>
    </row>
    <row r="24" spans="1:78" s="1" customFormat="1" ht="6.95" customHeight="1">
      <c r="A24" s="225"/>
      <c r="B24" s="18"/>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18"/>
      <c r="AZ24" s="225"/>
      <c r="BA24" s="225"/>
      <c r="BB24" s="225"/>
      <c r="BC24" s="225"/>
      <c r="BD24" s="225"/>
      <c r="BE24" s="225"/>
      <c r="BF24" s="225"/>
      <c r="BG24" s="225"/>
      <c r="BH24" s="225"/>
      <c r="BI24" s="225"/>
      <c r="BJ24" s="225"/>
      <c r="BK24" s="225"/>
      <c r="BL24" s="290"/>
      <c r="BM24" s="225"/>
      <c r="BN24" s="225"/>
      <c r="BO24" s="225"/>
      <c r="BP24" s="225"/>
      <c r="BQ24" s="225"/>
      <c r="BR24" s="225"/>
      <c r="BS24" s="225"/>
      <c r="BT24" s="225"/>
      <c r="BU24" s="225"/>
      <c r="BV24" s="225"/>
      <c r="BW24" s="225"/>
      <c r="BX24" s="225"/>
      <c r="BY24" s="225"/>
      <c r="BZ24" s="225"/>
    </row>
    <row r="25" spans="1:78" s="1" customFormat="1" ht="6.95" customHeight="1">
      <c r="A25" s="225"/>
      <c r="B25" s="18"/>
      <c r="C25" s="225"/>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25"/>
      <c r="AX25" s="225"/>
      <c r="AY25" s="18"/>
      <c r="AZ25" s="225"/>
      <c r="BA25" s="225"/>
      <c r="BB25" s="225"/>
      <c r="BC25" s="225"/>
      <c r="BD25" s="225"/>
      <c r="BE25" s="225"/>
      <c r="BF25" s="225"/>
      <c r="BG25" s="225"/>
      <c r="BH25" s="225"/>
      <c r="BI25" s="225"/>
      <c r="BJ25" s="225"/>
      <c r="BK25" s="225"/>
      <c r="BL25" s="290"/>
      <c r="BM25" s="225"/>
      <c r="BN25" s="225"/>
      <c r="BO25" s="225"/>
      <c r="BP25" s="225"/>
      <c r="BQ25" s="225"/>
      <c r="BR25" s="225"/>
      <c r="BS25" s="225"/>
      <c r="BT25" s="225"/>
      <c r="BU25" s="225"/>
      <c r="BV25" s="225"/>
      <c r="BW25" s="225"/>
      <c r="BX25" s="225"/>
      <c r="BY25" s="225"/>
      <c r="BZ25" s="225"/>
    </row>
    <row r="26" spans="1:64" s="2" customFormat="1" ht="25.9" customHeight="1">
      <c r="A26" s="258"/>
      <c r="B26" s="25"/>
      <c r="C26" s="258"/>
      <c r="D26" s="26" t="s">
        <v>37</v>
      </c>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92">
        <f>AN54</f>
        <v>0</v>
      </c>
      <c r="AS26" s="293"/>
      <c r="AT26" s="293"/>
      <c r="AU26" s="293"/>
      <c r="AV26" s="293"/>
      <c r="AW26" s="258"/>
      <c r="AX26" s="258"/>
      <c r="AY26" s="25"/>
      <c r="BL26" s="290"/>
    </row>
    <row r="27" spans="1:64" s="2" customFormat="1" ht="6.95" customHeight="1">
      <c r="A27" s="258"/>
      <c r="B27" s="25"/>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
      <c r="BL27" s="290"/>
    </row>
    <row r="28" spans="1:64" s="2" customFormat="1" ht="12.75">
      <c r="A28" s="258"/>
      <c r="B28" s="25"/>
      <c r="C28" s="258"/>
      <c r="D28" s="258"/>
      <c r="E28" s="258"/>
      <c r="F28" s="258"/>
      <c r="G28" s="258"/>
      <c r="H28" s="258"/>
      <c r="I28" s="258"/>
      <c r="J28" s="258"/>
      <c r="K28" s="258"/>
      <c r="L28" s="287" t="s">
        <v>38</v>
      </c>
      <c r="M28" s="287"/>
      <c r="N28" s="287"/>
      <c r="O28" s="287"/>
      <c r="P28" s="287"/>
      <c r="Q28" s="258"/>
      <c r="R28" s="258"/>
      <c r="S28" s="258"/>
      <c r="T28" s="258"/>
      <c r="U28" s="258"/>
      <c r="V28" s="258"/>
      <c r="W28" s="287" t="s">
        <v>39</v>
      </c>
      <c r="X28" s="287"/>
      <c r="Y28" s="287"/>
      <c r="Z28" s="287"/>
      <c r="AA28" s="287"/>
      <c r="AB28" s="287"/>
      <c r="AC28" s="287"/>
      <c r="AD28" s="287"/>
      <c r="AE28" s="287"/>
      <c r="AF28" s="258"/>
      <c r="AG28" s="258"/>
      <c r="AH28" s="258"/>
      <c r="AI28" s="258"/>
      <c r="AJ28" s="258"/>
      <c r="AK28" s="258"/>
      <c r="AL28" s="258"/>
      <c r="AM28" s="258"/>
      <c r="AN28" s="258"/>
      <c r="AO28" s="258"/>
      <c r="AP28" s="258"/>
      <c r="AQ28" s="258"/>
      <c r="AR28" s="287" t="s">
        <v>40</v>
      </c>
      <c r="AS28" s="287"/>
      <c r="AT28" s="287"/>
      <c r="AU28" s="287"/>
      <c r="AV28" s="287"/>
      <c r="AW28" s="258"/>
      <c r="AX28" s="258"/>
      <c r="AY28" s="25"/>
      <c r="BL28" s="290"/>
    </row>
    <row r="29" spans="1:78" s="3" customFormat="1" ht="14.45" customHeight="1">
      <c r="A29" s="255"/>
      <c r="B29" s="27"/>
      <c r="C29" s="255"/>
      <c r="D29" s="259" t="s">
        <v>41</v>
      </c>
      <c r="E29" s="255"/>
      <c r="F29" s="259" t="s">
        <v>42</v>
      </c>
      <c r="G29" s="255"/>
      <c r="H29" s="255"/>
      <c r="I29" s="255"/>
      <c r="J29" s="255"/>
      <c r="K29" s="255"/>
      <c r="L29" s="288">
        <v>0.21</v>
      </c>
      <c r="M29" s="266"/>
      <c r="N29" s="266"/>
      <c r="O29" s="266"/>
      <c r="P29" s="266"/>
      <c r="Q29" s="255"/>
      <c r="R29" s="255"/>
      <c r="S29" s="255"/>
      <c r="T29" s="255"/>
      <c r="U29" s="255"/>
      <c r="V29" s="255"/>
      <c r="W29" s="265">
        <f>AR26</f>
        <v>0</v>
      </c>
      <c r="X29" s="266"/>
      <c r="Y29" s="266"/>
      <c r="Z29" s="266"/>
      <c r="AA29" s="266"/>
      <c r="AB29" s="266"/>
      <c r="AC29" s="266"/>
      <c r="AD29" s="266"/>
      <c r="AE29" s="266"/>
      <c r="AF29" s="255"/>
      <c r="AG29" s="255"/>
      <c r="AH29" s="255"/>
      <c r="AI29" s="255"/>
      <c r="AJ29" s="255"/>
      <c r="AK29" s="255"/>
      <c r="AL29" s="255"/>
      <c r="AM29" s="255"/>
      <c r="AN29" s="255"/>
      <c r="AO29" s="255"/>
      <c r="AP29" s="255"/>
      <c r="AQ29" s="255"/>
      <c r="AR29" s="265">
        <f>W29*0.21</f>
        <v>0</v>
      </c>
      <c r="AS29" s="266"/>
      <c r="AT29" s="266"/>
      <c r="AU29" s="266"/>
      <c r="AV29" s="266"/>
      <c r="AW29" s="255"/>
      <c r="AX29" s="255"/>
      <c r="AY29" s="27"/>
      <c r="AZ29" s="255"/>
      <c r="BA29" s="255"/>
      <c r="BB29" s="255"/>
      <c r="BC29" s="255"/>
      <c r="BD29" s="255"/>
      <c r="BE29" s="255"/>
      <c r="BF29" s="255"/>
      <c r="BG29" s="255"/>
      <c r="BH29" s="255"/>
      <c r="BI29" s="255"/>
      <c r="BJ29" s="255"/>
      <c r="BK29" s="255"/>
      <c r="BL29" s="291"/>
      <c r="BM29" s="255"/>
      <c r="BN29" s="255"/>
      <c r="BO29" s="255"/>
      <c r="BP29" s="255"/>
      <c r="BQ29" s="255"/>
      <c r="BR29" s="255"/>
      <c r="BS29" s="255"/>
      <c r="BT29" s="255"/>
      <c r="BU29" s="255"/>
      <c r="BV29" s="255"/>
      <c r="BW29" s="255"/>
      <c r="BX29" s="255"/>
      <c r="BY29" s="255"/>
      <c r="BZ29" s="255"/>
    </row>
    <row r="30" spans="1:78" s="3" customFormat="1" ht="14.45" customHeight="1">
      <c r="A30" s="255"/>
      <c r="B30" s="27"/>
      <c r="C30" s="255"/>
      <c r="D30" s="255"/>
      <c r="E30" s="255"/>
      <c r="F30" s="259" t="s">
        <v>43</v>
      </c>
      <c r="G30" s="255"/>
      <c r="H30" s="255"/>
      <c r="I30" s="255"/>
      <c r="J30" s="255"/>
      <c r="K30" s="255"/>
      <c r="L30" s="288">
        <v>0.15</v>
      </c>
      <c r="M30" s="266"/>
      <c r="N30" s="266"/>
      <c r="O30" s="266"/>
      <c r="P30" s="266"/>
      <c r="Q30" s="255"/>
      <c r="R30" s="255"/>
      <c r="S30" s="255"/>
      <c r="T30" s="255"/>
      <c r="U30" s="255"/>
      <c r="V30" s="255"/>
      <c r="W30" s="265">
        <f>ROUND(BH54,2)</f>
        <v>0</v>
      </c>
      <c r="X30" s="266"/>
      <c r="Y30" s="266"/>
      <c r="Z30" s="266"/>
      <c r="AA30" s="266"/>
      <c r="AB30" s="266"/>
      <c r="AC30" s="266"/>
      <c r="AD30" s="266"/>
      <c r="AE30" s="266"/>
      <c r="AF30" s="255"/>
      <c r="AG30" s="255"/>
      <c r="AH30" s="255"/>
      <c r="AI30" s="255"/>
      <c r="AJ30" s="255"/>
      <c r="AK30" s="255"/>
      <c r="AL30" s="255"/>
      <c r="AM30" s="255"/>
      <c r="AN30" s="255"/>
      <c r="AO30" s="255"/>
      <c r="AP30" s="255"/>
      <c r="AQ30" s="255"/>
      <c r="AR30" s="265">
        <f>ROUND(BD54,2)</f>
        <v>0</v>
      </c>
      <c r="AS30" s="266"/>
      <c r="AT30" s="266"/>
      <c r="AU30" s="266"/>
      <c r="AV30" s="266"/>
      <c r="AW30" s="255"/>
      <c r="AX30" s="255"/>
      <c r="AY30" s="27"/>
      <c r="AZ30" s="255"/>
      <c r="BA30" s="255"/>
      <c r="BB30" s="255"/>
      <c r="BC30" s="255"/>
      <c r="BD30" s="255"/>
      <c r="BE30" s="255"/>
      <c r="BF30" s="255"/>
      <c r="BG30" s="255"/>
      <c r="BH30" s="255"/>
      <c r="BI30" s="255"/>
      <c r="BJ30" s="255"/>
      <c r="BK30" s="255"/>
      <c r="BL30" s="291"/>
      <c r="BM30" s="255"/>
      <c r="BN30" s="255"/>
      <c r="BO30" s="255"/>
      <c r="BP30" s="255"/>
      <c r="BQ30" s="255"/>
      <c r="BR30" s="255"/>
      <c r="BS30" s="255"/>
      <c r="BT30" s="255"/>
      <c r="BU30" s="255"/>
      <c r="BV30" s="255"/>
      <c r="BW30" s="255"/>
      <c r="BX30" s="255"/>
      <c r="BY30" s="255"/>
      <c r="BZ30" s="255"/>
    </row>
    <row r="31" spans="1:78" s="3" customFormat="1" ht="14.45" customHeight="1" hidden="1">
      <c r="A31" s="255"/>
      <c r="B31" s="27"/>
      <c r="C31" s="255"/>
      <c r="D31" s="255"/>
      <c r="E31" s="255"/>
      <c r="F31" s="259" t="s">
        <v>44</v>
      </c>
      <c r="G31" s="255"/>
      <c r="H31" s="255"/>
      <c r="I31" s="255"/>
      <c r="J31" s="255"/>
      <c r="K31" s="255"/>
      <c r="L31" s="288">
        <v>0.21</v>
      </c>
      <c r="M31" s="266"/>
      <c r="N31" s="266"/>
      <c r="O31" s="266"/>
      <c r="P31" s="266"/>
      <c r="Q31" s="255"/>
      <c r="R31" s="255"/>
      <c r="S31" s="255"/>
      <c r="T31" s="255"/>
      <c r="U31" s="255"/>
      <c r="V31" s="255"/>
      <c r="W31" s="265">
        <f>ROUND(BI54,2)</f>
        <v>0</v>
      </c>
      <c r="X31" s="266"/>
      <c r="Y31" s="266"/>
      <c r="Z31" s="266"/>
      <c r="AA31" s="266"/>
      <c r="AB31" s="266"/>
      <c r="AC31" s="266"/>
      <c r="AD31" s="266"/>
      <c r="AE31" s="266"/>
      <c r="AF31" s="255"/>
      <c r="AG31" s="255"/>
      <c r="AH31" s="255"/>
      <c r="AI31" s="255"/>
      <c r="AJ31" s="255"/>
      <c r="AK31" s="255"/>
      <c r="AL31" s="255"/>
      <c r="AM31" s="255"/>
      <c r="AN31" s="255"/>
      <c r="AO31" s="255"/>
      <c r="AP31" s="255"/>
      <c r="AQ31" s="255"/>
      <c r="AR31" s="265">
        <v>0</v>
      </c>
      <c r="AS31" s="266"/>
      <c r="AT31" s="266"/>
      <c r="AU31" s="266"/>
      <c r="AV31" s="266"/>
      <c r="AW31" s="255"/>
      <c r="AX31" s="255"/>
      <c r="AY31" s="27"/>
      <c r="AZ31" s="255"/>
      <c r="BA31" s="255"/>
      <c r="BB31" s="255"/>
      <c r="BC31" s="255"/>
      <c r="BD31" s="255"/>
      <c r="BE31" s="255"/>
      <c r="BF31" s="255"/>
      <c r="BG31" s="255"/>
      <c r="BH31" s="255"/>
      <c r="BI31" s="255"/>
      <c r="BJ31" s="255"/>
      <c r="BK31" s="255"/>
      <c r="BL31" s="291"/>
      <c r="BM31" s="255"/>
      <c r="BN31" s="255"/>
      <c r="BO31" s="255"/>
      <c r="BP31" s="255"/>
      <c r="BQ31" s="255"/>
      <c r="BR31" s="255"/>
      <c r="BS31" s="255"/>
      <c r="BT31" s="255"/>
      <c r="BU31" s="255"/>
      <c r="BV31" s="255"/>
      <c r="BW31" s="255"/>
      <c r="BX31" s="255"/>
      <c r="BY31" s="255"/>
      <c r="BZ31" s="255"/>
    </row>
    <row r="32" spans="1:78" s="3" customFormat="1" ht="14.45" customHeight="1" hidden="1">
      <c r="A32" s="255"/>
      <c r="B32" s="27"/>
      <c r="C32" s="255"/>
      <c r="D32" s="255"/>
      <c r="E32" s="255"/>
      <c r="F32" s="259" t="s">
        <v>45</v>
      </c>
      <c r="G32" s="255"/>
      <c r="H32" s="255"/>
      <c r="I32" s="255"/>
      <c r="J32" s="255"/>
      <c r="K32" s="255"/>
      <c r="L32" s="288">
        <v>0.15</v>
      </c>
      <c r="M32" s="266"/>
      <c r="N32" s="266"/>
      <c r="O32" s="266"/>
      <c r="P32" s="266"/>
      <c r="Q32" s="255"/>
      <c r="R32" s="255"/>
      <c r="S32" s="255"/>
      <c r="T32" s="255"/>
      <c r="U32" s="255"/>
      <c r="V32" s="255"/>
      <c r="W32" s="265">
        <f>ROUND(BJ54,2)</f>
        <v>0</v>
      </c>
      <c r="X32" s="266"/>
      <c r="Y32" s="266"/>
      <c r="Z32" s="266"/>
      <c r="AA32" s="266"/>
      <c r="AB32" s="266"/>
      <c r="AC32" s="266"/>
      <c r="AD32" s="266"/>
      <c r="AE32" s="266"/>
      <c r="AF32" s="255"/>
      <c r="AG32" s="255"/>
      <c r="AH32" s="255"/>
      <c r="AI32" s="255"/>
      <c r="AJ32" s="255"/>
      <c r="AK32" s="255"/>
      <c r="AL32" s="255"/>
      <c r="AM32" s="255"/>
      <c r="AN32" s="255"/>
      <c r="AO32" s="255"/>
      <c r="AP32" s="255"/>
      <c r="AQ32" s="255"/>
      <c r="AR32" s="265">
        <v>0</v>
      </c>
      <c r="AS32" s="266"/>
      <c r="AT32" s="266"/>
      <c r="AU32" s="266"/>
      <c r="AV32" s="266"/>
      <c r="AW32" s="255"/>
      <c r="AX32" s="255"/>
      <c r="AY32" s="27"/>
      <c r="AZ32" s="255"/>
      <c r="BA32" s="255"/>
      <c r="BB32" s="255"/>
      <c r="BC32" s="255"/>
      <c r="BD32" s="255"/>
      <c r="BE32" s="255"/>
      <c r="BF32" s="255"/>
      <c r="BG32" s="255"/>
      <c r="BH32" s="255"/>
      <c r="BI32" s="255"/>
      <c r="BJ32" s="255"/>
      <c r="BK32" s="255"/>
      <c r="BL32" s="291"/>
      <c r="BM32" s="255"/>
      <c r="BN32" s="255"/>
      <c r="BO32" s="255"/>
      <c r="BP32" s="255"/>
      <c r="BQ32" s="255"/>
      <c r="BR32" s="255"/>
      <c r="BS32" s="255"/>
      <c r="BT32" s="255"/>
      <c r="BU32" s="255"/>
      <c r="BV32" s="255"/>
      <c r="BW32" s="255"/>
      <c r="BX32" s="255"/>
      <c r="BY32" s="255"/>
      <c r="BZ32" s="255"/>
    </row>
    <row r="33" spans="1:64" s="3" customFormat="1" ht="14.45" customHeight="1" hidden="1">
      <c r="A33" s="255"/>
      <c r="B33" s="27"/>
      <c r="C33" s="255"/>
      <c r="D33" s="255"/>
      <c r="E33" s="255"/>
      <c r="F33" s="259" t="s">
        <v>46</v>
      </c>
      <c r="G33" s="255"/>
      <c r="H33" s="255"/>
      <c r="I33" s="255"/>
      <c r="J33" s="255"/>
      <c r="K33" s="255"/>
      <c r="L33" s="288">
        <v>0</v>
      </c>
      <c r="M33" s="266"/>
      <c r="N33" s="266"/>
      <c r="O33" s="266"/>
      <c r="P33" s="266"/>
      <c r="Q33" s="255"/>
      <c r="R33" s="255"/>
      <c r="S33" s="255"/>
      <c r="T33" s="255"/>
      <c r="U33" s="255"/>
      <c r="V33" s="255"/>
      <c r="W33" s="265">
        <f>ROUND(BK54,2)</f>
        <v>0</v>
      </c>
      <c r="X33" s="266"/>
      <c r="Y33" s="266"/>
      <c r="Z33" s="266"/>
      <c r="AA33" s="266"/>
      <c r="AB33" s="266"/>
      <c r="AC33" s="266"/>
      <c r="AD33" s="266"/>
      <c r="AE33" s="266"/>
      <c r="AF33" s="255"/>
      <c r="AG33" s="255"/>
      <c r="AH33" s="255"/>
      <c r="AI33" s="255"/>
      <c r="AJ33" s="255"/>
      <c r="AK33" s="255"/>
      <c r="AL33" s="255"/>
      <c r="AM33" s="255"/>
      <c r="AN33" s="255"/>
      <c r="AO33" s="255"/>
      <c r="AP33" s="255"/>
      <c r="AQ33" s="255"/>
      <c r="AR33" s="265">
        <v>0</v>
      </c>
      <c r="AS33" s="266"/>
      <c r="AT33" s="266"/>
      <c r="AU33" s="266"/>
      <c r="AV33" s="266"/>
      <c r="AW33" s="255"/>
      <c r="AX33" s="255"/>
      <c r="AY33" s="27"/>
      <c r="AZ33" s="255"/>
      <c r="BA33" s="255"/>
      <c r="BB33" s="255"/>
      <c r="BC33" s="255"/>
      <c r="BD33" s="255"/>
      <c r="BE33" s="255"/>
      <c r="BF33" s="255"/>
      <c r="BG33" s="255"/>
      <c r="BH33" s="255"/>
      <c r="BI33" s="255"/>
      <c r="BJ33" s="255"/>
      <c r="BK33" s="255"/>
      <c r="BL33" s="255"/>
    </row>
    <row r="34" spans="1:64" s="2" customFormat="1" ht="6.95" customHeight="1">
      <c r="A34" s="258"/>
      <c r="B34" s="25"/>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
      <c r="BL34" s="258"/>
    </row>
    <row r="35" spans="1:64" s="2" customFormat="1" ht="25.9" customHeight="1">
      <c r="A35" s="258"/>
      <c r="B35" s="25"/>
      <c r="C35" s="28"/>
      <c r="D35" s="29" t="s">
        <v>47</v>
      </c>
      <c r="E35" s="257"/>
      <c r="F35" s="257"/>
      <c r="G35" s="257"/>
      <c r="H35" s="257"/>
      <c r="I35" s="257"/>
      <c r="J35" s="257"/>
      <c r="K35" s="257"/>
      <c r="L35" s="257"/>
      <c r="M35" s="257"/>
      <c r="N35" s="257"/>
      <c r="O35" s="257"/>
      <c r="P35" s="257"/>
      <c r="Q35" s="257"/>
      <c r="R35" s="257"/>
      <c r="S35" s="257"/>
      <c r="T35" s="30" t="s">
        <v>48</v>
      </c>
      <c r="U35" s="257"/>
      <c r="V35" s="257"/>
      <c r="W35" s="257"/>
      <c r="X35" s="267" t="s">
        <v>49</v>
      </c>
      <c r="Y35" s="268"/>
      <c r="Z35" s="268"/>
      <c r="AA35" s="268"/>
      <c r="AB35" s="268"/>
      <c r="AC35" s="257"/>
      <c r="AD35" s="257"/>
      <c r="AE35" s="257"/>
      <c r="AF35" s="257"/>
      <c r="AG35" s="257"/>
      <c r="AH35" s="257"/>
      <c r="AI35" s="257"/>
      <c r="AJ35" s="257"/>
      <c r="AK35" s="257"/>
      <c r="AL35" s="257"/>
      <c r="AM35" s="257"/>
      <c r="AN35" s="257"/>
      <c r="AO35" s="257"/>
      <c r="AP35" s="257"/>
      <c r="AQ35" s="257"/>
      <c r="AR35" s="269">
        <f>AR26+AR29</f>
        <v>0</v>
      </c>
      <c r="AS35" s="268"/>
      <c r="AT35" s="268"/>
      <c r="AU35" s="268"/>
      <c r="AV35" s="270"/>
      <c r="AW35" s="28"/>
      <c r="AX35" s="28"/>
      <c r="AY35" s="25"/>
      <c r="BL35" s="258"/>
    </row>
    <row r="36" spans="1:64" s="2" customFormat="1" ht="6.95" customHeight="1">
      <c r="A36" s="258"/>
      <c r="B36" s="25"/>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
      <c r="BL36" s="258"/>
    </row>
    <row r="37" spans="1:64" s="2" customFormat="1" ht="6.95" customHeight="1">
      <c r="A37" s="258"/>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25"/>
      <c r="BL37" s="258"/>
    </row>
    <row r="41" spans="1:64" s="2" customFormat="1" ht="6.95" customHeight="1">
      <c r="A41" s="258"/>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25"/>
      <c r="BL41" s="258"/>
    </row>
    <row r="42" spans="1:64" s="2" customFormat="1" ht="24.95" customHeight="1">
      <c r="A42" s="258"/>
      <c r="B42" s="25"/>
      <c r="C42" s="19" t="s">
        <v>50</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
      <c r="BL42" s="258"/>
    </row>
    <row r="43" spans="1:64" s="2" customFormat="1" ht="6.95" customHeight="1">
      <c r="A43" s="258"/>
      <c r="B43" s="25"/>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
      <c r="BL43" s="258"/>
    </row>
    <row r="44" spans="1:64" s="4" customFormat="1" ht="12" customHeight="1">
      <c r="A44" s="248"/>
      <c r="B44" s="35"/>
      <c r="C44" s="259" t="s">
        <v>14</v>
      </c>
      <c r="D44" s="248"/>
      <c r="E44" s="248"/>
      <c r="F44" s="248"/>
      <c r="G44" s="248"/>
      <c r="H44" s="248"/>
      <c r="I44" s="248"/>
      <c r="J44" s="248"/>
      <c r="K44" s="248"/>
      <c r="L44" s="248" t="str">
        <f>K5</f>
        <v>1</v>
      </c>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35"/>
      <c r="AZ44" s="248"/>
      <c r="BA44" s="248"/>
      <c r="BB44" s="248"/>
      <c r="BC44" s="248"/>
      <c r="BD44" s="248"/>
      <c r="BE44" s="248"/>
      <c r="BF44" s="248"/>
      <c r="BG44" s="248"/>
      <c r="BH44" s="248"/>
      <c r="BI44" s="248"/>
      <c r="BJ44" s="248"/>
      <c r="BK44" s="248"/>
      <c r="BL44" s="248"/>
    </row>
    <row r="45" spans="1:64" s="5" customFormat="1" ht="36.95" customHeight="1">
      <c r="A45" s="249"/>
      <c r="B45" s="36"/>
      <c r="C45" s="37" t="s">
        <v>17</v>
      </c>
      <c r="D45" s="249"/>
      <c r="E45" s="249"/>
      <c r="F45" s="249"/>
      <c r="G45" s="249"/>
      <c r="H45" s="249"/>
      <c r="I45" s="249"/>
      <c r="J45" s="249"/>
      <c r="K45" s="249"/>
      <c r="L45" s="279" t="str">
        <f>K6</f>
        <v>Blok G- nábytek</v>
      </c>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49"/>
      <c r="AX45" s="249"/>
      <c r="AY45" s="36"/>
      <c r="AZ45" s="249"/>
      <c r="BA45" s="249"/>
      <c r="BB45" s="249"/>
      <c r="BC45" s="249"/>
      <c r="BD45" s="249"/>
      <c r="BE45" s="249"/>
      <c r="BF45" s="249"/>
      <c r="BG45" s="249"/>
      <c r="BH45" s="249"/>
      <c r="BI45" s="249"/>
      <c r="BJ45" s="249"/>
      <c r="BK45" s="249"/>
      <c r="BL45" s="249"/>
    </row>
    <row r="46" spans="1:64" s="2" customFormat="1" ht="6.95" customHeight="1">
      <c r="A46" s="258"/>
      <c r="B46" s="25"/>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
      <c r="BL46" s="258"/>
    </row>
    <row r="47" spans="1:64" s="2" customFormat="1" ht="12" customHeight="1">
      <c r="A47" s="258"/>
      <c r="B47" s="25"/>
      <c r="C47" s="259" t="s">
        <v>21</v>
      </c>
      <c r="D47" s="258"/>
      <c r="E47" s="258"/>
      <c r="F47" s="258"/>
      <c r="G47" s="258"/>
      <c r="H47" s="258"/>
      <c r="I47" s="258"/>
      <c r="J47" s="258"/>
      <c r="K47" s="258"/>
      <c r="L47" s="38" t="str">
        <f>IF(K8="","",K8)</f>
        <v xml:space="preserve"> </v>
      </c>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9" t="s">
        <v>23</v>
      </c>
      <c r="AQ47" s="258"/>
      <c r="AR47" s="258"/>
      <c r="AS47" s="258"/>
      <c r="AT47" s="281" t="str">
        <f>IF(AU8="","",AU8)</f>
        <v>21. 10. 2019</v>
      </c>
      <c r="AU47" s="281"/>
      <c r="AV47" s="258"/>
      <c r="AW47" s="258"/>
      <c r="AX47" s="258"/>
      <c r="AY47" s="25"/>
      <c r="BL47" s="258"/>
    </row>
    <row r="48" spans="1:64" s="2" customFormat="1" ht="6.95" customHeight="1">
      <c r="A48" s="258"/>
      <c r="B48" s="25"/>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
      <c r="BL48" s="258"/>
    </row>
    <row r="49" spans="1:64" s="2" customFormat="1" ht="15.6" customHeight="1">
      <c r="A49" s="258"/>
      <c r="B49" s="25"/>
      <c r="C49" s="259" t="s">
        <v>25</v>
      </c>
      <c r="D49" s="258"/>
      <c r="E49" s="258"/>
      <c r="F49" s="258"/>
      <c r="G49" s="258"/>
      <c r="H49" s="258"/>
      <c r="I49" s="258"/>
      <c r="J49" s="258"/>
      <c r="K49" s="258"/>
      <c r="L49" s="248" t="str">
        <f>IF(E11="","",E11)</f>
        <v>Správa účelových zařízení VŠE</v>
      </c>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9" t="s">
        <v>31</v>
      </c>
      <c r="AQ49" s="258"/>
      <c r="AR49" s="258"/>
      <c r="AS49" s="258"/>
      <c r="AT49" s="277" t="str">
        <f>IF(E17="","",E17)</f>
        <v>PROJECTICA s.r.o.</v>
      </c>
      <c r="AU49" s="278"/>
      <c r="AV49" s="278"/>
      <c r="AW49" s="278"/>
      <c r="AX49" s="258"/>
      <c r="AY49" s="25"/>
      <c r="AZ49" s="273" t="s">
        <v>51</v>
      </c>
      <c r="BA49" s="274"/>
      <c r="BB49" s="39"/>
      <c r="BC49" s="39"/>
      <c r="BD49" s="39"/>
      <c r="BE49" s="39"/>
      <c r="BF49" s="39"/>
      <c r="BG49" s="39"/>
      <c r="BH49" s="39"/>
      <c r="BI49" s="39"/>
      <c r="BJ49" s="39"/>
      <c r="BK49" s="40"/>
      <c r="BL49" s="258"/>
    </row>
    <row r="50" spans="1:64" s="2" customFormat="1" ht="15.6" customHeight="1">
      <c r="A50" s="258"/>
      <c r="B50" s="25"/>
      <c r="C50" s="259" t="s">
        <v>29</v>
      </c>
      <c r="D50" s="258"/>
      <c r="E50" s="258"/>
      <c r="F50" s="258"/>
      <c r="G50" s="258"/>
      <c r="H50" s="258"/>
      <c r="I50" s="258"/>
      <c r="J50" s="258"/>
      <c r="K50" s="258"/>
      <c r="L50" s="248" t="str">
        <f>IF(E14="Vyplň údaj","",E14)</f>
        <v/>
      </c>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9" t="s">
        <v>34</v>
      </c>
      <c r="AQ50" s="258"/>
      <c r="AR50" s="258"/>
      <c r="AS50" s="258"/>
      <c r="AT50" s="277" t="str">
        <f>IF(E20="","",E20)</f>
        <v xml:space="preserve"> </v>
      </c>
      <c r="AU50" s="278"/>
      <c r="AV50" s="278"/>
      <c r="AW50" s="278"/>
      <c r="AX50" s="258"/>
      <c r="AY50" s="25"/>
      <c r="AZ50" s="275"/>
      <c r="BA50" s="276"/>
      <c r="BB50" s="231"/>
      <c r="BC50" s="231"/>
      <c r="BD50" s="231"/>
      <c r="BE50" s="231"/>
      <c r="BF50" s="231"/>
      <c r="BG50" s="231"/>
      <c r="BH50" s="231"/>
      <c r="BI50" s="231"/>
      <c r="BJ50" s="231"/>
      <c r="BK50" s="41"/>
      <c r="BL50" s="258"/>
    </row>
    <row r="51" spans="1:64" s="2" customFormat="1" ht="10.9" customHeight="1">
      <c r="A51" s="258"/>
      <c r="B51" s="25"/>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
      <c r="AZ51" s="275"/>
      <c r="BA51" s="276"/>
      <c r="BB51" s="231"/>
      <c r="BC51" s="231"/>
      <c r="BD51" s="231"/>
      <c r="BE51" s="231"/>
      <c r="BF51" s="231"/>
      <c r="BG51" s="231"/>
      <c r="BH51" s="231"/>
      <c r="BI51" s="231"/>
      <c r="BJ51" s="231"/>
      <c r="BK51" s="41"/>
      <c r="BL51" s="258"/>
    </row>
    <row r="52" spans="1:64" s="2" customFormat="1" ht="29.25" customHeight="1">
      <c r="A52" s="258"/>
      <c r="B52" s="25"/>
      <c r="C52" s="303" t="s">
        <v>52</v>
      </c>
      <c r="D52" s="304"/>
      <c r="E52" s="304"/>
      <c r="F52" s="304"/>
      <c r="G52" s="304"/>
      <c r="H52" s="42"/>
      <c r="I52" s="305" t="s">
        <v>53</v>
      </c>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247"/>
      <c r="AH52" s="247"/>
      <c r="AI52" s="247"/>
      <c r="AJ52" s="247"/>
      <c r="AK52" s="247"/>
      <c r="AL52" s="247"/>
      <c r="AM52" s="247"/>
      <c r="AN52" s="306" t="s">
        <v>54</v>
      </c>
      <c r="AO52" s="304"/>
      <c r="AP52" s="304"/>
      <c r="AQ52" s="304"/>
      <c r="AR52" s="304"/>
      <c r="AS52" s="304"/>
      <c r="AT52" s="304"/>
      <c r="AU52" s="305" t="s">
        <v>55</v>
      </c>
      <c r="AV52" s="304"/>
      <c r="AW52" s="304"/>
      <c r="AX52" s="43" t="s">
        <v>56</v>
      </c>
      <c r="AY52" s="25"/>
      <c r="AZ52" s="44" t="s">
        <v>57</v>
      </c>
      <c r="BA52" s="45" t="s">
        <v>58</v>
      </c>
      <c r="BB52" s="45" t="s">
        <v>59</v>
      </c>
      <c r="BC52" s="45" t="s">
        <v>60</v>
      </c>
      <c r="BD52" s="45" t="s">
        <v>61</v>
      </c>
      <c r="BE52" s="45" t="s">
        <v>62</v>
      </c>
      <c r="BF52" s="45" t="s">
        <v>63</v>
      </c>
      <c r="BG52" s="45" t="s">
        <v>64</v>
      </c>
      <c r="BH52" s="45" t="s">
        <v>65</v>
      </c>
      <c r="BI52" s="45" t="s">
        <v>66</v>
      </c>
      <c r="BJ52" s="45" t="s">
        <v>67</v>
      </c>
      <c r="BK52" s="46" t="s">
        <v>68</v>
      </c>
      <c r="BL52" s="258"/>
    </row>
    <row r="53" spans="1:64" s="2" customFormat="1" ht="10.9" customHeight="1">
      <c r="A53" s="258"/>
      <c r="B53" s="25"/>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
      <c r="AZ53" s="47"/>
      <c r="BA53" s="48"/>
      <c r="BB53" s="48"/>
      <c r="BC53" s="48"/>
      <c r="BD53" s="48"/>
      <c r="BE53" s="48"/>
      <c r="BF53" s="48"/>
      <c r="BG53" s="48"/>
      <c r="BH53" s="48"/>
      <c r="BI53" s="48"/>
      <c r="BJ53" s="48"/>
      <c r="BK53" s="49"/>
      <c r="BL53" s="258"/>
    </row>
    <row r="54" spans="2:97" s="6" customFormat="1" ht="32.45" customHeight="1">
      <c r="B54" s="50"/>
      <c r="C54" s="51" t="s">
        <v>69</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1" t="s">
        <v>70</v>
      </c>
      <c r="AH54" s="52"/>
      <c r="AI54" s="52"/>
      <c r="AJ54" s="52"/>
      <c r="AK54" s="52"/>
      <c r="AL54" s="52"/>
      <c r="AM54" s="52"/>
      <c r="AN54" s="301">
        <f>ROUND(AN55+SUM(AN56:AN61)+AN74+AN86,2)</f>
        <v>0</v>
      </c>
      <c r="AO54" s="301"/>
      <c r="AP54" s="301"/>
      <c r="AQ54" s="301"/>
      <c r="AR54" s="301"/>
      <c r="AS54" s="301"/>
      <c r="AT54" s="301"/>
      <c r="AU54" s="302">
        <f>AN54*1.21</f>
        <v>0</v>
      </c>
      <c r="AV54" s="302"/>
      <c r="AW54" s="302"/>
      <c r="AX54" s="53" t="s">
        <v>3</v>
      </c>
      <c r="AY54" s="50"/>
      <c r="AZ54" s="54">
        <f>ROUND(AZ55+SUM(AZ56:AZ61)+AZ74+AZ86,2)</f>
        <v>0</v>
      </c>
      <c r="BA54" s="232">
        <f aca="true" t="shared" si="0" ref="BA54:BA86">ROUND(SUM(BC54:BD54),2)</f>
        <v>0</v>
      </c>
      <c r="BB54" s="233">
        <f>ROUND(BB55+SUM(BB56:BB61)+BB74+BB86,5)</f>
        <v>0</v>
      </c>
      <c r="BC54" s="232">
        <f>ROUND(BG54*L29,2)</f>
        <v>0</v>
      </c>
      <c r="BD54" s="232">
        <f>ROUND(BH54*L30,2)</f>
        <v>0</v>
      </c>
      <c r="BE54" s="232">
        <f>ROUND(BI54*L29,2)</f>
        <v>0</v>
      </c>
      <c r="BF54" s="232">
        <f>ROUND(BJ54*L30,2)</f>
        <v>0</v>
      </c>
      <c r="BG54" s="232">
        <f>ROUND(BG55+SUM(BG56:BG61)+BG74+BG86,2)</f>
        <v>0</v>
      </c>
      <c r="BH54" s="232">
        <f>ROUND(BH55+SUM(BH56:BH61)+BH74+BH86,2)</f>
        <v>0</v>
      </c>
      <c r="BI54" s="232">
        <f>ROUND(BI55+SUM(BI56:BI61)+BI74+BI86,2)</f>
        <v>0</v>
      </c>
      <c r="BJ54" s="232">
        <f>ROUND(BJ55+SUM(BJ56:BJ61)+BJ74+BJ86,2)</f>
        <v>0</v>
      </c>
      <c r="BK54" s="55">
        <f>ROUND(BK55+SUM(BK56:BK61)+BK74+BK86,2)</f>
        <v>0</v>
      </c>
      <c r="BZ54" s="56" t="s">
        <v>71</v>
      </c>
      <c r="CA54" s="56" t="s">
        <v>72</v>
      </c>
      <c r="CB54" s="57" t="s">
        <v>73</v>
      </c>
      <c r="CC54" s="56" t="s">
        <v>74</v>
      </c>
      <c r="CD54" s="56" t="s">
        <v>5</v>
      </c>
      <c r="CE54" s="56" t="s">
        <v>75</v>
      </c>
      <c r="CS54" s="56" t="s">
        <v>3</v>
      </c>
    </row>
    <row r="55" spans="1:98" s="7" customFormat="1" ht="14.45" customHeight="1">
      <c r="A55" s="58" t="s">
        <v>76</v>
      </c>
      <c r="B55" s="59"/>
      <c r="C55" s="60"/>
      <c r="D55" s="298" t="s">
        <v>15</v>
      </c>
      <c r="E55" s="298"/>
      <c r="F55" s="298"/>
      <c r="G55" s="298"/>
      <c r="H55" s="298"/>
      <c r="I55" s="245"/>
      <c r="J55" s="298" t="s">
        <v>77</v>
      </c>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43">
        <v>32</v>
      </c>
      <c r="AH55" s="243"/>
      <c r="AI55" s="243"/>
      <c r="AJ55" s="243"/>
      <c r="AK55" s="243"/>
      <c r="AL55" s="243"/>
      <c r="AM55" s="243"/>
      <c r="AN55" s="294">
        <f>'1 - Typ A1'!J30*AG55</f>
        <v>0</v>
      </c>
      <c r="AO55" s="295"/>
      <c r="AP55" s="295"/>
      <c r="AQ55" s="295"/>
      <c r="AR55" s="295"/>
      <c r="AS55" s="295"/>
      <c r="AT55" s="295"/>
      <c r="AU55" s="294">
        <f>AN55*1.21</f>
        <v>0</v>
      </c>
      <c r="AV55" s="295"/>
      <c r="AW55" s="295"/>
      <c r="AX55" s="61" t="s">
        <v>78</v>
      </c>
      <c r="AY55" s="59"/>
      <c r="AZ55" s="62">
        <v>0</v>
      </c>
      <c r="BA55" s="234">
        <f t="shared" si="0"/>
        <v>0</v>
      </c>
      <c r="BB55" s="235">
        <f>'1 - Typ A1'!P82</f>
        <v>0</v>
      </c>
      <c r="BC55" s="234">
        <f>'1 - Typ A1'!J33</f>
        <v>0</v>
      </c>
      <c r="BD55" s="234">
        <f>'1 - Typ A1'!J34</f>
        <v>0</v>
      </c>
      <c r="BE55" s="234">
        <f>'1 - Typ A1'!J35</f>
        <v>0</v>
      </c>
      <c r="BF55" s="234">
        <f>'1 - Typ A1'!J36</f>
        <v>0</v>
      </c>
      <c r="BG55" s="234">
        <f>'1 - Typ A1'!F33</f>
        <v>0</v>
      </c>
      <c r="BH55" s="234">
        <f>'1 - Typ A1'!F34</f>
        <v>0</v>
      </c>
      <c r="BI55" s="234">
        <f>'1 - Typ A1'!F35</f>
        <v>0</v>
      </c>
      <c r="BJ55" s="234">
        <f>'1 - Typ A1'!F36</f>
        <v>0</v>
      </c>
      <c r="BK55" s="63">
        <f>'1 - Typ A1'!F37</f>
        <v>0</v>
      </c>
      <c r="CA55" s="64" t="s">
        <v>15</v>
      </c>
      <c r="CC55" s="64" t="s">
        <v>74</v>
      </c>
      <c r="CD55" s="64" t="s">
        <v>79</v>
      </c>
      <c r="CE55" s="64" t="s">
        <v>5</v>
      </c>
      <c r="CS55" s="64" t="s">
        <v>3</v>
      </c>
      <c r="CT55" s="64" t="s">
        <v>80</v>
      </c>
    </row>
    <row r="56" spans="1:98" s="7" customFormat="1" ht="14.45" customHeight="1">
      <c r="A56" s="58" t="s">
        <v>76</v>
      </c>
      <c r="B56" s="59"/>
      <c r="C56" s="60"/>
      <c r="D56" s="298" t="s">
        <v>80</v>
      </c>
      <c r="E56" s="298"/>
      <c r="F56" s="298"/>
      <c r="G56" s="298"/>
      <c r="H56" s="298"/>
      <c r="I56" s="245"/>
      <c r="J56" s="298" t="s">
        <v>81</v>
      </c>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43">
        <v>21</v>
      </c>
      <c r="AH56" s="243"/>
      <c r="AI56" s="243"/>
      <c r="AJ56" s="243"/>
      <c r="AK56" s="243"/>
      <c r="AL56" s="243"/>
      <c r="AM56" s="243"/>
      <c r="AN56" s="294">
        <f>'2 - Typ A2'!J30*AG56</f>
        <v>0</v>
      </c>
      <c r="AO56" s="295"/>
      <c r="AP56" s="295"/>
      <c r="AQ56" s="295"/>
      <c r="AR56" s="295"/>
      <c r="AS56" s="295"/>
      <c r="AT56" s="295"/>
      <c r="AU56" s="294">
        <f aca="true" t="shared" si="1" ref="AU56:AU61">AN56*1.21</f>
        <v>0</v>
      </c>
      <c r="AV56" s="295"/>
      <c r="AW56" s="295"/>
      <c r="AX56" s="61" t="s">
        <v>78</v>
      </c>
      <c r="AY56" s="59"/>
      <c r="AZ56" s="62">
        <v>0</v>
      </c>
      <c r="BA56" s="234">
        <f t="shared" si="0"/>
        <v>0</v>
      </c>
      <c r="BB56" s="235">
        <f>'2 - Typ A2'!P82</f>
        <v>0</v>
      </c>
      <c r="BC56" s="234">
        <f>'2 - Typ A2'!J33</f>
        <v>0</v>
      </c>
      <c r="BD56" s="234">
        <f>'2 - Typ A2'!J34</f>
        <v>0</v>
      </c>
      <c r="BE56" s="234">
        <f>'2 - Typ A2'!J35</f>
        <v>0</v>
      </c>
      <c r="BF56" s="234">
        <f>'2 - Typ A2'!J36</f>
        <v>0</v>
      </c>
      <c r="BG56" s="234">
        <f>'2 - Typ A2'!F33</f>
        <v>0</v>
      </c>
      <c r="BH56" s="234">
        <f>'2 - Typ A2'!F34</f>
        <v>0</v>
      </c>
      <c r="BI56" s="234">
        <f>'2 - Typ A2'!F35</f>
        <v>0</v>
      </c>
      <c r="BJ56" s="234">
        <f>'2 - Typ A2'!F36</f>
        <v>0</v>
      </c>
      <c r="BK56" s="63">
        <f>'2 - Typ A2'!F37</f>
        <v>0</v>
      </c>
      <c r="CA56" s="64" t="s">
        <v>15</v>
      </c>
      <c r="CC56" s="64" t="s">
        <v>74</v>
      </c>
      <c r="CD56" s="64" t="s">
        <v>82</v>
      </c>
      <c r="CE56" s="64" t="s">
        <v>5</v>
      </c>
      <c r="CS56" s="64" t="s">
        <v>3</v>
      </c>
      <c r="CT56" s="64" t="s">
        <v>80</v>
      </c>
    </row>
    <row r="57" spans="1:98" s="7" customFormat="1" ht="14.45" customHeight="1">
      <c r="A57" s="58" t="s">
        <v>76</v>
      </c>
      <c r="B57" s="59"/>
      <c r="C57" s="60"/>
      <c r="D57" s="298" t="s">
        <v>83</v>
      </c>
      <c r="E57" s="298"/>
      <c r="F57" s="298"/>
      <c r="G57" s="298"/>
      <c r="H57" s="298"/>
      <c r="I57" s="245"/>
      <c r="J57" s="298" t="s">
        <v>84</v>
      </c>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43">
        <v>34</v>
      </c>
      <c r="AH57" s="243"/>
      <c r="AI57" s="243"/>
      <c r="AJ57" s="243"/>
      <c r="AK57" s="243"/>
      <c r="AL57" s="243"/>
      <c r="AM57" s="243"/>
      <c r="AN57" s="294">
        <f>'3 - Typ A3'!J30*AG57</f>
        <v>0</v>
      </c>
      <c r="AO57" s="295"/>
      <c r="AP57" s="295"/>
      <c r="AQ57" s="295"/>
      <c r="AR57" s="295"/>
      <c r="AS57" s="295"/>
      <c r="AT57" s="295"/>
      <c r="AU57" s="294">
        <f t="shared" si="1"/>
        <v>0</v>
      </c>
      <c r="AV57" s="295"/>
      <c r="AW57" s="295"/>
      <c r="AX57" s="61" t="s">
        <v>78</v>
      </c>
      <c r="AY57" s="59"/>
      <c r="AZ57" s="62">
        <v>0</v>
      </c>
      <c r="BA57" s="234">
        <f t="shared" si="0"/>
        <v>0</v>
      </c>
      <c r="BB57" s="235">
        <f>'3 - Typ A3'!P82</f>
        <v>0</v>
      </c>
      <c r="BC57" s="234">
        <f>'3 - Typ A3'!J33</f>
        <v>0</v>
      </c>
      <c r="BD57" s="234">
        <f>'3 - Typ A3'!J34</f>
        <v>0</v>
      </c>
      <c r="BE57" s="234">
        <f>'3 - Typ A3'!J35</f>
        <v>0</v>
      </c>
      <c r="BF57" s="234">
        <f>'3 - Typ A3'!J36</f>
        <v>0</v>
      </c>
      <c r="BG57" s="234">
        <f>'3 - Typ A3'!F33</f>
        <v>0</v>
      </c>
      <c r="BH57" s="234">
        <f>'3 - Typ A3'!F34</f>
        <v>0</v>
      </c>
      <c r="BI57" s="234">
        <f>'3 - Typ A3'!F35</f>
        <v>0</v>
      </c>
      <c r="BJ57" s="234">
        <f>'3 - Typ A3'!F36</f>
        <v>0</v>
      </c>
      <c r="BK57" s="63">
        <f>'3 - Typ A3'!F37</f>
        <v>0</v>
      </c>
      <c r="CA57" s="64" t="s">
        <v>15</v>
      </c>
      <c r="CC57" s="64" t="s">
        <v>74</v>
      </c>
      <c r="CD57" s="64" t="s">
        <v>85</v>
      </c>
      <c r="CE57" s="64" t="s">
        <v>5</v>
      </c>
      <c r="CS57" s="64" t="s">
        <v>3</v>
      </c>
      <c r="CT57" s="64" t="s">
        <v>80</v>
      </c>
    </row>
    <row r="58" spans="1:98" s="7" customFormat="1" ht="14.45" customHeight="1">
      <c r="A58" s="58" t="s">
        <v>76</v>
      </c>
      <c r="B58" s="59"/>
      <c r="C58" s="60"/>
      <c r="D58" s="298" t="s">
        <v>86</v>
      </c>
      <c r="E58" s="298"/>
      <c r="F58" s="298"/>
      <c r="G58" s="298"/>
      <c r="H58" s="298"/>
      <c r="I58" s="245"/>
      <c r="J58" s="298" t="s">
        <v>87</v>
      </c>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43">
        <v>24</v>
      </c>
      <c r="AH58" s="243"/>
      <c r="AI58" s="243"/>
      <c r="AJ58" s="243"/>
      <c r="AK58" s="243"/>
      <c r="AL58" s="243"/>
      <c r="AM58" s="243"/>
      <c r="AN58" s="294">
        <f>'4 - Typ A4'!J30*AG58</f>
        <v>0</v>
      </c>
      <c r="AO58" s="295"/>
      <c r="AP58" s="295"/>
      <c r="AQ58" s="295"/>
      <c r="AR58" s="295"/>
      <c r="AS58" s="295"/>
      <c r="AT58" s="295"/>
      <c r="AU58" s="294">
        <f t="shared" si="1"/>
        <v>0</v>
      </c>
      <c r="AV58" s="295"/>
      <c r="AW58" s="295"/>
      <c r="AX58" s="61" t="s">
        <v>78</v>
      </c>
      <c r="AY58" s="59"/>
      <c r="AZ58" s="62">
        <v>0</v>
      </c>
      <c r="BA58" s="234">
        <f t="shared" si="0"/>
        <v>0</v>
      </c>
      <c r="BB58" s="235">
        <f>'4 - Typ A4'!P82</f>
        <v>0</v>
      </c>
      <c r="BC58" s="234">
        <f>'4 - Typ A4'!J33</f>
        <v>0</v>
      </c>
      <c r="BD58" s="234">
        <f>'4 - Typ A4'!J34</f>
        <v>0</v>
      </c>
      <c r="BE58" s="234">
        <f>'4 - Typ A4'!J35</f>
        <v>0</v>
      </c>
      <c r="BF58" s="234">
        <f>'4 - Typ A4'!J36</f>
        <v>0</v>
      </c>
      <c r="BG58" s="234">
        <f>'4 - Typ A4'!F33</f>
        <v>0</v>
      </c>
      <c r="BH58" s="234">
        <f>'4 - Typ A4'!F34</f>
        <v>0</v>
      </c>
      <c r="BI58" s="234">
        <f>'4 - Typ A4'!F35</f>
        <v>0</v>
      </c>
      <c r="BJ58" s="234">
        <f>'4 - Typ A4'!F36</f>
        <v>0</v>
      </c>
      <c r="BK58" s="63">
        <f>'4 - Typ A4'!F37</f>
        <v>0</v>
      </c>
      <c r="CA58" s="64" t="s">
        <v>15</v>
      </c>
      <c r="CC58" s="64" t="s">
        <v>74</v>
      </c>
      <c r="CD58" s="64" t="s">
        <v>88</v>
      </c>
      <c r="CE58" s="64" t="s">
        <v>5</v>
      </c>
      <c r="CS58" s="64" t="s">
        <v>3</v>
      </c>
      <c r="CT58" s="64" t="s">
        <v>80</v>
      </c>
    </row>
    <row r="59" spans="1:98" s="7" customFormat="1" ht="14.45" customHeight="1">
      <c r="A59" s="58" t="s">
        <v>76</v>
      </c>
      <c r="B59" s="59"/>
      <c r="C59" s="60"/>
      <c r="D59" s="298" t="s">
        <v>89</v>
      </c>
      <c r="E59" s="298"/>
      <c r="F59" s="298"/>
      <c r="G59" s="298"/>
      <c r="H59" s="298"/>
      <c r="I59" s="245"/>
      <c r="J59" s="298" t="s">
        <v>90</v>
      </c>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43">
        <v>10</v>
      </c>
      <c r="AH59" s="243"/>
      <c r="AI59" s="243"/>
      <c r="AJ59" s="243"/>
      <c r="AK59" s="243"/>
      <c r="AL59" s="243"/>
      <c r="AM59" s="243"/>
      <c r="AN59" s="294">
        <f>'5 - Typ A5'!J30*AG59</f>
        <v>0</v>
      </c>
      <c r="AO59" s="295"/>
      <c r="AP59" s="295"/>
      <c r="AQ59" s="295"/>
      <c r="AR59" s="295"/>
      <c r="AS59" s="295"/>
      <c r="AT59" s="295"/>
      <c r="AU59" s="294">
        <f t="shared" si="1"/>
        <v>0</v>
      </c>
      <c r="AV59" s="295"/>
      <c r="AW59" s="295"/>
      <c r="AX59" s="61" t="s">
        <v>78</v>
      </c>
      <c r="AY59" s="59"/>
      <c r="AZ59" s="62">
        <v>0</v>
      </c>
      <c r="BA59" s="234">
        <f t="shared" si="0"/>
        <v>0</v>
      </c>
      <c r="BB59" s="235">
        <f>'5 - Typ A5'!P82</f>
        <v>0</v>
      </c>
      <c r="BC59" s="234">
        <f>'5 - Typ A5'!J33</f>
        <v>0</v>
      </c>
      <c r="BD59" s="234">
        <f>'5 - Typ A5'!J34</f>
        <v>0</v>
      </c>
      <c r="BE59" s="234">
        <f>'5 - Typ A5'!J35</f>
        <v>0</v>
      </c>
      <c r="BF59" s="234">
        <f>'5 - Typ A5'!J36</f>
        <v>0</v>
      </c>
      <c r="BG59" s="234">
        <f>'5 - Typ A5'!F33</f>
        <v>0</v>
      </c>
      <c r="BH59" s="234">
        <f>'5 - Typ A5'!F34</f>
        <v>0</v>
      </c>
      <c r="BI59" s="234">
        <f>'5 - Typ A5'!F35</f>
        <v>0</v>
      </c>
      <c r="BJ59" s="234">
        <f>'5 - Typ A5'!F36</f>
        <v>0</v>
      </c>
      <c r="BK59" s="63">
        <f>'5 - Typ A5'!F37</f>
        <v>0</v>
      </c>
      <c r="CA59" s="64" t="s">
        <v>15</v>
      </c>
      <c r="CC59" s="64" t="s">
        <v>74</v>
      </c>
      <c r="CD59" s="64" t="s">
        <v>91</v>
      </c>
      <c r="CE59" s="64" t="s">
        <v>5</v>
      </c>
      <c r="CS59" s="64" t="s">
        <v>3</v>
      </c>
      <c r="CT59" s="64" t="s">
        <v>80</v>
      </c>
    </row>
    <row r="60" spans="1:98" s="7" customFormat="1" ht="14.45" customHeight="1">
      <c r="A60" s="58" t="s">
        <v>76</v>
      </c>
      <c r="B60" s="59"/>
      <c r="C60" s="60"/>
      <c r="D60" s="298" t="s">
        <v>92</v>
      </c>
      <c r="E60" s="298"/>
      <c r="F60" s="298"/>
      <c r="G60" s="298"/>
      <c r="H60" s="298"/>
      <c r="I60" s="245"/>
      <c r="J60" s="298" t="s">
        <v>93</v>
      </c>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43">
        <v>11</v>
      </c>
      <c r="AH60" s="243"/>
      <c r="AI60" s="243"/>
      <c r="AJ60" s="243"/>
      <c r="AK60" s="243"/>
      <c r="AL60" s="243"/>
      <c r="AM60" s="243"/>
      <c r="AN60" s="294">
        <f>'6 - Typ C'!J30*AG60</f>
        <v>0</v>
      </c>
      <c r="AO60" s="295"/>
      <c r="AP60" s="295"/>
      <c r="AQ60" s="295"/>
      <c r="AR60" s="295"/>
      <c r="AS60" s="295"/>
      <c r="AT60" s="295"/>
      <c r="AU60" s="294">
        <f t="shared" si="1"/>
        <v>0</v>
      </c>
      <c r="AV60" s="295"/>
      <c r="AW60" s="295"/>
      <c r="AX60" s="61" t="s">
        <v>78</v>
      </c>
      <c r="AY60" s="59"/>
      <c r="AZ60" s="62">
        <v>0</v>
      </c>
      <c r="BA60" s="234">
        <f t="shared" si="0"/>
        <v>0</v>
      </c>
      <c r="BB60" s="235">
        <f>'6 - Typ C'!P82</f>
        <v>0</v>
      </c>
      <c r="BC60" s="234">
        <f>'6 - Typ C'!J33</f>
        <v>0</v>
      </c>
      <c r="BD60" s="234">
        <f>'6 - Typ C'!J34</f>
        <v>0</v>
      </c>
      <c r="BE60" s="234">
        <f>'6 - Typ C'!J35</f>
        <v>0</v>
      </c>
      <c r="BF60" s="234">
        <f>'6 - Typ C'!J36</f>
        <v>0</v>
      </c>
      <c r="BG60" s="234">
        <f>'6 - Typ C'!F33</f>
        <v>0</v>
      </c>
      <c r="BH60" s="234">
        <f>'6 - Typ C'!F34</f>
        <v>0</v>
      </c>
      <c r="BI60" s="234">
        <f>'6 - Typ C'!F35</f>
        <v>0</v>
      </c>
      <c r="BJ60" s="234">
        <f>'6 - Typ C'!F36</f>
        <v>0</v>
      </c>
      <c r="BK60" s="63">
        <f>'6 - Typ C'!F37</f>
        <v>0</v>
      </c>
      <c r="CA60" s="64" t="s">
        <v>15</v>
      </c>
      <c r="CC60" s="64" t="s">
        <v>74</v>
      </c>
      <c r="CD60" s="64" t="s">
        <v>94</v>
      </c>
      <c r="CE60" s="64" t="s">
        <v>5</v>
      </c>
      <c r="CS60" s="64" t="s">
        <v>3</v>
      </c>
      <c r="CT60" s="64" t="s">
        <v>80</v>
      </c>
    </row>
    <row r="61" spans="2:98" s="7" customFormat="1" ht="14.45" customHeight="1">
      <c r="B61" s="59"/>
      <c r="C61" s="60"/>
      <c r="D61" s="298" t="s">
        <v>95</v>
      </c>
      <c r="E61" s="298"/>
      <c r="F61" s="298"/>
      <c r="G61" s="298"/>
      <c r="H61" s="298"/>
      <c r="I61" s="245"/>
      <c r="J61" s="298" t="s">
        <v>96</v>
      </c>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43"/>
      <c r="AH61" s="243"/>
      <c r="AI61" s="243"/>
      <c r="AJ61" s="243"/>
      <c r="AK61" s="243"/>
      <c r="AL61" s="243"/>
      <c r="AM61" s="243"/>
      <c r="AN61" s="300">
        <f>ROUND(SUM(AN62:AN73),2)</f>
        <v>0</v>
      </c>
      <c r="AO61" s="295"/>
      <c r="AP61" s="295"/>
      <c r="AQ61" s="295"/>
      <c r="AR61" s="295"/>
      <c r="AS61" s="295"/>
      <c r="AT61" s="295"/>
      <c r="AU61" s="294">
        <f t="shared" si="1"/>
        <v>0</v>
      </c>
      <c r="AV61" s="295"/>
      <c r="AW61" s="295"/>
      <c r="AX61" s="61" t="s">
        <v>78</v>
      </c>
      <c r="AY61" s="59"/>
      <c r="AZ61" s="62">
        <f>ROUND(SUM(AZ62:AZ73),2)</f>
        <v>0</v>
      </c>
      <c r="BA61" s="234">
        <f t="shared" si="0"/>
        <v>0</v>
      </c>
      <c r="BB61" s="235">
        <f>ROUND(SUM(BB62:BB73),5)</f>
        <v>0</v>
      </c>
      <c r="BC61" s="234">
        <f>ROUND(BG61*L29,2)</f>
        <v>0</v>
      </c>
      <c r="BD61" s="234">
        <f>ROUND(BH61*L30,2)</f>
        <v>0</v>
      </c>
      <c r="BE61" s="234">
        <f>ROUND(BI61*L29,2)</f>
        <v>0</v>
      </c>
      <c r="BF61" s="234">
        <f>ROUND(BJ61*L30,2)</f>
        <v>0</v>
      </c>
      <c r="BG61" s="234">
        <f>ROUND(SUM(BG62:BG73),2)</f>
        <v>0</v>
      </c>
      <c r="BH61" s="234">
        <f>ROUND(SUM(BH62:BH73),2)</f>
        <v>0</v>
      </c>
      <c r="BI61" s="234">
        <f>ROUND(SUM(BI62:BI73),2)</f>
        <v>0</v>
      </c>
      <c r="BJ61" s="234">
        <f>ROUND(SUM(BJ62:BJ73),2)</f>
        <v>0</v>
      </c>
      <c r="BK61" s="63">
        <f>ROUND(SUM(BK62:BK73),2)</f>
        <v>0</v>
      </c>
      <c r="BZ61" s="64" t="s">
        <v>71</v>
      </c>
      <c r="CA61" s="64" t="s">
        <v>15</v>
      </c>
      <c r="CB61" s="64" t="s">
        <v>73</v>
      </c>
      <c r="CC61" s="64" t="s">
        <v>74</v>
      </c>
      <c r="CD61" s="64" t="s">
        <v>97</v>
      </c>
      <c r="CE61" s="64" t="s">
        <v>5</v>
      </c>
      <c r="CS61" s="64" t="s">
        <v>3</v>
      </c>
      <c r="CT61" s="64" t="s">
        <v>80</v>
      </c>
    </row>
    <row r="62" spans="1:98" s="4" customFormat="1" ht="14.45" customHeight="1">
      <c r="A62" s="58" t="s">
        <v>76</v>
      </c>
      <c r="B62" s="35"/>
      <c r="C62" s="244"/>
      <c r="D62" s="244"/>
      <c r="E62" s="299" t="s">
        <v>98</v>
      </c>
      <c r="F62" s="299"/>
      <c r="G62" s="299"/>
      <c r="H62" s="299"/>
      <c r="I62" s="299"/>
      <c r="J62" s="244"/>
      <c r="K62" s="299" t="s">
        <v>99</v>
      </c>
      <c r="L62" s="299"/>
      <c r="M62" s="299"/>
      <c r="N62" s="299"/>
      <c r="O62" s="299"/>
      <c r="P62" s="299"/>
      <c r="Q62" s="299"/>
      <c r="R62" s="299"/>
      <c r="S62" s="299"/>
      <c r="T62" s="299"/>
      <c r="U62" s="299"/>
      <c r="V62" s="299"/>
      <c r="W62" s="299"/>
      <c r="X62" s="299"/>
      <c r="Y62" s="299"/>
      <c r="Z62" s="299"/>
      <c r="AA62" s="299"/>
      <c r="AB62" s="299"/>
      <c r="AC62" s="299"/>
      <c r="AD62" s="299"/>
      <c r="AE62" s="299"/>
      <c r="AF62" s="299"/>
      <c r="AG62" s="242">
        <v>6</v>
      </c>
      <c r="AH62" s="242"/>
      <c r="AI62" s="242"/>
      <c r="AJ62" s="242"/>
      <c r="AK62" s="242"/>
      <c r="AL62" s="242"/>
      <c r="AM62" s="242"/>
      <c r="AN62" s="296">
        <f>'10 - 1NP'!J32*AG62</f>
        <v>0</v>
      </c>
      <c r="AO62" s="297"/>
      <c r="AP62" s="297"/>
      <c r="AQ62" s="297"/>
      <c r="AR62" s="297"/>
      <c r="AS62" s="297"/>
      <c r="AT62" s="297"/>
      <c r="AU62" s="296">
        <f>AN62*1.21</f>
        <v>0</v>
      </c>
      <c r="AV62" s="297"/>
      <c r="AW62" s="297"/>
      <c r="AX62" s="65" t="s">
        <v>100</v>
      </c>
      <c r="AY62" s="35"/>
      <c r="AZ62" s="66">
        <v>0</v>
      </c>
      <c r="BA62" s="236">
        <f t="shared" si="0"/>
        <v>0</v>
      </c>
      <c r="BB62" s="237">
        <f>'10 - 1NP'!P87</f>
        <v>0</v>
      </c>
      <c r="BC62" s="236">
        <f>'10 - 1NP'!J35</f>
        <v>0</v>
      </c>
      <c r="BD62" s="236">
        <f>'10 - 1NP'!J36</f>
        <v>0</v>
      </c>
      <c r="BE62" s="236">
        <f>'10 - 1NP'!J37</f>
        <v>0</v>
      </c>
      <c r="BF62" s="236">
        <f>'10 - 1NP'!J38</f>
        <v>0</v>
      </c>
      <c r="BG62" s="236">
        <f>'10 - 1NP'!F35</f>
        <v>0</v>
      </c>
      <c r="BH62" s="236">
        <f>'10 - 1NP'!F36</f>
        <v>0</v>
      </c>
      <c r="BI62" s="236">
        <f>'10 - 1NP'!F37</f>
        <v>0</v>
      </c>
      <c r="BJ62" s="236">
        <f>'10 - 1NP'!F38</f>
        <v>0</v>
      </c>
      <c r="BK62" s="67">
        <f>'10 - 1NP'!F39</f>
        <v>0</v>
      </c>
      <c r="BL62" s="248"/>
      <c r="BM62" s="248"/>
      <c r="BN62" s="248"/>
      <c r="BO62" s="248"/>
      <c r="BP62" s="248"/>
      <c r="BQ62" s="248"/>
      <c r="BR62" s="248"/>
      <c r="BS62" s="248"/>
      <c r="BT62" s="248"/>
      <c r="BU62" s="248"/>
      <c r="BV62" s="248"/>
      <c r="BW62" s="248"/>
      <c r="BX62" s="248"/>
      <c r="BY62" s="248"/>
      <c r="BZ62" s="248"/>
      <c r="CA62" s="251" t="s">
        <v>80</v>
      </c>
      <c r="CB62" s="248"/>
      <c r="CC62" s="251" t="s">
        <v>74</v>
      </c>
      <c r="CD62" s="251" t="s">
        <v>101</v>
      </c>
      <c r="CE62" s="251" t="s">
        <v>97</v>
      </c>
      <c r="CF62" s="248"/>
      <c r="CG62" s="248"/>
      <c r="CH62" s="248"/>
      <c r="CI62" s="248"/>
      <c r="CJ62" s="248"/>
      <c r="CK62" s="248"/>
      <c r="CL62" s="248"/>
      <c r="CM62" s="248"/>
      <c r="CN62" s="248"/>
      <c r="CO62" s="248"/>
      <c r="CP62" s="248"/>
      <c r="CQ62" s="248"/>
      <c r="CR62" s="248"/>
      <c r="CS62" s="251" t="s">
        <v>3</v>
      </c>
      <c r="CT62" s="248"/>
    </row>
    <row r="63" spans="1:98" s="4" customFormat="1" ht="14.45" customHeight="1">
      <c r="A63" s="58" t="s">
        <v>76</v>
      </c>
      <c r="B63" s="35"/>
      <c r="C63" s="244"/>
      <c r="D63" s="244"/>
      <c r="E63" s="299" t="s">
        <v>102</v>
      </c>
      <c r="F63" s="299"/>
      <c r="G63" s="299"/>
      <c r="H63" s="299"/>
      <c r="I63" s="299"/>
      <c r="J63" s="244"/>
      <c r="K63" s="299" t="s">
        <v>103</v>
      </c>
      <c r="L63" s="299"/>
      <c r="M63" s="299"/>
      <c r="N63" s="299"/>
      <c r="O63" s="299"/>
      <c r="P63" s="299"/>
      <c r="Q63" s="299"/>
      <c r="R63" s="299"/>
      <c r="S63" s="299"/>
      <c r="T63" s="299"/>
      <c r="U63" s="299"/>
      <c r="V63" s="299"/>
      <c r="W63" s="299"/>
      <c r="X63" s="299"/>
      <c r="Y63" s="299"/>
      <c r="Z63" s="299"/>
      <c r="AA63" s="299"/>
      <c r="AB63" s="299"/>
      <c r="AC63" s="299"/>
      <c r="AD63" s="299"/>
      <c r="AE63" s="299"/>
      <c r="AF63" s="299"/>
      <c r="AG63" s="242">
        <v>11</v>
      </c>
      <c r="AH63" s="242"/>
      <c r="AI63" s="242"/>
      <c r="AJ63" s="242"/>
      <c r="AK63" s="242"/>
      <c r="AL63" s="242"/>
      <c r="AM63" s="242"/>
      <c r="AN63" s="296">
        <f>'11 - 2NP'!J32*AG63</f>
        <v>0</v>
      </c>
      <c r="AO63" s="297"/>
      <c r="AP63" s="297"/>
      <c r="AQ63" s="297"/>
      <c r="AR63" s="297"/>
      <c r="AS63" s="297"/>
      <c r="AT63" s="297"/>
      <c r="AU63" s="296">
        <f aca="true" t="shared" si="2" ref="AU63:AU73">AN63*1.21</f>
        <v>0</v>
      </c>
      <c r="AV63" s="297"/>
      <c r="AW63" s="297"/>
      <c r="AX63" s="65" t="s">
        <v>100</v>
      </c>
      <c r="AY63" s="35"/>
      <c r="AZ63" s="66">
        <v>0</v>
      </c>
      <c r="BA63" s="236">
        <f t="shared" si="0"/>
        <v>0</v>
      </c>
      <c r="BB63" s="237">
        <f>'11 - 2NP'!P87</f>
        <v>0</v>
      </c>
      <c r="BC63" s="236">
        <f>'11 - 2NP'!J35</f>
        <v>0</v>
      </c>
      <c r="BD63" s="236">
        <f>'11 - 2NP'!J36</f>
        <v>0</v>
      </c>
      <c r="BE63" s="236">
        <f>'11 - 2NP'!J37</f>
        <v>0</v>
      </c>
      <c r="BF63" s="236">
        <f>'11 - 2NP'!J38</f>
        <v>0</v>
      </c>
      <c r="BG63" s="236">
        <f>'11 - 2NP'!F35</f>
        <v>0</v>
      </c>
      <c r="BH63" s="236">
        <f>'11 - 2NP'!F36</f>
        <v>0</v>
      </c>
      <c r="BI63" s="236">
        <f>'11 - 2NP'!F37</f>
        <v>0</v>
      </c>
      <c r="BJ63" s="236">
        <f>'11 - 2NP'!F38</f>
        <v>0</v>
      </c>
      <c r="BK63" s="67">
        <f>'11 - 2NP'!F39</f>
        <v>0</v>
      </c>
      <c r="BL63" s="248"/>
      <c r="BM63" s="248"/>
      <c r="BN63" s="248"/>
      <c r="BO63" s="248"/>
      <c r="BP63" s="248"/>
      <c r="BQ63" s="248"/>
      <c r="BR63" s="248"/>
      <c r="BS63" s="248"/>
      <c r="BT63" s="248"/>
      <c r="BU63" s="248"/>
      <c r="BV63" s="248"/>
      <c r="BW63" s="248"/>
      <c r="BX63" s="248"/>
      <c r="BY63" s="248"/>
      <c r="BZ63" s="248"/>
      <c r="CA63" s="251" t="s">
        <v>80</v>
      </c>
      <c r="CB63" s="248"/>
      <c r="CC63" s="251" t="s">
        <v>74</v>
      </c>
      <c r="CD63" s="251" t="s">
        <v>104</v>
      </c>
      <c r="CE63" s="251" t="s">
        <v>97</v>
      </c>
      <c r="CF63" s="248"/>
      <c r="CG63" s="248"/>
      <c r="CH63" s="248"/>
      <c r="CI63" s="248"/>
      <c r="CJ63" s="248"/>
      <c r="CK63" s="248"/>
      <c r="CL63" s="248"/>
      <c r="CM63" s="248"/>
      <c r="CN63" s="248"/>
      <c r="CO63" s="248"/>
      <c r="CP63" s="248"/>
      <c r="CQ63" s="248"/>
      <c r="CR63" s="248"/>
      <c r="CS63" s="251" t="s">
        <v>3</v>
      </c>
      <c r="CT63" s="248"/>
    </row>
    <row r="64" spans="1:98" s="4" customFormat="1" ht="14.45" customHeight="1">
      <c r="A64" s="58" t="s">
        <v>76</v>
      </c>
      <c r="B64" s="35"/>
      <c r="C64" s="244"/>
      <c r="D64" s="244"/>
      <c r="E64" s="299" t="s">
        <v>105</v>
      </c>
      <c r="F64" s="299"/>
      <c r="G64" s="299"/>
      <c r="H64" s="299"/>
      <c r="I64" s="299"/>
      <c r="J64" s="244"/>
      <c r="K64" s="299" t="s">
        <v>106</v>
      </c>
      <c r="L64" s="299"/>
      <c r="M64" s="299"/>
      <c r="N64" s="299"/>
      <c r="O64" s="299"/>
      <c r="P64" s="299"/>
      <c r="Q64" s="299"/>
      <c r="R64" s="299"/>
      <c r="S64" s="299"/>
      <c r="T64" s="299"/>
      <c r="U64" s="299"/>
      <c r="V64" s="299"/>
      <c r="W64" s="299"/>
      <c r="X64" s="299"/>
      <c r="Y64" s="299"/>
      <c r="Z64" s="299"/>
      <c r="AA64" s="299"/>
      <c r="AB64" s="299"/>
      <c r="AC64" s="299"/>
      <c r="AD64" s="299"/>
      <c r="AE64" s="299"/>
      <c r="AF64" s="299"/>
      <c r="AG64" s="242">
        <v>11</v>
      </c>
      <c r="AH64" s="242"/>
      <c r="AI64" s="242"/>
      <c r="AJ64" s="242"/>
      <c r="AK64" s="242"/>
      <c r="AL64" s="242"/>
      <c r="AM64" s="242"/>
      <c r="AN64" s="296">
        <f>'12 - 3NP'!J32*AG64</f>
        <v>0</v>
      </c>
      <c r="AO64" s="297"/>
      <c r="AP64" s="297"/>
      <c r="AQ64" s="297"/>
      <c r="AR64" s="297"/>
      <c r="AS64" s="297"/>
      <c r="AT64" s="297"/>
      <c r="AU64" s="296">
        <f t="shared" si="2"/>
        <v>0</v>
      </c>
      <c r="AV64" s="297"/>
      <c r="AW64" s="297"/>
      <c r="AX64" s="65" t="s">
        <v>100</v>
      </c>
      <c r="AY64" s="35"/>
      <c r="AZ64" s="66">
        <v>0</v>
      </c>
      <c r="BA64" s="236">
        <f t="shared" si="0"/>
        <v>0</v>
      </c>
      <c r="BB64" s="237">
        <f>'12 - 3NP'!P87</f>
        <v>0</v>
      </c>
      <c r="BC64" s="236">
        <f>'12 - 3NP'!J35</f>
        <v>0</v>
      </c>
      <c r="BD64" s="236">
        <f>'12 - 3NP'!J36</f>
        <v>0</v>
      </c>
      <c r="BE64" s="236">
        <f>'12 - 3NP'!J37</f>
        <v>0</v>
      </c>
      <c r="BF64" s="236">
        <f>'12 - 3NP'!J38</f>
        <v>0</v>
      </c>
      <c r="BG64" s="236">
        <f>'12 - 3NP'!F35</f>
        <v>0</v>
      </c>
      <c r="BH64" s="236">
        <f>'12 - 3NP'!F36</f>
        <v>0</v>
      </c>
      <c r="BI64" s="236">
        <f>'12 - 3NP'!F37</f>
        <v>0</v>
      </c>
      <c r="BJ64" s="236">
        <f>'12 - 3NP'!F38</f>
        <v>0</v>
      </c>
      <c r="BK64" s="67">
        <f>'12 - 3NP'!F39</f>
        <v>0</v>
      </c>
      <c r="BL64" s="248"/>
      <c r="BM64" s="248"/>
      <c r="BN64" s="248"/>
      <c r="BO64" s="248"/>
      <c r="BP64" s="248"/>
      <c r="BQ64" s="248"/>
      <c r="BR64" s="248"/>
      <c r="BS64" s="248"/>
      <c r="BT64" s="248"/>
      <c r="BU64" s="248"/>
      <c r="BV64" s="248"/>
      <c r="BW64" s="248"/>
      <c r="BX64" s="248"/>
      <c r="BY64" s="248"/>
      <c r="BZ64" s="248"/>
      <c r="CA64" s="251" t="s">
        <v>80</v>
      </c>
      <c r="CB64" s="248"/>
      <c r="CC64" s="251" t="s">
        <v>74</v>
      </c>
      <c r="CD64" s="251" t="s">
        <v>107</v>
      </c>
      <c r="CE64" s="251" t="s">
        <v>97</v>
      </c>
      <c r="CF64" s="248"/>
      <c r="CG64" s="248"/>
      <c r="CH64" s="248"/>
      <c r="CI64" s="248"/>
      <c r="CJ64" s="248"/>
      <c r="CK64" s="248"/>
      <c r="CL64" s="248"/>
      <c r="CM64" s="248"/>
      <c r="CN64" s="248"/>
      <c r="CO64" s="248"/>
      <c r="CP64" s="248"/>
      <c r="CQ64" s="248"/>
      <c r="CR64" s="248"/>
      <c r="CS64" s="251" t="s">
        <v>3</v>
      </c>
      <c r="CT64" s="248"/>
    </row>
    <row r="65" spans="1:98" s="4" customFormat="1" ht="14.45" customHeight="1">
      <c r="A65" s="58" t="s">
        <v>76</v>
      </c>
      <c r="B65" s="35"/>
      <c r="C65" s="244"/>
      <c r="D65" s="244"/>
      <c r="E65" s="299" t="s">
        <v>108</v>
      </c>
      <c r="F65" s="299"/>
      <c r="G65" s="299"/>
      <c r="H65" s="299"/>
      <c r="I65" s="299"/>
      <c r="J65" s="244"/>
      <c r="K65" s="299" t="s">
        <v>109</v>
      </c>
      <c r="L65" s="299"/>
      <c r="M65" s="299"/>
      <c r="N65" s="299"/>
      <c r="O65" s="299"/>
      <c r="P65" s="299"/>
      <c r="Q65" s="299"/>
      <c r="R65" s="299"/>
      <c r="S65" s="299"/>
      <c r="T65" s="299"/>
      <c r="U65" s="299"/>
      <c r="V65" s="299"/>
      <c r="W65" s="299"/>
      <c r="X65" s="299"/>
      <c r="Y65" s="299"/>
      <c r="Z65" s="299"/>
      <c r="AA65" s="299"/>
      <c r="AB65" s="299"/>
      <c r="AC65" s="299"/>
      <c r="AD65" s="299"/>
      <c r="AE65" s="299"/>
      <c r="AF65" s="299"/>
      <c r="AG65" s="242">
        <v>11</v>
      </c>
      <c r="AH65" s="242"/>
      <c r="AI65" s="242"/>
      <c r="AJ65" s="242"/>
      <c r="AK65" s="242"/>
      <c r="AL65" s="242"/>
      <c r="AM65" s="242"/>
      <c r="AN65" s="296">
        <f>'13 - 4NP'!J32*AG65</f>
        <v>0</v>
      </c>
      <c r="AO65" s="297"/>
      <c r="AP65" s="297"/>
      <c r="AQ65" s="297"/>
      <c r="AR65" s="297"/>
      <c r="AS65" s="297"/>
      <c r="AT65" s="297"/>
      <c r="AU65" s="296">
        <f t="shared" si="2"/>
        <v>0</v>
      </c>
      <c r="AV65" s="297"/>
      <c r="AW65" s="297"/>
      <c r="AX65" s="65" t="s">
        <v>100</v>
      </c>
      <c r="AY65" s="35"/>
      <c r="AZ65" s="66">
        <v>0</v>
      </c>
      <c r="BA65" s="236">
        <f t="shared" si="0"/>
        <v>0</v>
      </c>
      <c r="BB65" s="237">
        <f>'13 - 4NP'!P87</f>
        <v>0</v>
      </c>
      <c r="BC65" s="236">
        <f>'13 - 4NP'!J35</f>
        <v>0</v>
      </c>
      <c r="BD65" s="236">
        <f>'13 - 4NP'!J36</f>
        <v>0</v>
      </c>
      <c r="BE65" s="236">
        <f>'13 - 4NP'!J37</f>
        <v>0</v>
      </c>
      <c r="BF65" s="236">
        <f>'13 - 4NP'!J38</f>
        <v>0</v>
      </c>
      <c r="BG65" s="236">
        <f>'13 - 4NP'!F35</f>
        <v>0</v>
      </c>
      <c r="BH65" s="236">
        <f>'13 - 4NP'!F36</f>
        <v>0</v>
      </c>
      <c r="BI65" s="236">
        <f>'13 - 4NP'!F37</f>
        <v>0</v>
      </c>
      <c r="BJ65" s="236">
        <f>'13 - 4NP'!F38</f>
        <v>0</v>
      </c>
      <c r="BK65" s="67">
        <f>'13 - 4NP'!F39</f>
        <v>0</v>
      </c>
      <c r="BL65" s="248"/>
      <c r="BM65" s="248"/>
      <c r="BN65" s="248"/>
      <c r="BO65" s="248"/>
      <c r="BP65" s="248"/>
      <c r="BQ65" s="248"/>
      <c r="BR65" s="248"/>
      <c r="BS65" s="248"/>
      <c r="BT65" s="248"/>
      <c r="BU65" s="248"/>
      <c r="BV65" s="248"/>
      <c r="BW65" s="248"/>
      <c r="BX65" s="248"/>
      <c r="BY65" s="248"/>
      <c r="BZ65" s="248"/>
      <c r="CA65" s="251" t="s">
        <v>80</v>
      </c>
      <c r="CB65" s="248"/>
      <c r="CC65" s="251" t="s">
        <v>74</v>
      </c>
      <c r="CD65" s="251" t="s">
        <v>110</v>
      </c>
      <c r="CE65" s="251" t="s">
        <v>97</v>
      </c>
      <c r="CF65" s="248"/>
      <c r="CG65" s="248"/>
      <c r="CH65" s="248"/>
      <c r="CI65" s="248"/>
      <c r="CJ65" s="248"/>
      <c r="CK65" s="248"/>
      <c r="CL65" s="248"/>
      <c r="CM65" s="248"/>
      <c r="CN65" s="248"/>
      <c r="CO65" s="248"/>
      <c r="CP65" s="248"/>
      <c r="CQ65" s="248"/>
      <c r="CR65" s="248"/>
      <c r="CS65" s="251" t="s">
        <v>3</v>
      </c>
      <c r="CT65" s="248"/>
    </row>
    <row r="66" spans="1:98" s="4" customFormat="1" ht="14.45" customHeight="1">
      <c r="A66" s="58" t="s">
        <v>76</v>
      </c>
      <c r="B66" s="35"/>
      <c r="C66" s="244"/>
      <c r="D66" s="244"/>
      <c r="E66" s="299" t="s">
        <v>111</v>
      </c>
      <c r="F66" s="299"/>
      <c r="G66" s="299"/>
      <c r="H66" s="299"/>
      <c r="I66" s="299"/>
      <c r="J66" s="244"/>
      <c r="K66" s="299" t="s">
        <v>112</v>
      </c>
      <c r="L66" s="299"/>
      <c r="M66" s="299"/>
      <c r="N66" s="299"/>
      <c r="O66" s="299"/>
      <c r="P66" s="299"/>
      <c r="Q66" s="299"/>
      <c r="R66" s="299"/>
      <c r="S66" s="299"/>
      <c r="T66" s="299"/>
      <c r="U66" s="299"/>
      <c r="V66" s="299"/>
      <c r="W66" s="299"/>
      <c r="X66" s="299"/>
      <c r="Y66" s="299"/>
      <c r="Z66" s="299"/>
      <c r="AA66" s="299"/>
      <c r="AB66" s="299"/>
      <c r="AC66" s="299"/>
      <c r="AD66" s="299"/>
      <c r="AE66" s="299"/>
      <c r="AF66" s="299"/>
      <c r="AG66" s="242">
        <v>11</v>
      </c>
      <c r="AH66" s="242"/>
      <c r="AI66" s="242"/>
      <c r="AJ66" s="242"/>
      <c r="AK66" s="242"/>
      <c r="AL66" s="242"/>
      <c r="AM66" s="242"/>
      <c r="AN66" s="296">
        <f>'14 - 5NP'!J32*AG66</f>
        <v>0</v>
      </c>
      <c r="AO66" s="297"/>
      <c r="AP66" s="297"/>
      <c r="AQ66" s="297"/>
      <c r="AR66" s="297"/>
      <c r="AS66" s="297"/>
      <c r="AT66" s="297"/>
      <c r="AU66" s="296">
        <f t="shared" si="2"/>
        <v>0</v>
      </c>
      <c r="AV66" s="297"/>
      <c r="AW66" s="297"/>
      <c r="AX66" s="65" t="s">
        <v>100</v>
      </c>
      <c r="AY66" s="35"/>
      <c r="AZ66" s="66">
        <v>0</v>
      </c>
      <c r="BA66" s="236">
        <f t="shared" si="0"/>
        <v>0</v>
      </c>
      <c r="BB66" s="237">
        <f>'14 - 5NP'!P87</f>
        <v>0</v>
      </c>
      <c r="BC66" s="236">
        <f>'14 - 5NP'!J35</f>
        <v>0</v>
      </c>
      <c r="BD66" s="236">
        <f>'14 - 5NP'!J36</f>
        <v>0</v>
      </c>
      <c r="BE66" s="236">
        <f>'14 - 5NP'!J37</f>
        <v>0</v>
      </c>
      <c r="BF66" s="236">
        <f>'14 - 5NP'!J38</f>
        <v>0</v>
      </c>
      <c r="BG66" s="236">
        <f>'14 - 5NP'!F35</f>
        <v>0</v>
      </c>
      <c r="BH66" s="236">
        <f>'14 - 5NP'!F36</f>
        <v>0</v>
      </c>
      <c r="BI66" s="236">
        <f>'14 - 5NP'!F37</f>
        <v>0</v>
      </c>
      <c r="BJ66" s="236">
        <f>'14 - 5NP'!F38</f>
        <v>0</v>
      </c>
      <c r="BK66" s="67">
        <f>'14 - 5NP'!F39</f>
        <v>0</v>
      </c>
      <c r="BL66" s="248"/>
      <c r="BM66" s="248"/>
      <c r="BN66" s="248"/>
      <c r="BO66" s="248"/>
      <c r="BP66" s="248"/>
      <c r="BQ66" s="248"/>
      <c r="BR66" s="248"/>
      <c r="BS66" s="248"/>
      <c r="BT66" s="248"/>
      <c r="BU66" s="248"/>
      <c r="BV66" s="248"/>
      <c r="BW66" s="248"/>
      <c r="BX66" s="248"/>
      <c r="BY66" s="248"/>
      <c r="BZ66" s="248"/>
      <c r="CA66" s="251" t="s">
        <v>80</v>
      </c>
      <c r="CB66" s="248"/>
      <c r="CC66" s="251" t="s">
        <v>74</v>
      </c>
      <c r="CD66" s="251" t="s">
        <v>113</v>
      </c>
      <c r="CE66" s="251" t="s">
        <v>97</v>
      </c>
      <c r="CF66" s="248"/>
      <c r="CG66" s="248"/>
      <c r="CH66" s="248"/>
      <c r="CI66" s="248"/>
      <c r="CJ66" s="248"/>
      <c r="CK66" s="248"/>
      <c r="CL66" s="248"/>
      <c r="CM66" s="248"/>
      <c r="CN66" s="248"/>
      <c r="CO66" s="248"/>
      <c r="CP66" s="248"/>
      <c r="CQ66" s="248"/>
      <c r="CR66" s="248"/>
      <c r="CS66" s="251" t="s">
        <v>3</v>
      </c>
      <c r="CT66" s="248"/>
    </row>
    <row r="67" spans="1:98" s="4" customFormat="1" ht="14.45" customHeight="1">
      <c r="A67" s="58" t="s">
        <v>76</v>
      </c>
      <c r="B67" s="35"/>
      <c r="C67" s="244"/>
      <c r="D67" s="244"/>
      <c r="E67" s="299" t="s">
        <v>9</v>
      </c>
      <c r="F67" s="299"/>
      <c r="G67" s="299"/>
      <c r="H67" s="299"/>
      <c r="I67" s="299"/>
      <c r="J67" s="244"/>
      <c r="K67" s="299" t="s">
        <v>114</v>
      </c>
      <c r="L67" s="299"/>
      <c r="M67" s="299"/>
      <c r="N67" s="299"/>
      <c r="O67" s="299"/>
      <c r="P67" s="299"/>
      <c r="Q67" s="299"/>
      <c r="R67" s="299"/>
      <c r="S67" s="299"/>
      <c r="T67" s="299"/>
      <c r="U67" s="299"/>
      <c r="V67" s="299"/>
      <c r="W67" s="299"/>
      <c r="X67" s="299"/>
      <c r="Y67" s="299"/>
      <c r="Z67" s="299"/>
      <c r="AA67" s="299"/>
      <c r="AB67" s="299"/>
      <c r="AC67" s="299"/>
      <c r="AD67" s="299"/>
      <c r="AE67" s="299"/>
      <c r="AF67" s="299"/>
      <c r="AG67" s="242">
        <v>11</v>
      </c>
      <c r="AH67" s="242"/>
      <c r="AI67" s="242"/>
      <c r="AJ67" s="242"/>
      <c r="AK67" s="242"/>
      <c r="AL67" s="242"/>
      <c r="AM67" s="242"/>
      <c r="AN67" s="296">
        <f>'15 - 6NP'!J32*AG67</f>
        <v>0</v>
      </c>
      <c r="AO67" s="297"/>
      <c r="AP67" s="297"/>
      <c r="AQ67" s="297"/>
      <c r="AR67" s="297"/>
      <c r="AS67" s="297"/>
      <c r="AT67" s="297"/>
      <c r="AU67" s="296">
        <f t="shared" si="2"/>
        <v>0</v>
      </c>
      <c r="AV67" s="297"/>
      <c r="AW67" s="297"/>
      <c r="AX67" s="65" t="s">
        <v>100</v>
      </c>
      <c r="AY67" s="35"/>
      <c r="AZ67" s="66">
        <v>0</v>
      </c>
      <c r="BA67" s="236">
        <f t="shared" si="0"/>
        <v>0</v>
      </c>
      <c r="BB67" s="237">
        <f>'15 - 6NP'!P87</f>
        <v>0</v>
      </c>
      <c r="BC67" s="236">
        <f>'15 - 6NP'!J35</f>
        <v>0</v>
      </c>
      <c r="BD67" s="236">
        <f>'15 - 6NP'!J36</f>
        <v>0</v>
      </c>
      <c r="BE67" s="236">
        <f>'15 - 6NP'!J37</f>
        <v>0</v>
      </c>
      <c r="BF67" s="236">
        <f>'15 - 6NP'!J38</f>
        <v>0</v>
      </c>
      <c r="BG67" s="236">
        <f>'15 - 6NP'!F35</f>
        <v>0</v>
      </c>
      <c r="BH67" s="236">
        <f>'15 - 6NP'!F36</f>
        <v>0</v>
      </c>
      <c r="BI67" s="236">
        <f>'15 - 6NP'!F37</f>
        <v>0</v>
      </c>
      <c r="BJ67" s="236">
        <f>'15 - 6NP'!F38</f>
        <v>0</v>
      </c>
      <c r="BK67" s="67">
        <f>'15 - 6NP'!F39</f>
        <v>0</v>
      </c>
      <c r="BL67" s="248"/>
      <c r="BM67" s="248"/>
      <c r="BN67" s="248"/>
      <c r="BO67" s="248"/>
      <c r="BP67" s="248"/>
      <c r="BQ67" s="248"/>
      <c r="BR67" s="248"/>
      <c r="BS67" s="248"/>
      <c r="BT67" s="248"/>
      <c r="BU67" s="248"/>
      <c r="BV67" s="248"/>
      <c r="BW67" s="248"/>
      <c r="BX67" s="248"/>
      <c r="BY67" s="248"/>
      <c r="BZ67" s="248"/>
      <c r="CA67" s="251" t="s">
        <v>80</v>
      </c>
      <c r="CB67" s="248"/>
      <c r="CC67" s="251" t="s">
        <v>74</v>
      </c>
      <c r="CD67" s="251" t="s">
        <v>115</v>
      </c>
      <c r="CE67" s="251" t="s">
        <v>97</v>
      </c>
      <c r="CF67" s="248"/>
      <c r="CG67" s="248"/>
      <c r="CH67" s="248"/>
      <c r="CI67" s="248"/>
      <c r="CJ67" s="248"/>
      <c r="CK67" s="248"/>
      <c r="CL67" s="248"/>
      <c r="CM67" s="248"/>
      <c r="CN67" s="248"/>
      <c r="CO67" s="248"/>
      <c r="CP67" s="248"/>
      <c r="CQ67" s="248"/>
      <c r="CR67" s="248"/>
      <c r="CS67" s="251" t="s">
        <v>3</v>
      </c>
      <c r="CT67" s="248"/>
    </row>
    <row r="68" spans="1:98" s="4" customFormat="1" ht="14.45" customHeight="1">
      <c r="A68" s="58" t="s">
        <v>76</v>
      </c>
      <c r="B68" s="35"/>
      <c r="C68" s="244"/>
      <c r="D68" s="244"/>
      <c r="E68" s="299" t="s">
        <v>116</v>
      </c>
      <c r="F68" s="299"/>
      <c r="G68" s="299"/>
      <c r="H68" s="299"/>
      <c r="I68" s="299"/>
      <c r="J68" s="244"/>
      <c r="K68" s="299" t="s">
        <v>117</v>
      </c>
      <c r="L68" s="299"/>
      <c r="M68" s="299"/>
      <c r="N68" s="299"/>
      <c r="O68" s="299"/>
      <c r="P68" s="299"/>
      <c r="Q68" s="299"/>
      <c r="R68" s="299"/>
      <c r="S68" s="299"/>
      <c r="T68" s="299"/>
      <c r="U68" s="299"/>
      <c r="V68" s="299"/>
      <c r="W68" s="299"/>
      <c r="X68" s="299"/>
      <c r="Y68" s="299"/>
      <c r="Z68" s="299"/>
      <c r="AA68" s="299"/>
      <c r="AB68" s="299"/>
      <c r="AC68" s="299"/>
      <c r="AD68" s="299"/>
      <c r="AE68" s="299"/>
      <c r="AF68" s="299"/>
      <c r="AG68" s="242">
        <v>11</v>
      </c>
      <c r="AH68" s="242"/>
      <c r="AI68" s="242"/>
      <c r="AJ68" s="242"/>
      <c r="AK68" s="242"/>
      <c r="AL68" s="242"/>
      <c r="AM68" s="242"/>
      <c r="AN68" s="296">
        <f>'16 - 7NP'!J32*AG68</f>
        <v>0</v>
      </c>
      <c r="AO68" s="297"/>
      <c r="AP68" s="297"/>
      <c r="AQ68" s="297"/>
      <c r="AR68" s="297"/>
      <c r="AS68" s="297"/>
      <c r="AT68" s="297"/>
      <c r="AU68" s="296">
        <f t="shared" si="2"/>
        <v>0</v>
      </c>
      <c r="AV68" s="297"/>
      <c r="AW68" s="297"/>
      <c r="AX68" s="65" t="s">
        <v>100</v>
      </c>
      <c r="AY68" s="35"/>
      <c r="AZ68" s="66">
        <v>0</v>
      </c>
      <c r="BA68" s="236">
        <f t="shared" si="0"/>
        <v>0</v>
      </c>
      <c r="BB68" s="237">
        <f>'16 - 7NP'!P87</f>
        <v>0</v>
      </c>
      <c r="BC68" s="236">
        <f>'16 - 7NP'!J35</f>
        <v>0</v>
      </c>
      <c r="BD68" s="236">
        <f>'16 - 7NP'!J36</f>
        <v>0</v>
      </c>
      <c r="BE68" s="236">
        <f>'16 - 7NP'!J37</f>
        <v>0</v>
      </c>
      <c r="BF68" s="236">
        <f>'16 - 7NP'!J38</f>
        <v>0</v>
      </c>
      <c r="BG68" s="236">
        <f>'16 - 7NP'!F35</f>
        <v>0</v>
      </c>
      <c r="BH68" s="236">
        <f>'16 - 7NP'!F36</f>
        <v>0</v>
      </c>
      <c r="BI68" s="236">
        <f>'16 - 7NP'!F37</f>
        <v>0</v>
      </c>
      <c r="BJ68" s="236">
        <f>'16 - 7NP'!F38</f>
        <v>0</v>
      </c>
      <c r="BK68" s="67">
        <f>'16 - 7NP'!F39</f>
        <v>0</v>
      </c>
      <c r="BL68" s="248"/>
      <c r="BM68" s="248"/>
      <c r="BN68" s="248"/>
      <c r="BO68" s="248"/>
      <c r="BP68" s="248"/>
      <c r="BQ68" s="248"/>
      <c r="BR68" s="248"/>
      <c r="BS68" s="248"/>
      <c r="BT68" s="248"/>
      <c r="BU68" s="248"/>
      <c r="BV68" s="248"/>
      <c r="BW68" s="248"/>
      <c r="BX68" s="248"/>
      <c r="BY68" s="248"/>
      <c r="BZ68" s="248"/>
      <c r="CA68" s="251" t="s">
        <v>80</v>
      </c>
      <c r="CB68" s="248"/>
      <c r="CC68" s="251" t="s">
        <v>74</v>
      </c>
      <c r="CD68" s="251" t="s">
        <v>118</v>
      </c>
      <c r="CE68" s="251" t="s">
        <v>97</v>
      </c>
      <c r="CF68" s="248"/>
      <c r="CG68" s="248"/>
      <c r="CH68" s="248"/>
      <c r="CI68" s="248"/>
      <c r="CJ68" s="248"/>
      <c r="CK68" s="248"/>
      <c r="CL68" s="248"/>
      <c r="CM68" s="248"/>
      <c r="CN68" s="248"/>
      <c r="CO68" s="248"/>
      <c r="CP68" s="248"/>
      <c r="CQ68" s="248"/>
      <c r="CR68" s="248"/>
      <c r="CS68" s="251" t="s">
        <v>3</v>
      </c>
      <c r="CT68" s="248"/>
    </row>
    <row r="69" spans="1:98" s="4" customFormat="1" ht="14.45" customHeight="1">
      <c r="A69" s="58" t="s">
        <v>76</v>
      </c>
      <c r="B69" s="35"/>
      <c r="C69" s="244"/>
      <c r="D69" s="244"/>
      <c r="E69" s="299" t="s">
        <v>119</v>
      </c>
      <c r="F69" s="299"/>
      <c r="G69" s="299"/>
      <c r="H69" s="299"/>
      <c r="I69" s="299"/>
      <c r="J69" s="244"/>
      <c r="K69" s="299" t="s">
        <v>120</v>
      </c>
      <c r="L69" s="299"/>
      <c r="M69" s="299"/>
      <c r="N69" s="299"/>
      <c r="O69" s="299"/>
      <c r="P69" s="299"/>
      <c r="Q69" s="299"/>
      <c r="R69" s="299"/>
      <c r="S69" s="299"/>
      <c r="T69" s="299"/>
      <c r="U69" s="299"/>
      <c r="V69" s="299"/>
      <c r="W69" s="299"/>
      <c r="X69" s="299"/>
      <c r="Y69" s="299"/>
      <c r="Z69" s="299"/>
      <c r="AA69" s="299"/>
      <c r="AB69" s="299"/>
      <c r="AC69" s="299"/>
      <c r="AD69" s="299"/>
      <c r="AE69" s="299"/>
      <c r="AF69" s="299"/>
      <c r="AG69" s="242">
        <v>11</v>
      </c>
      <c r="AH69" s="242"/>
      <c r="AI69" s="242"/>
      <c r="AJ69" s="242"/>
      <c r="AK69" s="242"/>
      <c r="AL69" s="242"/>
      <c r="AM69" s="242"/>
      <c r="AN69" s="296">
        <f>'17 - 8NP'!J32*AG69</f>
        <v>0</v>
      </c>
      <c r="AO69" s="297"/>
      <c r="AP69" s="297"/>
      <c r="AQ69" s="297"/>
      <c r="AR69" s="297"/>
      <c r="AS69" s="297"/>
      <c r="AT69" s="297"/>
      <c r="AU69" s="296">
        <f>AN69*1.21</f>
        <v>0</v>
      </c>
      <c r="AV69" s="297"/>
      <c r="AW69" s="297"/>
      <c r="AX69" s="65" t="s">
        <v>100</v>
      </c>
      <c r="AY69" s="35"/>
      <c r="AZ69" s="66">
        <v>0</v>
      </c>
      <c r="BA69" s="236">
        <f t="shared" si="0"/>
        <v>0</v>
      </c>
      <c r="BB69" s="237">
        <f>'17 - 8NP'!P87</f>
        <v>0</v>
      </c>
      <c r="BC69" s="236">
        <f>'17 - 8NP'!J35</f>
        <v>0</v>
      </c>
      <c r="BD69" s="236">
        <f>'17 - 8NP'!J36</f>
        <v>0</v>
      </c>
      <c r="BE69" s="236">
        <f>'17 - 8NP'!J37</f>
        <v>0</v>
      </c>
      <c r="BF69" s="236">
        <f>'17 - 8NP'!J38</f>
        <v>0</v>
      </c>
      <c r="BG69" s="236">
        <f>'17 - 8NP'!F35</f>
        <v>0</v>
      </c>
      <c r="BH69" s="236">
        <f>'17 - 8NP'!F36</f>
        <v>0</v>
      </c>
      <c r="BI69" s="236">
        <f>'17 - 8NP'!F37</f>
        <v>0</v>
      </c>
      <c r="BJ69" s="236">
        <f>'17 - 8NP'!F38</f>
        <v>0</v>
      </c>
      <c r="BK69" s="67">
        <f>'17 - 8NP'!F39</f>
        <v>0</v>
      </c>
      <c r="BL69" s="248"/>
      <c r="BM69" s="248"/>
      <c r="BN69" s="248"/>
      <c r="BO69" s="248"/>
      <c r="BP69" s="248"/>
      <c r="BQ69" s="248"/>
      <c r="BR69" s="248"/>
      <c r="BS69" s="248"/>
      <c r="BT69" s="248"/>
      <c r="BU69" s="248"/>
      <c r="BV69" s="248"/>
      <c r="BW69" s="248"/>
      <c r="BX69" s="248"/>
      <c r="BY69" s="248"/>
      <c r="BZ69" s="248"/>
      <c r="CA69" s="251" t="s">
        <v>80</v>
      </c>
      <c r="CB69" s="248"/>
      <c r="CC69" s="251" t="s">
        <v>74</v>
      </c>
      <c r="CD69" s="251" t="s">
        <v>121</v>
      </c>
      <c r="CE69" s="251" t="s">
        <v>97</v>
      </c>
      <c r="CF69" s="248"/>
      <c r="CG69" s="248"/>
      <c r="CH69" s="248"/>
      <c r="CI69" s="248"/>
      <c r="CJ69" s="248"/>
      <c r="CK69" s="248"/>
      <c r="CL69" s="248"/>
      <c r="CM69" s="248"/>
      <c r="CN69" s="248"/>
      <c r="CO69" s="248"/>
      <c r="CP69" s="248"/>
      <c r="CQ69" s="248"/>
      <c r="CR69" s="248"/>
      <c r="CS69" s="251" t="s">
        <v>3</v>
      </c>
      <c r="CT69" s="248"/>
    </row>
    <row r="70" spans="1:98" s="4" customFormat="1" ht="14.45" customHeight="1">
      <c r="A70" s="58" t="s">
        <v>76</v>
      </c>
      <c r="B70" s="35"/>
      <c r="C70" s="244"/>
      <c r="D70" s="244"/>
      <c r="E70" s="299" t="s">
        <v>122</v>
      </c>
      <c r="F70" s="299"/>
      <c r="G70" s="299"/>
      <c r="H70" s="299"/>
      <c r="I70" s="299"/>
      <c r="J70" s="244"/>
      <c r="K70" s="299" t="s">
        <v>123</v>
      </c>
      <c r="L70" s="299"/>
      <c r="M70" s="299"/>
      <c r="N70" s="299"/>
      <c r="O70" s="299"/>
      <c r="P70" s="299"/>
      <c r="Q70" s="299"/>
      <c r="R70" s="299"/>
      <c r="S70" s="299"/>
      <c r="T70" s="299"/>
      <c r="U70" s="299"/>
      <c r="V70" s="299"/>
      <c r="W70" s="299"/>
      <c r="X70" s="299"/>
      <c r="Y70" s="299"/>
      <c r="Z70" s="299"/>
      <c r="AA70" s="299"/>
      <c r="AB70" s="299"/>
      <c r="AC70" s="299"/>
      <c r="AD70" s="299"/>
      <c r="AE70" s="299"/>
      <c r="AF70" s="299"/>
      <c r="AG70" s="242">
        <v>11</v>
      </c>
      <c r="AH70" s="242"/>
      <c r="AI70" s="242"/>
      <c r="AJ70" s="242"/>
      <c r="AK70" s="242"/>
      <c r="AL70" s="242"/>
      <c r="AM70" s="242"/>
      <c r="AN70" s="296">
        <f>'18 - 9NP'!J32*AG70</f>
        <v>0</v>
      </c>
      <c r="AO70" s="297"/>
      <c r="AP70" s="297"/>
      <c r="AQ70" s="297"/>
      <c r="AR70" s="297"/>
      <c r="AS70" s="297"/>
      <c r="AT70" s="297"/>
      <c r="AU70" s="296">
        <f t="shared" si="2"/>
        <v>0</v>
      </c>
      <c r="AV70" s="297"/>
      <c r="AW70" s="297"/>
      <c r="AX70" s="65" t="s">
        <v>100</v>
      </c>
      <c r="AY70" s="35"/>
      <c r="AZ70" s="66">
        <v>0</v>
      </c>
      <c r="BA70" s="236">
        <f t="shared" si="0"/>
        <v>0</v>
      </c>
      <c r="BB70" s="237">
        <f>'18 - 9NP'!P87</f>
        <v>0</v>
      </c>
      <c r="BC70" s="236">
        <f>'18 - 9NP'!J35</f>
        <v>0</v>
      </c>
      <c r="BD70" s="236">
        <f>'18 - 9NP'!J36</f>
        <v>0</v>
      </c>
      <c r="BE70" s="236">
        <f>'18 - 9NP'!J37</f>
        <v>0</v>
      </c>
      <c r="BF70" s="236">
        <f>'18 - 9NP'!J38</f>
        <v>0</v>
      </c>
      <c r="BG70" s="236">
        <f>'18 - 9NP'!F35</f>
        <v>0</v>
      </c>
      <c r="BH70" s="236">
        <f>'18 - 9NP'!F36</f>
        <v>0</v>
      </c>
      <c r="BI70" s="236">
        <f>'18 - 9NP'!F37</f>
        <v>0</v>
      </c>
      <c r="BJ70" s="236">
        <f>'18 - 9NP'!F38</f>
        <v>0</v>
      </c>
      <c r="BK70" s="67">
        <f>'18 - 9NP'!F39</f>
        <v>0</v>
      </c>
      <c r="BL70" s="248"/>
      <c r="BM70" s="248"/>
      <c r="BN70" s="248"/>
      <c r="BO70" s="248"/>
      <c r="BP70" s="248"/>
      <c r="BQ70" s="248"/>
      <c r="BR70" s="248"/>
      <c r="BS70" s="248"/>
      <c r="BT70" s="248"/>
      <c r="BU70" s="248"/>
      <c r="BV70" s="248"/>
      <c r="BW70" s="248"/>
      <c r="BX70" s="248"/>
      <c r="BY70" s="248"/>
      <c r="BZ70" s="248"/>
      <c r="CA70" s="251" t="s">
        <v>80</v>
      </c>
      <c r="CB70" s="248"/>
      <c r="CC70" s="251" t="s">
        <v>74</v>
      </c>
      <c r="CD70" s="251" t="s">
        <v>124</v>
      </c>
      <c r="CE70" s="251" t="s">
        <v>97</v>
      </c>
      <c r="CF70" s="248"/>
      <c r="CG70" s="248"/>
      <c r="CH70" s="248"/>
      <c r="CI70" s="248"/>
      <c r="CJ70" s="248"/>
      <c r="CK70" s="248"/>
      <c r="CL70" s="248"/>
      <c r="CM70" s="248"/>
      <c r="CN70" s="248"/>
      <c r="CO70" s="248"/>
      <c r="CP70" s="248"/>
      <c r="CQ70" s="248"/>
      <c r="CR70" s="248"/>
      <c r="CS70" s="251" t="s">
        <v>3</v>
      </c>
      <c r="CT70" s="248"/>
    </row>
    <row r="71" spans="1:98" s="4" customFormat="1" ht="14.45" customHeight="1">
      <c r="A71" s="58" t="s">
        <v>76</v>
      </c>
      <c r="B71" s="35"/>
      <c r="C71" s="244"/>
      <c r="D71" s="244"/>
      <c r="E71" s="299" t="s">
        <v>125</v>
      </c>
      <c r="F71" s="299"/>
      <c r="G71" s="299"/>
      <c r="H71" s="299"/>
      <c r="I71" s="299"/>
      <c r="J71" s="244"/>
      <c r="K71" s="299" t="s">
        <v>126</v>
      </c>
      <c r="L71" s="299"/>
      <c r="M71" s="299"/>
      <c r="N71" s="299"/>
      <c r="O71" s="299"/>
      <c r="P71" s="299"/>
      <c r="Q71" s="299"/>
      <c r="R71" s="299"/>
      <c r="S71" s="299"/>
      <c r="T71" s="299"/>
      <c r="U71" s="299"/>
      <c r="V71" s="299"/>
      <c r="W71" s="299"/>
      <c r="X71" s="299"/>
      <c r="Y71" s="299"/>
      <c r="Z71" s="299"/>
      <c r="AA71" s="299"/>
      <c r="AB71" s="299"/>
      <c r="AC71" s="299"/>
      <c r="AD71" s="299"/>
      <c r="AE71" s="299"/>
      <c r="AF71" s="299"/>
      <c r="AG71" s="242">
        <v>11</v>
      </c>
      <c r="AH71" s="242"/>
      <c r="AI71" s="242"/>
      <c r="AJ71" s="242"/>
      <c r="AK71" s="242"/>
      <c r="AL71" s="242"/>
      <c r="AM71" s="242"/>
      <c r="AN71" s="296">
        <f>'19 - 10NP'!J32*AG71</f>
        <v>0</v>
      </c>
      <c r="AO71" s="297"/>
      <c r="AP71" s="297"/>
      <c r="AQ71" s="297"/>
      <c r="AR71" s="297"/>
      <c r="AS71" s="297"/>
      <c r="AT71" s="297"/>
      <c r="AU71" s="296">
        <f t="shared" si="2"/>
        <v>0</v>
      </c>
      <c r="AV71" s="297"/>
      <c r="AW71" s="297"/>
      <c r="AX71" s="65" t="s">
        <v>100</v>
      </c>
      <c r="AY71" s="35"/>
      <c r="AZ71" s="66">
        <v>0</v>
      </c>
      <c r="BA71" s="236">
        <f t="shared" si="0"/>
        <v>0</v>
      </c>
      <c r="BB71" s="237">
        <f>'19 - 10NP'!P87</f>
        <v>0</v>
      </c>
      <c r="BC71" s="236">
        <f>'19 - 10NP'!J35</f>
        <v>0</v>
      </c>
      <c r="BD71" s="236">
        <f>'19 - 10NP'!J36</f>
        <v>0</v>
      </c>
      <c r="BE71" s="236">
        <f>'19 - 10NP'!J37</f>
        <v>0</v>
      </c>
      <c r="BF71" s="236">
        <f>'19 - 10NP'!J38</f>
        <v>0</v>
      </c>
      <c r="BG71" s="236">
        <f>'19 - 10NP'!F35</f>
        <v>0</v>
      </c>
      <c r="BH71" s="236">
        <f>'19 - 10NP'!F36</f>
        <v>0</v>
      </c>
      <c r="BI71" s="236">
        <f>'19 - 10NP'!F37</f>
        <v>0</v>
      </c>
      <c r="BJ71" s="236">
        <f>'19 - 10NP'!F38</f>
        <v>0</v>
      </c>
      <c r="BK71" s="67">
        <f>'19 - 10NP'!F39</f>
        <v>0</v>
      </c>
      <c r="BL71" s="248"/>
      <c r="BM71" s="248"/>
      <c r="BN71" s="248"/>
      <c r="BO71" s="248"/>
      <c r="BP71" s="248"/>
      <c r="BQ71" s="248"/>
      <c r="BR71" s="248"/>
      <c r="BS71" s="248"/>
      <c r="BT71" s="248"/>
      <c r="BU71" s="248"/>
      <c r="BV71" s="248"/>
      <c r="BW71" s="248"/>
      <c r="BX71" s="248"/>
      <c r="BY71" s="248"/>
      <c r="BZ71" s="248"/>
      <c r="CA71" s="251" t="s">
        <v>80</v>
      </c>
      <c r="CB71" s="248"/>
      <c r="CC71" s="251" t="s">
        <v>74</v>
      </c>
      <c r="CD71" s="251" t="s">
        <v>127</v>
      </c>
      <c r="CE71" s="251" t="s">
        <v>97</v>
      </c>
      <c r="CF71" s="248"/>
      <c r="CG71" s="248"/>
      <c r="CH71" s="248"/>
      <c r="CI71" s="248"/>
      <c r="CJ71" s="248"/>
      <c r="CK71" s="248"/>
      <c r="CL71" s="248"/>
      <c r="CM71" s="248"/>
      <c r="CN71" s="248"/>
      <c r="CO71" s="248"/>
      <c r="CP71" s="248"/>
      <c r="CQ71" s="248"/>
      <c r="CR71" s="248"/>
      <c r="CS71" s="251" t="s">
        <v>3</v>
      </c>
      <c r="CT71" s="248"/>
    </row>
    <row r="72" spans="1:98" s="4" customFormat="1" ht="14.45" customHeight="1">
      <c r="A72" s="58" t="s">
        <v>76</v>
      </c>
      <c r="B72" s="35"/>
      <c r="C72" s="244"/>
      <c r="D72" s="244"/>
      <c r="E72" s="299" t="s">
        <v>128</v>
      </c>
      <c r="F72" s="299"/>
      <c r="G72" s="299"/>
      <c r="H72" s="299"/>
      <c r="I72" s="299"/>
      <c r="J72" s="244"/>
      <c r="K72" s="299" t="s">
        <v>129</v>
      </c>
      <c r="L72" s="299"/>
      <c r="M72" s="299"/>
      <c r="N72" s="299"/>
      <c r="O72" s="299"/>
      <c r="P72" s="299"/>
      <c r="Q72" s="299"/>
      <c r="R72" s="299"/>
      <c r="S72" s="299"/>
      <c r="T72" s="299"/>
      <c r="U72" s="299"/>
      <c r="V72" s="299"/>
      <c r="W72" s="299"/>
      <c r="X72" s="299"/>
      <c r="Y72" s="299"/>
      <c r="Z72" s="299"/>
      <c r="AA72" s="299"/>
      <c r="AB72" s="299"/>
      <c r="AC72" s="299"/>
      <c r="AD72" s="299"/>
      <c r="AE72" s="299"/>
      <c r="AF72" s="299"/>
      <c r="AG72" s="242">
        <v>11</v>
      </c>
      <c r="AH72" s="242"/>
      <c r="AI72" s="242"/>
      <c r="AJ72" s="242"/>
      <c r="AK72" s="242"/>
      <c r="AL72" s="242"/>
      <c r="AM72" s="242"/>
      <c r="AN72" s="296">
        <f>'20 - 11NP'!J32*AG72</f>
        <v>0</v>
      </c>
      <c r="AO72" s="297"/>
      <c r="AP72" s="297"/>
      <c r="AQ72" s="297"/>
      <c r="AR72" s="297"/>
      <c r="AS72" s="297"/>
      <c r="AT72" s="297"/>
      <c r="AU72" s="296">
        <f t="shared" si="2"/>
        <v>0</v>
      </c>
      <c r="AV72" s="297"/>
      <c r="AW72" s="297"/>
      <c r="AX72" s="65" t="s">
        <v>100</v>
      </c>
      <c r="AY72" s="35"/>
      <c r="AZ72" s="66">
        <v>0</v>
      </c>
      <c r="BA72" s="236">
        <f t="shared" si="0"/>
        <v>0</v>
      </c>
      <c r="BB72" s="237">
        <f>'20 - 11NP'!P87</f>
        <v>0</v>
      </c>
      <c r="BC72" s="236">
        <f>'20 - 11NP'!J35</f>
        <v>0</v>
      </c>
      <c r="BD72" s="236">
        <f>'20 - 11NP'!J36</f>
        <v>0</v>
      </c>
      <c r="BE72" s="236">
        <f>'20 - 11NP'!J37</f>
        <v>0</v>
      </c>
      <c r="BF72" s="236">
        <f>'20 - 11NP'!J38</f>
        <v>0</v>
      </c>
      <c r="BG72" s="236">
        <f>'20 - 11NP'!F35</f>
        <v>0</v>
      </c>
      <c r="BH72" s="236">
        <f>'20 - 11NP'!F36</f>
        <v>0</v>
      </c>
      <c r="BI72" s="236">
        <f>'20 - 11NP'!F37</f>
        <v>0</v>
      </c>
      <c r="BJ72" s="236">
        <f>'20 - 11NP'!F38</f>
        <v>0</v>
      </c>
      <c r="BK72" s="67">
        <f>'20 - 11NP'!F39</f>
        <v>0</v>
      </c>
      <c r="BL72" s="248"/>
      <c r="BM72" s="248"/>
      <c r="BN72" s="248"/>
      <c r="BO72" s="248"/>
      <c r="BP72" s="248"/>
      <c r="BQ72" s="248"/>
      <c r="BR72" s="248"/>
      <c r="BS72" s="248"/>
      <c r="BT72" s="248"/>
      <c r="BU72" s="248"/>
      <c r="BV72" s="248"/>
      <c r="BW72" s="248"/>
      <c r="BX72" s="248"/>
      <c r="BY72" s="248"/>
      <c r="BZ72" s="248"/>
      <c r="CA72" s="251" t="s">
        <v>80</v>
      </c>
      <c r="CB72" s="248"/>
      <c r="CC72" s="251" t="s">
        <v>74</v>
      </c>
      <c r="CD72" s="251" t="s">
        <v>130</v>
      </c>
      <c r="CE72" s="251" t="s">
        <v>97</v>
      </c>
      <c r="CF72" s="248"/>
      <c r="CG72" s="248"/>
      <c r="CH72" s="248"/>
      <c r="CI72" s="248"/>
      <c r="CJ72" s="248"/>
      <c r="CK72" s="248"/>
      <c r="CL72" s="248"/>
      <c r="CM72" s="248"/>
      <c r="CN72" s="248"/>
      <c r="CO72" s="248"/>
      <c r="CP72" s="248"/>
      <c r="CQ72" s="248"/>
      <c r="CR72" s="248"/>
      <c r="CS72" s="251" t="s">
        <v>3</v>
      </c>
      <c r="CT72" s="248"/>
    </row>
    <row r="73" spans="1:98" s="4" customFormat="1" ht="14.45" customHeight="1">
      <c r="A73" s="58" t="s">
        <v>76</v>
      </c>
      <c r="B73" s="35"/>
      <c r="C73" s="244"/>
      <c r="D73" s="244"/>
      <c r="E73" s="299" t="s">
        <v>8</v>
      </c>
      <c r="F73" s="299"/>
      <c r="G73" s="299"/>
      <c r="H73" s="299"/>
      <c r="I73" s="299"/>
      <c r="J73" s="244"/>
      <c r="K73" s="299" t="s">
        <v>131</v>
      </c>
      <c r="L73" s="299"/>
      <c r="M73" s="299"/>
      <c r="N73" s="299"/>
      <c r="O73" s="299"/>
      <c r="P73" s="299"/>
      <c r="Q73" s="299"/>
      <c r="R73" s="299"/>
      <c r="S73" s="299"/>
      <c r="T73" s="299"/>
      <c r="U73" s="299"/>
      <c r="V73" s="299"/>
      <c r="W73" s="299"/>
      <c r="X73" s="299"/>
      <c r="Y73" s="299"/>
      <c r="Z73" s="299"/>
      <c r="AA73" s="299"/>
      <c r="AB73" s="299"/>
      <c r="AC73" s="299"/>
      <c r="AD73" s="299"/>
      <c r="AE73" s="299"/>
      <c r="AF73" s="299"/>
      <c r="AG73" s="242">
        <v>5</v>
      </c>
      <c r="AH73" s="242"/>
      <c r="AI73" s="242"/>
      <c r="AJ73" s="242"/>
      <c r="AK73" s="242"/>
      <c r="AL73" s="242"/>
      <c r="AM73" s="242"/>
      <c r="AN73" s="296">
        <f>'21 - 12NP'!J32*AG73</f>
        <v>0</v>
      </c>
      <c r="AO73" s="297"/>
      <c r="AP73" s="297"/>
      <c r="AQ73" s="297"/>
      <c r="AR73" s="297"/>
      <c r="AS73" s="297"/>
      <c r="AT73" s="297"/>
      <c r="AU73" s="296">
        <f t="shared" si="2"/>
        <v>0</v>
      </c>
      <c r="AV73" s="297"/>
      <c r="AW73" s="297"/>
      <c r="AX73" s="65" t="s">
        <v>100</v>
      </c>
      <c r="AY73" s="35"/>
      <c r="AZ73" s="66">
        <v>0</v>
      </c>
      <c r="BA73" s="236">
        <f t="shared" si="0"/>
        <v>0</v>
      </c>
      <c r="BB73" s="237">
        <f>'21 - 12NP'!P87</f>
        <v>0</v>
      </c>
      <c r="BC73" s="236">
        <f>'21 - 12NP'!J35</f>
        <v>0</v>
      </c>
      <c r="BD73" s="236">
        <f>'21 - 12NP'!J36</f>
        <v>0</v>
      </c>
      <c r="BE73" s="236">
        <f>'21 - 12NP'!J37</f>
        <v>0</v>
      </c>
      <c r="BF73" s="236">
        <f>'21 - 12NP'!J38</f>
        <v>0</v>
      </c>
      <c r="BG73" s="236">
        <f>'21 - 12NP'!F35</f>
        <v>0</v>
      </c>
      <c r="BH73" s="236">
        <f>'21 - 12NP'!F36</f>
        <v>0</v>
      </c>
      <c r="BI73" s="236">
        <f>'21 - 12NP'!F37</f>
        <v>0</v>
      </c>
      <c r="BJ73" s="236">
        <f>'21 - 12NP'!F38</f>
        <v>0</v>
      </c>
      <c r="BK73" s="67">
        <f>'21 - 12NP'!F39</f>
        <v>0</v>
      </c>
      <c r="BL73" s="248"/>
      <c r="BM73" s="248"/>
      <c r="BN73" s="248"/>
      <c r="BO73" s="248"/>
      <c r="BP73" s="248"/>
      <c r="BQ73" s="248"/>
      <c r="BR73" s="248"/>
      <c r="BS73" s="248"/>
      <c r="BT73" s="248"/>
      <c r="BU73" s="248"/>
      <c r="BV73" s="248"/>
      <c r="BW73" s="248"/>
      <c r="BX73" s="248"/>
      <c r="BY73" s="248"/>
      <c r="BZ73" s="248"/>
      <c r="CA73" s="251" t="s">
        <v>80</v>
      </c>
      <c r="CB73" s="248"/>
      <c r="CC73" s="251" t="s">
        <v>74</v>
      </c>
      <c r="CD73" s="251" t="s">
        <v>132</v>
      </c>
      <c r="CE73" s="251" t="s">
        <v>97</v>
      </c>
      <c r="CF73" s="248"/>
      <c r="CG73" s="248"/>
      <c r="CH73" s="248"/>
      <c r="CI73" s="248"/>
      <c r="CJ73" s="248"/>
      <c r="CK73" s="248"/>
      <c r="CL73" s="248"/>
      <c r="CM73" s="248"/>
      <c r="CN73" s="248"/>
      <c r="CO73" s="248"/>
      <c r="CP73" s="248"/>
      <c r="CQ73" s="248"/>
      <c r="CR73" s="248"/>
      <c r="CS73" s="251" t="s">
        <v>3</v>
      </c>
      <c r="CT73" s="248"/>
    </row>
    <row r="74" spans="2:98" s="7" customFormat="1" ht="14.45" customHeight="1">
      <c r="B74" s="59"/>
      <c r="C74" s="60"/>
      <c r="D74" s="298" t="s">
        <v>133</v>
      </c>
      <c r="E74" s="298"/>
      <c r="F74" s="298"/>
      <c r="G74" s="298"/>
      <c r="H74" s="298"/>
      <c r="I74" s="245"/>
      <c r="J74" s="298" t="s">
        <v>134</v>
      </c>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43"/>
      <c r="AH74" s="243"/>
      <c r="AI74" s="243"/>
      <c r="AJ74" s="243"/>
      <c r="AK74" s="243"/>
      <c r="AL74" s="243"/>
      <c r="AM74" s="243"/>
      <c r="AN74" s="300">
        <f>ROUND(SUM(AN75:AN85),2)</f>
        <v>0</v>
      </c>
      <c r="AO74" s="295"/>
      <c r="AP74" s="295"/>
      <c r="AQ74" s="295"/>
      <c r="AR74" s="295"/>
      <c r="AS74" s="295"/>
      <c r="AT74" s="295"/>
      <c r="AU74" s="294">
        <f>AN74*1.21</f>
        <v>0</v>
      </c>
      <c r="AV74" s="295"/>
      <c r="AW74" s="295"/>
      <c r="AX74" s="61" t="s">
        <v>78</v>
      </c>
      <c r="AY74" s="59"/>
      <c r="AZ74" s="62">
        <f>ROUND(SUM(AZ75:AZ85),2)</f>
        <v>0</v>
      </c>
      <c r="BA74" s="234">
        <f t="shared" si="0"/>
        <v>0</v>
      </c>
      <c r="BB74" s="235">
        <f>ROUND(SUM(BB75:BB85),5)</f>
        <v>0</v>
      </c>
      <c r="BC74" s="234">
        <f>ROUND(BG74*L29,2)</f>
        <v>0</v>
      </c>
      <c r="BD74" s="234">
        <f>ROUND(BH74*L30,2)</f>
        <v>0</v>
      </c>
      <c r="BE74" s="234">
        <f>ROUND(BI74*L29,2)</f>
        <v>0</v>
      </c>
      <c r="BF74" s="234">
        <f>ROUND(BJ74*L30,2)</f>
        <v>0</v>
      </c>
      <c r="BG74" s="234">
        <f>ROUND(SUM(BG75:BG85),2)</f>
        <v>0</v>
      </c>
      <c r="BH74" s="234">
        <f>ROUND(SUM(BH75:BH85),2)</f>
        <v>0</v>
      </c>
      <c r="BI74" s="234">
        <f>ROUND(SUM(BI75:BI85),2)</f>
        <v>0</v>
      </c>
      <c r="BJ74" s="234">
        <f>ROUND(SUM(BJ75:BJ85),2)</f>
        <v>0</v>
      </c>
      <c r="BK74" s="63">
        <f>ROUND(SUM(BK75:BK85),2)</f>
        <v>0</v>
      </c>
      <c r="BZ74" s="64" t="s">
        <v>71</v>
      </c>
      <c r="CA74" s="64" t="s">
        <v>15</v>
      </c>
      <c r="CB74" s="64" t="s">
        <v>73</v>
      </c>
      <c r="CC74" s="64" t="s">
        <v>74</v>
      </c>
      <c r="CD74" s="64" t="s">
        <v>135</v>
      </c>
      <c r="CE74" s="64" t="s">
        <v>5</v>
      </c>
      <c r="CS74" s="64" t="s">
        <v>3</v>
      </c>
      <c r="CT74" s="64" t="s">
        <v>80</v>
      </c>
    </row>
    <row r="75" spans="1:98" s="4" customFormat="1" ht="14.45" customHeight="1">
      <c r="A75" s="58" t="s">
        <v>76</v>
      </c>
      <c r="B75" s="35"/>
      <c r="C75" s="244"/>
      <c r="D75" s="244"/>
      <c r="E75" s="299" t="s">
        <v>98</v>
      </c>
      <c r="F75" s="299"/>
      <c r="G75" s="299"/>
      <c r="H75" s="299"/>
      <c r="I75" s="299"/>
      <c r="J75" s="244"/>
      <c r="K75" s="299" t="s">
        <v>103</v>
      </c>
      <c r="L75" s="299"/>
      <c r="M75" s="299"/>
      <c r="N75" s="299"/>
      <c r="O75" s="299"/>
      <c r="P75" s="299"/>
      <c r="Q75" s="299"/>
      <c r="R75" s="299"/>
      <c r="S75" s="299"/>
      <c r="T75" s="299"/>
      <c r="U75" s="299"/>
      <c r="V75" s="299"/>
      <c r="W75" s="299"/>
      <c r="X75" s="299"/>
      <c r="Y75" s="299"/>
      <c r="Z75" s="299"/>
      <c r="AA75" s="299"/>
      <c r="AB75" s="299"/>
      <c r="AC75" s="299"/>
      <c r="AD75" s="299"/>
      <c r="AE75" s="299"/>
      <c r="AF75" s="299"/>
      <c r="AG75" s="242">
        <v>1</v>
      </c>
      <c r="AH75" s="242"/>
      <c r="AI75" s="242"/>
      <c r="AJ75" s="242"/>
      <c r="AK75" s="242"/>
      <c r="AL75" s="242"/>
      <c r="AM75" s="242"/>
      <c r="AN75" s="296">
        <f>'10 - 2NP'!J32*AG75</f>
        <v>0</v>
      </c>
      <c r="AO75" s="297"/>
      <c r="AP75" s="297"/>
      <c r="AQ75" s="297"/>
      <c r="AR75" s="297"/>
      <c r="AS75" s="297"/>
      <c r="AT75" s="297"/>
      <c r="AU75" s="296">
        <f>AN75*1.21</f>
        <v>0</v>
      </c>
      <c r="AV75" s="297"/>
      <c r="AW75" s="297"/>
      <c r="AX75" s="65" t="s">
        <v>100</v>
      </c>
      <c r="AY75" s="35"/>
      <c r="AZ75" s="66">
        <v>0</v>
      </c>
      <c r="BA75" s="236">
        <f t="shared" si="0"/>
        <v>0</v>
      </c>
      <c r="BB75" s="237">
        <f>'10 - 2NP'!P87</f>
        <v>0</v>
      </c>
      <c r="BC75" s="236">
        <f>'10 - 2NP'!J35</f>
        <v>0</v>
      </c>
      <c r="BD75" s="236">
        <f>'10 - 2NP'!J36</f>
        <v>0</v>
      </c>
      <c r="BE75" s="236">
        <f>'10 - 2NP'!J37</f>
        <v>0</v>
      </c>
      <c r="BF75" s="236">
        <f>'10 - 2NP'!J38</f>
        <v>0</v>
      </c>
      <c r="BG75" s="236">
        <f>'10 - 2NP'!F35</f>
        <v>0</v>
      </c>
      <c r="BH75" s="236">
        <f>'10 - 2NP'!F36</f>
        <v>0</v>
      </c>
      <c r="BI75" s="236">
        <f>'10 - 2NP'!F37</f>
        <v>0</v>
      </c>
      <c r="BJ75" s="236">
        <f>'10 - 2NP'!F38</f>
        <v>0</v>
      </c>
      <c r="BK75" s="67">
        <f>'10 - 2NP'!F39</f>
        <v>0</v>
      </c>
      <c r="BL75" s="248"/>
      <c r="BM75" s="248"/>
      <c r="BN75" s="248"/>
      <c r="BO75" s="248"/>
      <c r="BP75" s="248"/>
      <c r="BQ75" s="248"/>
      <c r="BR75" s="248"/>
      <c r="BS75" s="248"/>
      <c r="BT75" s="248"/>
      <c r="BU75" s="248"/>
      <c r="BV75" s="248"/>
      <c r="BW75" s="248"/>
      <c r="BX75" s="248"/>
      <c r="BY75" s="248"/>
      <c r="BZ75" s="248"/>
      <c r="CA75" s="251" t="s">
        <v>80</v>
      </c>
      <c r="CB75" s="248"/>
      <c r="CC75" s="251" t="s">
        <v>74</v>
      </c>
      <c r="CD75" s="251" t="s">
        <v>136</v>
      </c>
      <c r="CE75" s="251" t="s">
        <v>135</v>
      </c>
      <c r="CF75" s="248"/>
      <c r="CG75" s="248"/>
      <c r="CH75" s="248"/>
      <c r="CI75" s="248"/>
      <c r="CJ75" s="248"/>
      <c r="CK75" s="248"/>
      <c r="CL75" s="248"/>
      <c r="CM75" s="248"/>
      <c r="CN75" s="248"/>
      <c r="CO75" s="248"/>
      <c r="CP75" s="248"/>
      <c r="CQ75" s="248"/>
      <c r="CR75" s="248"/>
      <c r="CS75" s="251" t="s">
        <v>3</v>
      </c>
      <c r="CT75" s="248"/>
    </row>
    <row r="76" spans="1:98" s="4" customFormat="1" ht="14.45" customHeight="1">
      <c r="A76" s="58" t="s">
        <v>76</v>
      </c>
      <c r="B76" s="35"/>
      <c r="C76" s="244"/>
      <c r="D76" s="244"/>
      <c r="E76" s="299" t="s">
        <v>102</v>
      </c>
      <c r="F76" s="299"/>
      <c r="G76" s="299"/>
      <c r="H76" s="299"/>
      <c r="I76" s="299"/>
      <c r="J76" s="244"/>
      <c r="K76" s="299" t="s">
        <v>106</v>
      </c>
      <c r="L76" s="299"/>
      <c r="M76" s="299"/>
      <c r="N76" s="299"/>
      <c r="O76" s="299"/>
      <c r="P76" s="299"/>
      <c r="Q76" s="299"/>
      <c r="R76" s="299"/>
      <c r="S76" s="299"/>
      <c r="T76" s="299"/>
      <c r="U76" s="299"/>
      <c r="V76" s="299"/>
      <c r="W76" s="299"/>
      <c r="X76" s="299"/>
      <c r="Y76" s="299"/>
      <c r="Z76" s="299"/>
      <c r="AA76" s="299"/>
      <c r="AB76" s="299"/>
      <c r="AC76" s="299"/>
      <c r="AD76" s="299"/>
      <c r="AE76" s="299"/>
      <c r="AF76" s="299"/>
      <c r="AG76" s="242">
        <v>1</v>
      </c>
      <c r="AH76" s="242"/>
      <c r="AI76" s="242"/>
      <c r="AJ76" s="242"/>
      <c r="AK76" s="242"/>
      <c r="AL76" s="242"/>
      <c r="AM76" s="242"/>
      <c r="AN76" s="296">
        <f>'11 - 3NP'!J32*AG76</f>
        <v>0</v>
      </c>
      <c r="AO76" s="297"/>
      <c r="AP76" s="297"/>
      <c r="AQ76" s="297"/>
      <c r="AR76" s="297"/>
      <c r="AS76" s="297"/>
      <c r="AT76" s="297"/>
      <c r="AU76" s="296">
        <f aca="true" t="shared" si="3" ref="AU76:AU85">AN76*1.21</f>
        <v>0</v>
      </c>
      <c r="AV76" s="297"/>
      <c r="AW76" s="297"/>
      <c r="AX76" s="65" t="s">
        <v>100</v>
      </c>
      <c r="AY76" s="35"/>
      <c r="AZ76" s="66">
        <v>0</v>
      </c>
      <c r="BA76" s="236">
        <f t="shared" si="0"/>
        <v>0</v>
      </c>
      <c r="BB76" s="237">
        <f>'11 - 3NP'!P87</f>
        <v>0</v>
      </c>
      <c r="BC76" s="236">
        <f>'11 - 3NP'!J35</f>
        <v>0</v>
      </c>
      <c r="BD76" s="236">
        <f>'11 - 3NP'!J36</f>
        <v>0</v>
      </c>
      <c r="BE76" s="236">
        <f>'11 - 3NP'!J37</f>
        <v>0</v>
      </c>
      <c r="BF76" s="236">
        <f>'11 - 3NP'!J38</f>
        <v>0</v>
      </c>
      <c r="BG76" s="236">
        <f>'11 - 3NP'!F35</f>
        <v>0</v>
      </c>
      <c r="BH76" s="236">
        <f>'11 - 3NP'!F36</f>
        <v>0</v>
      </c>
      <c r="BI76" s="236">
        <f>'11 - 3NP'!F37</f>
        <v>0</v>
      </c>
      <c r="BJ76" s="236">
        <f>'11 - 3NP'!F38</f>
        <v>0</v>
      </c>
      <c r="BK76" s="67">
        <f>'11 - 3NP'!F39</f>
        <v>0</v>
      </c>
      <c r="BL76" s="248"/>
      <c r="BM76" s="248"/>
      <c r="BN76" s="248"/>
      <c r="BO76" s="248"/>
      <c r="BP76" s="248"/>
      <c r="BQ76" s="248"/>
      <c r="BR76" s="248"/>
      <c r="BS76" s="248"/>
      <c r="BT76" s="248"/>
      <c r="BU76" s="248"/>
      <c r="BV76" s="248"/>
      <c r="BW76" s="248"/>
      <c r="BX76" s="248"/>
      <c r="BY76" s="248"/>
      <c r="BZ76" s="248"/>
      <c r="CA76" s="251" t="s">
        <v>80</v>
      </c>
      <c r="CB76" s="248"/>
      <c r="CC76" s="251" t="s">
        <v>74</v>
      </c>
      <c r="CD76" s="251" t="s">
        <v>137</v>
      </c>
      <c r="CE76" s="251" t="s">
        <v>135</v>
      </c>
      <c r="CF76" s="248"/>
      <c r="CG76" s="248"/>
      <c r="CH76" s="248"/>
      <c r="CI76" s="248"/>
      <c r="CJ76" s="248"/>
      <c r="CK76" s="248"/>
      <c r="CL76" s="248"/>
      <c r="CM76" s="248"/>
      <c r="CN76" s="248"/>
      <c r="CO76" s="248"/>
      <c r="CP76" s="248"/>
      <c r="CQ76" s="248"/>
      <c r="CR76" s="248"/>
      <c r="CS76" s="251" t="s">
        <v>3</v>
      </c>
      <c r="CT76" s="248"/>
    </row>
    <row r="77" spans="1:98" s="4" customFormat="1" ht="14.45" customHeight="1">
      <c r="A77" s="58" t="s">
        <v>76</v>
      </c>
      <c r="B77" s="35"/>
      <c r="C77" s="244"/>
      <c r="D77" s="244"/>
      <c r="E77" s="299" t="s">
        <v>105</v>
      </c>
      <c r="F77" s="299"/>
      <c r="G77" s="299"/>
      <c r="H77" s="299"/>
      <c r="I77" s="299"/>
      <c r="J77" s="244"/>
      <c r="K77" s="299" t="s">
        <v>109</v>
      </c>
      <c r="L77" s="299"/>
      <c r="M77" s="299"/>
      <c r="N77" s="299"/>
      <c r="O77" s="299"/>
      <c r="P77" s="299"/>
      <c r="Q77" s="299"/>
      <c r="R77" s="299"/>
      <c r="S77" s="299"/>
      <c r="T77" s="299"/>
      <c r="U77" s="299"/>
      <c r="V77" s="299"/>
      <c r="W77" s="299"/>
      <c r="X77" s="299"/>
      <c r="Y77" s="299"/>
      <c r="Z77" s="299"/>
      <c r="AA77" s="299"/>
      <c r="AB77" s="299"/>
      <c r="AC77" s="299"/>
      <c r="AD77" s="299"/>
      <c r="AE77" s="299"/>
      <c r="AF77" s="299"/>
      <c r="AG77" s="242">
        <v>1</v>
      </c>
      <c r="AH77" s="242"/>
      <c r="AI77" s="242"/>
      <c r="AJ77" s="242"/>
      <c r="AK77" s="242"/>
      <c r="AL77" s="242"/>
      <c r="AM77" s="242"/>
      <c r="AN77" s="296">
        <f>'12 - 4NP'!J32*AG77</f>
        <v>0</v>
      </c>
      <c r="AO77" s="297"/>
      <c r="AP77" s="297"/>
      <c r="AQ77" s="297"/>
      <c r="AR77" s="297"/>
      <c r="AS77" s="297"/>
      <c r="AT77" s="297"/>
      <c r="AU77" s="296">
        <f t="shared" si="3"/>
        <v>0</v>
      </c>
      <c r="AV77" s="297"/>
      <c r="AW77" s="297"/>
      <c r="AX77" s="65" t="s">
        <v>100</v>
      </c>
      <c r="AY77" s="35"/>
      <c r="AZ77" s="66">
        <v>0</v>
      </c>
      <c r="BA77" s="236">
        <f t="shared" si="0"/>
        <v>0</v>
      </c>
      <c r="BB77" s="237">
        <f>'12 - 4NP'!P87</f>
        <v>0</v>
      </c>
      <c r="BC77" s="236">
        <f>'12 - 4NP'!J35</f>
        <v>0</v>
      </c>
      <c r="BD77" s="236">
        <f>'12 - 4NP'!J36</f>
        <v>0</v>
      </c>
      <c r="BE77" s="236">
        <f>'12 - 4NP'!J37</f>
        <v>0</v>
      </c>
      <c r="BF77" s="236">
        <f>'12 - 4NP'!J38</f>
        <v>0</v>
      </c>
      <c r="BG77" s="236">
        <f>'12 - 4NP'!F35</f>
        <v>0</v>
      </c>
      <c r="BH77" s="236">
        <f>'12 - 4NP'!F36</f>
        <v>0</v>
      </c>
      <c r="BI77" s="236">
        <f>'12 - 4NP'!F37</f>
        <v>0</v>
      </c>
      <c r="BJ77" s="236">
        <f>'12 - 4NP'!F38</f>
        <v>0</v>
      </c>
      <c r="BK77" s="67">
        <f>'12 - 4NP'!F39</f>
        <v>0</v>
      </c>
      <c r="BL77" s="248"/>
      <c r="BM77" s="248"/>
      <c r="BN77" s="248"/>
      <c r="BO77" s="248"/>
      <c r="BP77" s="248"/>
      <c r="BQ77" s="248"/>
      <c r="BR77" s="248"/>
      <c r="BS77" s="248"/>
      <c r="BT77" s="248"/>
      <c r="BU77" s="248"/>
      <c r="BV77" s="248"/>
      <c r="BW77" s="248"/>
      <c r="BX77" s="248"/>
      <c r="BY77" s="248"/>
      <c r="BZ77" s="248"/>
      <c r="CA77" s="251" t="s">
        <v>80</v>
      </c>
      <c r="CB77" s="248"/>
      <c r="CC77" s="251" t="s">
        <v>74</v>
      </c>
      <c r="CD77" s="251" t="s">
        <v>138</v>
      </c>
      <c r="CE77" s="251" t="s">
        <v>135</v>
      </c>
      <c r="CF77" s="248"/>
      <c r="CG77" s="248"/>
      <c r="CH77" s="248"/>
      <c r="CI77" s="248"/>
      <c r="CJ77" s="248"/>
      <c r="CK77" s="248"/>
      <c r="CL77" s="248"/>
      <c r="CM77" s="248"/>
      <c r="CN77" s="248"/>
      <c r="CO77" s="248"/>
      <c r="CP77" s="248"/>
      <c r="CQ77" s="248"/>
      <c r="CR77" s="248"/>
      <c r="CS77" s="251" t="s">
        <v>3</v>
      </c>
      <c r="CT77" s="248"/>
    </row>
    <row r="78" spans="1:98" s="4" customFormat="1" ht="14.45" customHeight="1">
      <c r="A78" s="58" t="s">
        <v>76</v>
      </c>
      <c r="B78" s="35"/>
      <c r="C78" s="244"/>
      <c r="D78" s="244"/>
      <c r="E78" s="299" t="s">
        <v>108</v>
      </c>
      <c r="F78" s="299"/>
      <c r="G78" s="299"/>
      <c r="H78" s="299"/>
      <c r="I78" s="299"/>
      <c r="J78" s="244"/>
      <c r="K78" s="299" t="s">
        <v>112</v>
      </c>
      <c r="L78" s="299"/>
      <c r="M78" s="299"/>
      <c r="N78" s="299"/>
      <c r="O78" s="299"/>
      <c r="P78" s="299"/>
      <c r="Q78" s="299"/>
      <c r="R78" s="299"/>
      <c r="S78" s="299"/>
      <c r="T78" s="299"/>
      <c r="U78" s="299"/>
      <c r="V78" s="299"/>
      <c r="W78" s="299"/>
      <c r="X78" s="299"/>
      <c r="Y78" s="299"/>
      <c r="Z78" s="299"/>
      <c r="AA78" s="299"/>
      <c r="AB78" s="299"/>
      <c r="AC78" s="299"/>
      <c r="AD78" s="299"/>
      <c r="AE78" s="299"/>
      <c r="AF78" s="299"/>
      <c r="AG78" s="242">
        <v>1</v>
      </c>
      <c r="AH78" s="242"/>
      <c r="AI78" s="242"/>
      <c r="AJ78" s="242"/>
      <c r="AK78" s="242"/>
      <c r="AL78" s="242"/>
      <c r="AM78" s="242"/>
      <c r="AN78" s="296">
        <f>'13 - 5NP'!J32*AG78</f>
        <v>0</v>
      </c>
      <c r="AO78" s="297"/>
      <c r="AP78" s="297"/>
      <c r="AQ78" s="297"/>
      <c r="AR78" s="297"/>
      <c r="AS78" s="297"/>
      <c r="AT78" s="297"/>
      <c r="AU78" s="296">
        <f t="shared" si="3"/>
        <v>0</v>
      </c>
      <c r="AV78" s="297"/>
      <c r="AW78" s="297"/>
      <c r="AX78" s="65" t="s">
        <v>100</v>
      </c>
      <c r="AY78" s="35"/>
      <c r="AZ78" s="66">
        <v>0</v>
      </c>
      <c r="BA78" s="236">
        <f t="shared" si="0"/>
        <v>0</v>
      </c>
      <c r="BB78" s="237">
        <f>'13 - 5NP'!P87</f>
        <v>0</v>
      </c>
      <c r="BC78" s="236">
        <f>'13 - 5NP'!J35</f>
        <v>0</v>
      </c>
      <c r="BD78" s="236">
        <f>'13 - 5NP'!J36</f>
        <v>0</v>
      </c>
      <c r="BE78" s="236">
        <f>'13 - 5NP'!J37</f>
        <v>0</v>
      </c>
      <c r="BF78" s="236">
        <f>'13 - 5NP'!J38</f>
        <v>0</v>
      </c>
      <c r="BG78" s="236">
        <f>'13 - 5NP'!F35</f>
        <v>0</v>
      </c>
      <c r="BH78" s="236">
        <f>'13 - 5NP'!F36</f>
        <v>0</v>
      </c>
      <c r="BI78" s="236">
        <f>'13 - 5NP'!F37</f>
        <v>0</v>
      </c>
      <c r="BJ78" s="236">
        <f>'13 - 5NP'!F38</f>
        <v>0</v>
      </c>
      <c r="BK78" s="67">
        <f>'13 - 5NP'!F39</f>
        <v>0</v>
      </c>
      <c r="BL78" s="248"/>
      <c r="BM78" s="248"/>
      <c r="BN78" s="248"/>
      <c r="BO78" s="248"/>
      <c r="BP78" s="248"/>
      <c r="BQ78" s="248"/>
      <c r="BR78" s="248"/>
      <c r="BS78" s="248"/>
      <c r="BT78" s="248"/>
      <c r="BU78" s="248"/>
      <c r="BV78" s="248"/>
      <c r="BW78" s="248"/>
      <c r="BX78" s="248"/>
      <c r="BY78" s="248"/>
      <c r="BZ78" s="248"/>
      <c r="CA78" s="251" t="s">
        <v>80</v>
      </c>
      <c r="CB78" s="248"/>
      <c r="CC78" s="251" t="s">
        <v>74</v>
      </c>
      <c r="CD78" s="251" t="s">
        <v>139</v>
      </c>
      <c r="CE78" s="251" t="s">
        <v>135</v>
      </c>
      <c r="CF78" s="248"/>
      <c r="CG78" s="248"/>
      <c r="CH78" s="248"/>
      <c r="CI78" s="248"/>
      <c r="CJ78" s="248"/>
      <c r="CK78" s="248"/>
      <c r="CL78" s="248"/>
      <c r="CM78" s="248"/>
      <c r="CN78" s="248"/>
      <c r="CO78" s="248"/>
      <c r="CP78" s="248"/>
      <c r="CQ78" s="248"/>
      <c r="CR78" s="248"/>
      <c r="CS78" s="251" t="s">
        <v>3</v>
      </c>
      <c r="CT78" s="248"/>
    </row>
    <row r="79" spans="1:98" s="4" customFormat="1" ht="14.45" customHeight="1">
      <c r="A79" s="58" t="s">
        <v>76</v>
      </c>
      <c r="B79" s="35"/>
      <c r="C79" s="244"/>
      <c r="D79" s="244"/>
      <c r="E79" s="299" t="s">
        <v>111</v>
      </c>
      <c r="F79" s="299"/>
      <c r="G79" s="299"/>
      <c r="H79" s="299"/>
      <c r="I79" s="299"/>
      <c r="J79" s="244"/>
      <c r="K79" s="299" t="s">
        <v>114</v>
      </c>
      <c r="L79" s="299"/>
      <c r="M79" s="299"/>
      <c r="N79" s="299"/>
      <c r="O79" s="299"/>
      <c r="P79" s="299"/>
      <c r="Q79" s="299"/>
      <c r="R79" s="299"/>
      <c r="S79" s="299"/>
      <c r="T79" s="299"/>
      <c r="U79" s="299"/>
      <c r="V79" s="299"/>
      <c r="W79" s="299"/>
      <c r="X79" s="299"/>
      <c r="Y79" s="299"/>
      <c r="Z79" s="299"/>
      <c r="AA79" s="299"/>
      <c r="AB79" s="299"/>
      <c r="AC79" s="299"/>
      <c r="AD79" s="299"/>
      <c r="AE79" s="299"/>
      <c r="AF79" s="299"/>
      <c r="AG79" s="242">
        <v>1</v>
      </c>
      <c r="AH79" s="242"/>
      <c r="AI79" s="242"/>
      <c r="AJ79" s="242"/>
      <c r="AK79" s="242"/>
      <c r="AL79" s="242"/>
      <c r="AM79" s="242"/>
      <c r="AN79" s="296">
        <f>'14 - 6NP'!J32*AG79</f>
        <v>0</v>
      </c>
      <c r="AO79" s="297"/>
      <c r="AP79" s="297"/>
      <c r="AQ79" s="297"/>
      <c r="AR79" s="297"/>
      <c r="AS79" s="297"/>
      <c r="AT79" s="297"/>
      <c r="AU79" s="296">
        <f t="shared" si="3"/>
        <v>0</v>
      </c>
      <c r="AV79" s="297"/>
      <c r="AW79" s="297"/>
      <c r="AX79" s="65" t="s">
        <v>100</v>
      </c>
      <c r="AY79" s="35"/>
      <c r="AZ79" s="66">
        <v>0</v>
      </c>
      <c r="BA79" s="236">
        <f t="shared" si="0"/>
        <v>0</v>
      </c>
      <c r="BB79" s="237">
        <f>'14 - 6NP'!P87</f>
        <v>0</v>
      </c>
      <c r="BC79" s="236">
        <f>'14 - 6NP'!J35</f>
        <v>0</v>
      </c>
      <c r="BD79" s="236">
        <f>'14 - 6NP'!J36</f>
        <v>0</v>
      </c>
      <c r="BE79" s="236">
        <f>'14 - 6NP'!J37</f>
        <v>0</v>
      </c>
      <c r="BF79" s="236">
        <f>'14 - 6NP'!J38</f>
        <v>0</v>
      </c>
      <c r="BG79" s="236">
        <f>'14 - 6NP'!F35</f>
        <v>0</v>
      </c>
      <c r="BH79" s="236">
        <f>'14 - 6NP'!F36</f>
        <v>0</v>
      </c>
      <c r="BI79" s="236">
        <f>'14 - 6NP'!F37</f>
        <v>0</v>
      </c>
      <c r="BJ79" s="236">
        <f>'14 - 6NP'!F38</f>
        <v>0</v>
      </c>
      <c r="BK79" s="67">
        <f>'14 - 6NP'!F39</f>
        <v>0</v>
      </c>
      <c r="BL79" s="248"/>
      <c r="BM79" s="248"/>
      <c r="BN79" s="248"/>
      <c r="BO79" s="248"/>
      <c r="BP79" s="248"/>
      <c r="BQ79" s="248"/>
      <c r="BR79" s="248"/>
      <c r="BS79" s="248"/>
      <c r="BT79" s="248"/>
      <c r="BU79" s="248"/>
      <c r="BV79" s="248"/>
      <c r="BW79" s="248"/>
      <c r="BX79" s="248"/>
      <c r="BY79" s="248"/>
      <c r="BZ79" s="248"/>
      <c r="CA79" s="251" t="s">
        <v>80</v>
      </c>
      <c r="CB79" s="248"/>
      <c r="CC79" s="251" t="s">
        <v>74</v>
      </c>
      <c r="CD79" s="251" t="s">
        <v>140</v>
      </c>
      <c r="CE79" s="251" t="s">
        <v>135</v>
      </c>
      <c r="CF79" s="248"/>
      <c r="CG79" s="248"/>
      <c r="CH79" s="248"/>
      <c r="CI79" s="248"/>
      <c r="CJ79" s="248"/>
      <c r="CK79" s="248"/>
      <c r="CL79" s="248"/>
      <c r="CM79" s="248"/>
      <c r="CN79" s="248"/>
      <c r="CO79" s="248"/>
      <c r="CP79" s="248"/>
      <c r="CQ79" s="248"/>
      <c r="CR79" s="248"/>
      <c r="CS79" s="251" t="s">
        <v>3</v>
      </c>
      <c r="CT79" s="248"/>
    </row>
    <row r="80" spans="1:98" s="4" customFormat="1" ht="14.45" customHeight="1">
      <c r="A80" s="58" t="s">
        <v>76</v>
      </c>
      <c r="B80" s="35"/>
      <c r="C80" s="244"/>
      <c r="D80" s="244"/>
      <c r="E80" s="299" t="s">
        <v>9</v>
      </c>
      <c r="F80" s="299"/>
      <c r="G80" s="299"/>
      <c r="H80" s="299"/>
      <c r="I80" s="299"/>
      <c r="J80" s="244"/>
      <c r="K80" s="299" t="s">
        <v>117</v>
      </c>
      <c r="L80" s="299"/>
      <c r="M80" s="299"/>
      <c r="N80" s="299"/>
      <c r="O80" s="299"/>
      <c r="P80" s="299"/>
      <c r="Q80" s="299"/>
      <c r="R80" s="299"/>
      <c r="S80" s="299"/>
      <c r="T80" s="299"/>
      <c r="U80" s="299"/>
      <c r="V80" s="299"/>
      <c r="W80" s="299"/>
      <c r="X80" s="299"/>
      <c r="Y80" s="299"/>
      <c r="Z80" s="299"/>
      <c r="AA80" s="299"/>
      <c r="AB80" s="299"/>
      <c r="AC80" s="299"/>
      <c r="AD80" s="299"/>
      <c r="AE80" s="299"/>
      <c r="AF80" s="299"/>
      <c r="AG80" s="242">
        <v>1</v>
      </c>
      <c r="AH80" s="242"/>
      <c r="AI80" s="242"/>
      <c r="AJ80" s="242"/>
      <c r="AK80" s="242"/>
      <c r="AL80" s="242"/>
      <c r="AM80" s="242"/>
      <c r="AN80" s="296">
        <f>'15 - 7NP'!J32*AG80</f>
        <v>0</v>
      </c>
      <c r="AO80" s="297"/>
      <c r="AP80" s="297"/>
      <c r="AQ80" s="297"/>
      <c r="AR80" s="297"/>
      <c r="AS80" s="297"/>
      <c r="AT80" s="297"/>
      <c r="AU80" s="296">
        <f t="shared" si="3"/>
        <v>0</v>
      </c>
      <c r="AV80" s="297"/>
      <c r="AW80" s="297"/>
      <c r="AX80" s="65" t="s">
        <v>100</v>
      </c>
      <c r="AY80" s="35"/>
      <c r="AZ80" s="66">
        <v>0</v>
      </c>
      <c r="BA80" s="236">
        <f t="shared" si="0"/>
        <v>0</v>
      </c>
      <c r="BB80" s="237">
        <f>'15 - 7NP'!P87</f>
        <v>0</v>
      </c>
      <c r="BC80" s="236">
        <f>'15 - 7NP'!J35</f>
        <v>0</v>
      </c>
      <c r="BD80" s="236">
        <f>'15 - 7NP'!J36</f>
        <v>0</v>
      </c>
      <c r="BE80" s="236">
        <f>'15 - 7NP'!J37</f>
        <v>0</v>
      </c>
      <c r="BF80" s="236">
        <f>'15 - 7NP'!J38</f>
        <v>0</v>
      </c>
      <c r="BG80" s="236">
        <f>'15 - 7NP'!F35</f>
        <v>0</v>
      </c>
      <c r="BH80" s="236">
        <f>'15 - 7NP'!F36</f>
        <v>0</v>
      </c>
      <c r="BI80" s="236">
        <f>'15 - 7NP'!F37</f>
        <v>0</v>
      </c>
      <c r="BJ80" s="236">
        <f>'15 - 7NP'!F38</f>
        <v>0</v>
      </c>
      <c r="BK80" s="67">
        <f>'15 - 7NP'!F39</f>
        <v>0</v>
      </c>
      <c r="BL80" s="248"/>
      <c r="BM80" s="248"/>
      <c r="BN80" s="248"/>
      <c r="BO80" s="248"/>
      <c r="BP80" s="248"/>
      <c r="BQ80" s="248"/>
      <c r="BR80" s="248"/>
      <c r="BS80" s="248"/>
      <c r="BT80" s="248"/>
      <c r="BU80" s="248"/>
      <c r="BV80" s="248"/>
      <c r="BW80" s="248"/>
      <c r="BX80" s="248"/>
      <c r="BY80" s="248"/>
      <c r="BZ80" s="248"/>
      <c r="CA80" s="251" t="s">
        <v>80</v>
      </c>
      <c r="CB80" s="248"/>
      <c r="CC80" s="251" t="s">
        <v>74</v>
      </c>
      <c r="CD80" s="251" t="s">
        <v>141</v>
      </c>
      <c r="CE80" s="251" t="s">
        <v>135</v>
      </c>
      <c r="CF80" s="248"/>
      <c r="CG80" s="248"/>
      <c r="CH80" s="248"/>
      <c r="CI80" s="248"/>
      <c r="CJ80" s="248"/>
      <c r="CK80" s="248"/>
      <c r="CL80" s="248"/>
      <c r="CM80" s="248"/>
      <c r="CN80" s="248"/>
      <c r="CO80" s="248"/>
      <c r="CP80" s="248"/>
      <c r="CQ80" s="248"/>
      <c r="CR80" s="248"/>
      <c r="CS80" s="251" t="s">
        <v>3</v>
      </c>
      <c r="CT80" s="248"/>
    </row>
    <row r="81" spans="1:98" s="4" customFormat="1" ht="14.45" customHeight="1">
      <c r="A81" s="58" t="s">
        <v>76</v>
      </c>
      <c r="B81" s="35"/>
      <c r="C81" s="244"/>
      <c r="D81" s="244"/>
      <c r="E81" s="299" t="s">
        <v>116</v>
      </c>
      <c r="F81" s="299"/>
      <c r="G81" s="299"/>
      <c r="H81" s="299"/>
      <c r="I81" s="299"/>
      <c r="J81" s="244"/>
      <c r="K81" s="299" t="s">
        <v>120</v>
      </c>
      <c r="L81" s="299"/>
      <c r="M81" s="299"/>
      <c r="N81" s="299"/>
      <c r="O81" s="299"/>
      <c r="P81" s="299"/>
      <c r="Q81" s="299"/>
      <c r="R81" s="299"/>
      <c r="S81" s="299"/>
      <c r="T81" s="299"/>
      <c r="U81" s="299"/>
      <c r="V81" s="299"/>
      <c r="W81" s="299"/>
      <c r="X81" s="299"/>
      <c r="Y81" s="299"/>
      <c r="Z81" s="299"/>
      <c r="AA81" s="299"/>
      <c r="AB81" s="299"/>
      <c r="AC81" s="299"/>
      <c r="AD81" s="299"/>
      <c r="AE81" s="299"/>
      <c r="AF81" s="299"/>
      <c r="AG81" s="242">
        <v>1</v>
      </c>
      <c r="AH81" s="242"/>
      <c r="AI81" s="242"/>
      <c r="AJ81" s="242"/>
      <c r="AK81" s="242"/>
      <c r="AL81" s="242"/>
      <c r="AM81" s="242"/>
      <c r="AN81" s="296">
        <f>'16 - 8NP'!J32*AG81</f>
        <v>0</v>
      </c>
      <c r="AO81" s="297"/>
      <c r="AP81" s="297"/>
      <c r="AQ81" s="297"/>
      <c r="AR81" s="297"/>
      <c r="AS81" s="297"/>
      <c r="AT81" s="297"/>
      <c r="AU81" s="296">
        <f t="shared" si="3"/>
        <v>0</v>
      </c>
      <c r="AV81" s="297"/>
      <c r="AW81" s="297"/>
      <c r="AX81" s="65" t="s">
        <v>100</v>
      </c>
      <c r="AY81" s="35"/>
      <c r="AZ81" s="66">
        <v>0</v>
      </c>
      <c r="BA81" s="236">
        <f t="shared" si="0"/>
        <v>0</v>
      </c>
      <c r="BB81" s="237">
        <f>'16 - 8NP'!P87</f>
        <v>0</v>
      </c>
      <c r="BC81" s="236">
        <f>'16 - 8NP'!J35</f>
        <v>0</v>
      </c>
      <c r="BD81" s="236">
        <f>'16 - 8NP'!J36</f>
        <v>0</v>
      </c>
      <c r="BE81" s="236">
        <f>'16 - 8NP'!J37</f>
        <v>0</v>
      </c>
      <c r="BF81" s="236">
        <f>'16 - 8NP'!J38</f>
        <v>0</v>
      </c>
      <c r="BG81" s="236">
        <f>'16 - 8NP'!F35</f>
        <v>0</v>
      </c>
      <c r="BH81" s="236">
        <f>'16 - 8NP'!F36</f>
        <v>0</v>
      </c>
      <c r="BI81" s="236">
        <f>'16 - 8NP'!F37</f>
        <v>0</v>
      </c>
      <c r="BJ81" s="236">
        <f>'16 - 8NP'!F38</f>
        <v>0</v>
      </c>
      <c r="BK81" s="67">
        <f>'16 - 8NP'!F39</f>
        <v>0</v>
      </c>
      <c r="BL81" s="248"/>
      <c r="BM81" s="248"/>
      <c r="BN81" s="248"/>
      <c r="BO81" s="248"/>
      <c r="BP81" s="248"/>
      <c r="BQ81" s="248"/>
      <c r="BR81" s="248"/>
      <c r="BS81" s="248"/>
      <c r="BT81" s="248"/>
      <c r="BU81" s="248"/>
      <c r="BV81" s="248"/>
      <c r="BW81" s="248"/>
      <c r="BX81" s="248"/>
      <c r="BY81" s="248"/>
      <c r="BZ81" s="248"/>
      <c r="CA81" s="251" t="s">
        <v>80</v>
      </c>
      <c r="CB81" s="248"/>
      <c r="CC81" s="251" t="s">
        <v>74</v>
      </c>
      <c r="CD81" s="251" t="s">
        <v>142</v>
      </c>
      <c r="CE81" s="251" t="s">
        <v>135</v>
      </c>
      <c r="CF81" s="248"/>
      <c r="CG81" s="248"/>
      <c r="CH81" s="248"/>
      <c r="CI81" s="248"/>
      <c r="CJ81" s="248"/>
      <c r="CK81" s="248"/>
      <c r="CL81" s="248"/>
      <c r="CM81" s="248"/>
      <c r="CN81" s="248"/>
      <c r="CO81" s="248"/>
      <c r="CP81" s="248"/>
      <c r="CQ81" s="248"/>
      <c r="CR81" s="248"/>
      <c r="CS81" s="251" t="s">
        <v>3</v>
      </c>
      <c r="CT81" s="248"/>
    </row>
    <row r="82" spans="1:98" s="4" customFormat="1" ht="14.45" customHeight="1">
      <c r="A82" s="58" t="s">
        <v>76</v>
      </c>
      <c r="B82" s="35"/>
      <c r="C82" s="244"/>
      <c r="D82" s="244"/>
      <c r="E82" s="299" t="s">
        <v>119</v>
      </c>
      <c r="F82" s="299"/>
      <c r="G82" s="299"/>
      <c r="H82" s="299"/>
      <c r="I82" s="299"/>
      <c r="J82" s="244"/>
      <c r="K82" s="299" t="s">
        <v>123</v>
      </c>
      <c r="L82" s="299"/>
      <c r="M82" s="299"/>
      <c r="N82" s="299"/>
      <c r="O82" s="299"/>
      <c r="P82" s="299"/>
      <c r="Q82" s="299"/>
      <c r="R82" s="299"/>
      <c r="S82" s="299"/>
      <c r="T82" s="299"/>
      <c r="U82" s="299"/>
      <c r="V82" s="299"/>
      <c r="W82" s="299"/>
      <c r="X82" s="299"/>
      <c r="Y82" s="299"/>
      <c r="Z82" s="299"/>
      <c r="AA82" s="299"/>
      <c r="AB82" s="299"/>
      <c r="AC82" s="299"/>
      <c r="AD82" s="299"/>
      <c r="AE82" s="299"/>
      <c r="AF82" s="299"/>
      <c r="AG82" s="242">
        <v>1</v>
      </c>
      <c r="AH82" s="242"/>
      <c r="AI82" s="242"/>
      <c r="AJ82" s="242"/>
      <c r="AK82" s="242"/>
      <c r="AL82" s="242"/>
      <c r="AM82" s="242"/>
      <c r="AN82" s="296">
        <f>'17 - 9NP'!J32*AG82</f>
        <v>0</v>
      </c>
      <c r="AO82" s="297"/>
      <c r="AP82" s="297"/>
      <c r="AQ82" s="297"/>
      <c r="AR82" s="297"/>
      <c r="AS82" s="297"/>
      <c r="AT82" s="297"/>
      <c r="AU82" s="296">
        <f t="shared" si="3"/>
        <v>0</v>
      </c>
      <c r="AV82" s="297"/>
      <c r="AW82" s="297"/>
      <c r="AX82" s="65" t="s">
        <v>100</v>
      </c>
      <c r="AY82" s="35"/>
      <c r="AZ82" s="66">
        <v>0</v>
      </c>
      <c r="BA82" s="236">
        <f t="shared" si="0"/>
        <v>0</v>
      </c>
      <c r="BB82" s="237">
        <f>'17 - 9NP'!P87</f>
        <v>0</v>
      </c>
      <c r="BC82" s="236">
        <f>'17 - 9NP'!J35</f>
        <v>0</v>
      </c>
      <c r="BD82" s="236">
        <f>'17 - 9NP'!J36</f>
        <v>0</v>
      </c>
      <c r="BE82" s="236">
        <f>'17 - 9NP'!J37</f>
        <v>0</v>
      </c>
      <c r="BF82" s="236">
        <f>'17 - 9NP'!J38</f>
        <v>0</v>
      </c>
      <c r="BG82" s="236">
        <f>'17 - 9NP'!F35</f>
        <v>0</v>
      </c>
      <c r="BH82" s="236">
        <f>'17 - 9NP'!F36</f>
        <v>0</v>
      </c>
      <c r="BI82" s="236">
        <f>'17 - 9NP'!F37</f>
        <v>0</v>
      </c>
      <c r="BJ82" s="236">
        <f>'17 - 9NP'!F38</f>
        <v>0</v>
      </c>
      <c r="BK82" s="67">
        <f>'17 - 9NP'!F39</f>
        <v>0</v>
      </c>
      <c r="BL82" s="248"/>
      <c r="BM82" s="248"/>
      <c r="BN82" s="248"/>
      <c r="BO82" s="248"/>
      <c r="BP82" s="248"/>
      <c r="BQ82" s="248"/>
      <c r="BR82" s="248"/>
      <c r="BS82" s="248"/>
      <c r="BT82" s="248"/>
      <c r="BU82" s="248"/>
      <c r="BV82" s="248"/>
      <c r="BW82" s="248"/>
      <c r="BX82" s="248"/>
      <c r="BY82" s="248"/>
      <c r="BZ82" s="248"/>
      <c r="CA82" s="251" t="s">
        <v>80</v>
      </c>
      <c r="CB82" s="248"/>
      <c r="CC82" s="251" t="s">
        <v>74</v>
      </c>
      <c r="CD82" s="251" t="s">
        <v>143</v>
      </c>
      <c r="CE82" s="251" t="s">
        <v>135</v>
      </c>
      <c r="CF82" s="248"/>
      <c r="CG82" s="248"/>
      <c r="CH82" s="248"/>
      <c r="CI82" s="248"/>
      <c r="CJ82" s="248"/>
      <c r="CK82" s="248"/>
      <c r="CL82" s="248"/>
      <c r="CM82" s="248"/>
      <c r="CN82" s="248"/>
      <c r="CO82" s="248"/>
      <c r="CP82" s="248"/>
      <c r="CQ82" s="248"/>
      <c r="CR82" s="248"/>
      <c r="CS82" s="251" t="s">
        <v>3</v>
      </c>
      <c r="CT82" s="248"/>
    </row>
    <row r="83" spans="1:98" s="4" customFormat="1" ht="14.45" customHeight="1">
      <c r="A83" s="58" t="s">
        <v>76</v>
      </c>
      <c r="B83" s="35"/>
      <c r="C83" s="244"/>
      <c r="D83" s="244"/>
      <c r="E83" s="299" t="s">
        <v>122</v>
      </c>
      <c r="F83" s="299"/>
      <c r="G83" s="299"/>
      <c r="H83" s="299"/>
      <c r="I83" s="299"/>
      <c r="J83" s="244"/>
      <c r="K83" s="299" t="s">
        <v>126</v>
      </c>
      <c r="L83" s="299"/>
      <c r="M83" s="299"/>
      <c r="N83" s="299"/>
      <c r="O83" s="299"/>
      <c r="P83" s="299"/>
      <c r="Q83" s="299"/>
      <c r="R83" s="299"/>
      <c r="S83" s="299"/>
      <c r="T83" s="299"/>
      <c r="U83" s="299"/>
      <c r="V83" s="299"/>
      <c r="W83" s="299"/>
      <c r="X83" s="299"/>
      <c r="Y83" s="299"/>
      <c r="Z83" s="299"/>
      <c r="AA83" s="299"/>
      <c r="AB83" s="299"/>
      <c r="AC83" s="299"/>
      <c r="AD83" s="299"/>
      <c r="AE83" s="299"/>
      <c r="AF83" s="299"/>
      <c r="AG83" s="242">
        <v>1</v>
      </c>
      <c r="AH83" s="242"/>
      <c r="AI83" s="242"/>
      <c r="AJ83" s="242"/>
      <c r="AK83" s="242"/>
      <c r="AL83" s="242"/>
      <c r="AM83" s="242"/>
      <c r="AN83" s="296">
        <f>'18 - 10NP'!J32*AG83</f>
        <v>0</v>
      </c>
      <c r="AO83" s="297"/>
      <c r="AP83" s="297"/>
      <c r="AQ83" s="297"/>
      <c r="AR83" s="297"/>
      <c r="AS83" s="297"/>
      <c r="AT83" s="297"/>
      <c r="AU83" s="296">
        <f t="shared" si="3"/>
        <v>0</v>
      </c>
      <c r="AV83" s="297"/>
      <c r="AW83" s="297"/>
      <c r="AX83" s="65" t="s">
        <v>100</v>
      </c>
      <c r="AY83" s="35"/>
      <c r="AZ83" s="66">
        <v>0</v>
      </c>
      <c r="BA83" s="236">
        <f t="shared" si="0"/>
        <v>0</v>
      </c>
      <c r="BB83" s="237">
        <f>'18 - 10NP'!P87</f>
        <v>0</v>
      </c>
      <c r="BC83" s="236">
        <f>'18 - 10NP'!J35</f>
        <v>0</v>
      </c>
      <c r="BD83" s="236">
        <f>'18 - 10NP'!J36</f>
        <v>0</v>
      </c>
      <c r="BE83" s="236">
        <f>'18 - 10NP'!J37</f>
        <v>0</v>
      </c>
      <c r="BF83" s="236">
        <f>'18 - 10NP'!J38</f>
        <v>0</v>
      </c>
      <c r="BG83" s="236">
        <f>'18 - 10NP'!F35</f>
        <v>0</v>
      </c>
      <c r="BH83" s="236">
        <f>'18 - 10NP'!F36</f>
        <v>0</v>
      </c>
      <c r="BI83" s="236">
        <f>'18 - 10NP'!F37</f>
        <v>0</v>
      </c>
      <c r="BJ83" s="236">
        <f>'18 - 10NP'!F38</f>
        <v>0</v>
      </c>
      <c r="BK83" s="67">
        <f>'18 - 10NP'!F39</f>
        <v>0</v>
      </c>
      <c r="BL83" s="248"/>
      <c r="BM83" s="248"/>
      <c r="BN83" s="248"/>
      <c r="BO83" s="248"/>
      <c r="BP83" s="248"/>
      <c r="BQ83" s="248"/>
      <c r="BR83" s="248"/>
      <c r="BS83" s="248"/>
      <c r="BT83" s="248"/>
      <c r="BU83" s="248"/>
      <c r="BV83" s="248"/>
      <c r="BW83" s="248"/>
      <c r="BX83" s="248"/>
      <c r="BY83" s="248"/>
      <c r="BZ83" s="248"/>
      <c r="CA83" s="251" t="s">
        <v>80</v>
      </c>
      <c r="CB83" s="248"/>
      <c r="CC83" s="251" t="s">
        <v>74</v>
      </c>
      <c r="CD83" s="251" t="s">
        <v>144</v>
      </c>
      <c r="CE83" s="251" t="s">
        <v>135</v>
      </c>
      <c r="CF83" s="248"/>
      <c r="CG83" s="248"/>
      <c r="CH83" s="248"/>
      <c r="CI83" s="248"/>
      <c r="CJ83" s="248"/>
      <c r="CK83" s="248"/>
      <c r="CL83" s="248"/>
      <c r="CM83" s="248"/>
      <c r="CN83" s="248"/>
      <c r="CO83" s="248"/>
      <c r="CP83" s="248"/>
      <c r="CQ83" s="248"/>
      <c r="CR83" s="248"/>
      <c r="CS83" s="251" t="s">
        <v>3</v>
      </c>
      <c r="CT83" s="248"/>
    </row>
    <row r="84" spans="1:98" s="4" customFormat="1" ht="14.45" customHeight="1">
      <c r="A84" s="58" t="s">
        <v>76</v>
      </c>
      <c r="B84" s="35"/>
      <c r="C84" s="244"/>
      <c r="D84" s="244"/>
      <c r="E84" s="299" t="s">
        <v>125</v>
      </c>
      <c r="F84" s="299"/>
      <c r="G84" s="299"/>
      <c r="H84" s="299"/>
      <c r="I84" s="299"/>
      <c r="J84" s="244"/>
      <c r="K84" s="299" t="s">
        <v>129</v>
      </c>
      <c r="L84" s="299"/>
      <c r="M84" s="299"/>
      <c r="N84" s="299"/>
      <c r="O84" s="299"/>
      <c r="P84" s="299"/>
      <c r="Q84" s="299"/>
      <c r="R84" s="299"/>
      <c r="S84" s="299"/>
      <c r="T84" s="299"/>
      <c r="U84" s="299"/>
      <c r="V84" s="299"/>
      <c r="W84" s="299"/>
      <c r="X84" s="299"/>
      <c r="Y84" s="299"/>
      <c r="Z84" s="299"/>
      <c r="AA84" s="299"/>
      <c r="AB84" s="299"/>
      <c r="AC84" s="299"/>
      <c r="AD84" s="299"/>
      <c r="AE84" s="299"/>
      <c r="AF84" s="299"/>
      <c r="AG84" s="242">
        <v>1</v>
      </c>
      <c r="AH84" s="242"/>
      <c r="AI84" s="242"/>
      <c r="AJ84" s="242"/>
      <c r="AK84" s="242"/>
      <c r="AL84" s="242"/>
      <c r="AM84" s="242"/>
      <c r="AN84" s="296">
        <f>'19 - 11NP'!J32*AG84</f>
        <v>0</v>
      </c>
      <c r="AO84" s="297"/>
      <c r="AP84" s="297"/>
      <c r="AQ84" s="297"/>
      <c r="AR84" s="297"/>
      <c r="AS84" s="297"/>
      <c r="AT84" s="297"/>
      <c r="AU84" s="296">
        <f t="shared" si="3"/>
        <v>0</v>
      </c>
      <c r="AV84" s="297"/>
      <c r="AW84" s="297"/>
      <c r="AX84" s="65" t="s">
        <v>100</v>
      </c>
      <c r="AY84" s="35"/>
      <c r="AZ84" s="66">
        <v>0</v>
      </c>
      <c r="BA84" s="236">
        <f t="shared" si="0"/>
        <v>0</v>
      </c>
      <c r="BB84" s="237">
        <f>'19 - 11NP'!P87</f>
        <v>0</v>
      </c>
      <c r="BC84" s="236">
        <f>'19 - 11NP'!J35</f>
        <v>0</v>
      </c>
      <c r="BD84" s="236">
        <f>'19 - 11NP'!J36</f>
        <v>0</v>
      </c>
      <c r="BE84" s="236">
        <f>'19 - 11NP'!J37</f>
        <v>0</v>
      </c>
      <c r="BF84" s="236">
        <f>'19 - 11NP'!J38</f>
        <v>0</v>
      </c>
      <c r="BG84" s="236">
        <f>'19 - 11NP'!F35</f>
        <v>0</v>
      </c>
      <c r="BH84" s="236">
        <f>'19 - 11NP'!F36</f>
        <v>0</v>
      </c>
      <c r="BI84" s="236">
        <f>'19 - 11NP'!F37</f>
        <v>0</v>
      </c>
      <c r="BJ84" s="236">
        <f>'19 - 11NP'!F38</f>
        <v>0</v>
      </c>
      <c r="BK84" s="67">
        <f>'19 - 11NP'!F39</f>
        <v>0</v>
      </c>
      <c r="BL84" s="248"/>
      <c r="BM84" s="248"/>
      <c r="BN84" s="248"/>
      <c r="BO84" s="248"/>
      <c r="BP84" s="248"/>
      <c r="BQ84" s="248"/>
      <c r="BR84" s="248"/>
      <c r="BS84" s="248"/>
      <c r="BT84" s="248"/>
      <c r="BU84" s="248"/>
      <c r="BV84" s="248"/>
      <c r="BW84" s="248"/>
      <c r="BX84" s="248"/>
      <c r="BY84" s="248"/>
      <c r="BZ84" s="248"/>
      <c r="CA84" s="251" t="s">
        <v>80</v>
      </c>
      <c r="CB84" s="248"/>
      <c r="CC84" s="251" t="s">
        <v>74</v>
      </c>
      <c r="CD84" s="251" t="s">
        <v>145</v>
      </c>
      <c r="CE84" s="251" t="s">
        <v>135</v>
      </c>
      <c r="CF84" s="248"/>
      <c r="CG84" s="248"/>
      <c r="CH84" s="248"/>
      <c r="CI84" s="248"/>
      <c r="CJ84" s="248"/>
      <c r="CK84" s="248"/>
      <c r="CL84" s="248"/>
      <c r="CM84" s="248"/>
      <c r="CN84" s="248"/>
      <c r="CO84" s="248"/>
      <c r="CP84" s="248"/>
      <c r="CQ84" s="248"/>
      <c r="CR84" s="248"/>
      <c r="CS84" s="251" t="s">
        <v>3</v>
      </c>
      <c r="CT84" s="248"/>
    </row>
    <row r="85" spans="1:98" s="4" customFormat="1" ht="14.45" customHeight="1">
      <c r="A85" s="58" t="s">
        <v>76</v>
      </c>
      <c r="B85" s="35"/>
      <c r="C85" s="244"/>
      <c r="D85" s="244"/>
      <c r="E85" s="299" t="s">
        <v>128</v>
      </c>
      <c r="F85" s="299"/>
      <c r="G85" s="299"/>
      <c r="H85" s="299"/>
      <c r="I85" s="299"/>
      <c r="J85" s="244"/>
      <c r="K85" s="299" t="s">
        <v>131</v>
      </c>
      <c r="L85" s="299"/>
      <c r="M85" s="299"/>
      <c r="N85" s="299"/>
      <c r="O85" s="299"/>
      <c r="P85" s="299"/>
      <c r="Q85" s="299"/>
      <c r="R85" s="299"/>
      <c r="S85" s="299"/>
      <c r="T85" s="299"/>
      <c r="U85" s="299"/>
      <c r="V85" s="299"/>
      <c r="W85" s="299"/>
      <c r="X85" s="299"/>
      <c r="Y85" s="299"/>
      <c r="Z85" s="299"/>
      <c r="AA85" s="299"/>
      <c r="AB85" s="299"/>
      <c r="AC85" s="299"/>
      <c r="AD85" s="299"/>
      <c r="AE85" s="299"/>
      <c r="AF85" s="299"/>
      <c r="AG85" s="242">
        <v>1</v>
      </c>
      <c r="AH85" s="242"/>
      <c r="AI85" s="242"/>
      <c r="AJ85" s="242"/>
      <c r="AK85" s="242"/>
      <c r="AL85" s="242"/>
      <c r="AM85" s="242"/>
      <c r="AN85" s="296">
        <f>'20 - 12NP'!J32*AG85</f>
        <v>0</v>
      </c>
      <c r="AO85" s="297"/>
      <c r="AP85" s="297"/>
      <c r="AQ85" s="297"/>
      <c r="AR85" s="297"/>
      <c r="AS85" s="297"/>
      <c r="AT85" s="297"/>
      <c r="AU85" s="296">
        <f t="shared" si="3"/>
        <v>0</v>
      </c>
      <c r="AV85" s="297"/>
      <c r="AW85" s="297"/>
      <c r="AX85" s="65" t="s">
        <v>100</v>
      </c>
      <c r="AY85" s="35"/>
      <c r="AZ85" s="66">
        <v>0</v>
      </c>
      <c r="BA85" s="236">
        <f t="shared" si="0"/>
        <v>0</v>
      </c>
      <c r="BB85" s="237">
        <f>'20 - 12NP'!P87</f>
        <v>0</v>
      </c>
      <c r="BC85" s="236">
        <f>'20 - 12NP'!J35</f>
        <v>0</v>
      </c>
      <c r="BD85" s="236">
        <f>'20 - 12NP'!J36</f>
        <v>0</v>
      </c>
      <c r="BE85" s="236">
        <f>'20 - 12NP'!J37</f>
        <v>0</v>
      </c>
      <c r="BF85" s="236">
        <f>'20 - 12NP'!J38</f>
        <v>0</v>
      </c>
      <c r="BG85" s="236">
        <f>'20 - 12NP'!F35</f>
        <v>0</v>
      </c>
      <c r="BH85" s="236">
        <f>'20 - 12NP'!F36</f>
        <v>0</v>
      </c>
      <c r="BI85" s="236">
        <f>'20 - 12NP'!F37</f>
        <v>0</v>
      </c>
      <c r="BJ85" s="236">
        <f>'20 - 12NP'!F38</f>
        <v>0</v>
      </c>
      <c r="BK85" s="67">
        <f>'20 - 12NP'!F39</f>
        <v>0</v>
      </c>
      <c r="BL85" s="248"/>
      <c r="BM85" s="248"/>
      <c r="BN85" s="248"/>
      <c r="BO85" s="248"/>
      <c r="BP85" s="248"/>
      <c r="BQ85" s="248"/>
      <c r="BR85" s="248"/>
      <c r="BS85" s="248"/>
      <c r="BT85" s="248"/>
      <c r="BU85" s="248"/>
      <c r="BV85" s="248"/>
      <c r="BW85" s="248"/>
      <c r="BX85" s="248"/>
      <c r="BY85" s="248"/>
      <c r="BZ85" s="248"/>
      <c r="CA85" s="251" t="s">
        <v>80</v>
      </c>
      <c r="CB85" s="248"/>
      <c r="CC85" s="251" t="s">
        <v>74</v>
      </c>
      <c r="CD85" s="251" t="s">
        <v>146</v>
      </c>
      <c r="CE85" s="251" t="s">
        <v>135</v>
      </c>
      <c r="CF85" s="248"/>
      <c r="CG85" s="248"/>
      <c r="CH85" s="248"/>
      <c r="CI85" s="248"/>
      <c r="CJ85" s="248"/>
      <c r="CK85" s="248"/>
      <c r="CL85" s="248"/>
      <c r="CM85" s="248"/>
      <c r="CN85" s="248"/>
      <c r="CO85" s="248"/>
      <c r="CP85" s="248"/>
      <c r="CQ85" s="248"/>
      <c r="CR85" s="248"/>
      <c r="CS85" s="251" t="s">
        <v>3</v>
      </c>
      <c r="CT85" s="248"/>
    </row>
    <row r="86" spans="1:98" s="7" customFormat="1" ht="14.45" customHeight="1">
      <c r="A86" s="58" t="s">
        <v>76</v>
      </c>
      <c r="B86" s="59"/>
      <c r="C86" s="60"/>
      <c r="D86" s="298" t="s">
        <v>147</v>
      </c>
      <c r="E86" s="298"/>
      <c r="F86" s="298"/>
      <c r="G86" s="298"/>
      <c r="H86" s="298"/>
      <c r="I86" s="245"/>
      <c r="J86" s="298" t="s">
        <v>148</v>
      </c>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43"/>
      <c r="AH86" s="243"/>
      <c r="AI86" s="243"/>
      <c r="AJ86" s="243"/>
      <c r="AK86" s="243"/>
      <c r="AL86" s="243"/>
      <c r="AM86" s="243"/>
      <c r="AN86" s="294">
        <f>'VRN - Ostatní a vedlejší ...'!J30</f>
        <v>0</v>
      </c>
      <c r="AO86" s="295"/>
      <c r="AP86" s="295"/>
      <c r="AQ86" s="295"/>
      <c r="AR86" s="295"/>
      <c r="AS86" s="295"/>
      <c r="AT86" s="295"/>
      <c r="AU86" s="294">
        <f>AN86*1.21</f>
        <v>0</v>
      </c>
      <c r="AV86" s="295"/>
      <c r="AW86" s="295"/>
      <c r="AX86" s="61" t="s">
        <v>78</v>
      </c>
      <c r="AY86" s="59"/>
      <c r="AZ86" s="68">
        <v>0</v>
      </c>
      <c r="BA86" s="69">
        <f t="shared" si="0"/>
        <v>0</v>
      </c>
      <c r="BB86" s="70">
        <f>'VRN - Ostatní a vedlejší ...'!P80</f>
        <v>0</v>
      </c>
      <c r="BC86" s="69">
        <f>'VRN - Ostatní a vedlejší ...'!J33</f>
        <v>0</v>
      </c>
      <c r="BD86" s="69">
        <f>'VRN - Ostatní a vedlejší ...'!J34</f>
        <v>0</v>
      </c>
      <c r="BE86" s="69">
        <f>'VRN - Ostatní a vedlejší ...'!J35</f>
        <v>0</v>
      </c>
      <c r="BF86" s="69">
        <f>'VRN - Ostatní a vedlejší ...'!J36</f>
        <v>0</v>
      </c>
      <c r="BG86" s="69">
        <f>'VRN - Ostatní a vedlejší ...'!F33</f>
        <v>0</v>
      </c>
      <c r="BH86" s="69">
        <f>'VRN - Ostatní a vedlejší ...'!F34</f>
        <v>0</v>
      </c>
      <c r="BI86" s="69">
        <f>'VRN - Ostatní a vedlejší ...'!F35</f>
        <v>0</v>
      </c>
      <c r="BJ86" s="69">
        <f>'VRN - Ostatní a vedlejší ...'!F36</f>
        <v>0</v>
      </c>
      <c r="BK86" s="71">
        <f>'VRN - Ostatní a vedlejší ...'!F37</f>
        <v>0</v>
      </c>
      <c r="CA86" s="64" t="s">
        <v>15</v>
      </c>
      <c r="CC86" s="64" t="s">
        <v>74</v>
      </c>
      <c r="CD86" s="64" t="s">
        <v>149</v>
      </c>
      <c r="CE86" s="64" t="s">
        <v>5</v>
      </c>
      <c r="CS86" s="64" t="s">
        <v>3</v>
      </c>
      <c r="CT86" s="64" t="s">
        <v>80</v>
      </c>
    </row>
    <row r="87" spans="1:64" s="2" customFormat="1" ht="30" customHeight="1">
      <c r="A87" s="258"/>
      <c r="B87" s="25"/>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8"/>
      <c r="AO87" s="258"/>
      <c r="AP87" s="258"/>
      <c r="AQ87" s="258"/>
      <c r="AR87" s="258"/>
      <c r="AS87" s="258"/>
      <c r="AT87" s="258"/>
      <c r="AU87" s="258"/>
      <c r="AV87" s="258"/>
      <c r="AW87" s="258"/>
      <c r="AX87" s="258"/>
      <c r="AY87" s="25"/>
      <c r="AZ87" s="258"/>
      <c r="BA87" s="258"/>
      <c r="BB87" s="258"/>
      <c r="BC87" s="258"/>
      <c r="BD87" s="258"/>
      <c r="BE87" s="258"/>
      <c r="BF87" s="258"/>
      <c r="BG87" s="258"/>
      <c r="BH87" s="258"/>
      <c r="BI87" s="258"/>
      <c r="BJ87" s="258"/>
      <c r="BK87" s="258"/>
      <c r="BL87" s="258"/>
    </row>
    <row r="88" spans="1:64" s="2" customFormat="1" ht="6.95" customHeight="1">
      <c r="A88" s="258"/>
      <c r="B88" s="31"/>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25"/>
      <c r="AZ88" s="258"/>
      <c r="BA88" s="258"/>
      <c r="BB88" s="258"/>
      <c r="BC88" s="258"/>
      <c r="BD88" s="258"/>
      <c r="BE88" s="258"/>
      <c r="BF88" s="258"/>
      <c r="BG88" s="258"/>
      <c r="BH88" s="258"/>
      <c r="BI88" s="258"/>
      <c r="BJ88" s="258"/>
      <c r="BK88" s="258"/>
      <c r="BL88" s="258"/>
    </row>
    <row r="90" spans="1:98" ht="15">
      <c r="A90" s="225"/>
      <c r="B90" s="225"/>
      <c r="C90" s="225"/>
      <c r="D90" s="225"/>
      <c r="E90" s="226" t="s">
        <v>150</v>
      </c>
      <c r="F90" s="226"/>
      <c r="G90" s="226"/>
      <c r="H90" s="226"/>
      <c r="I90" s="226"/>
      <c r="J90" s="226"/>
      <c r="K90" s="226"/>
      <c r="L90" s="226"/>
      <c r="M90" s="226"/>
      <c r="N90" s="226"/>
      <c r="O90" s="226"/>
      <c r="P90" s="226"/>
      <c r="Q90" s="226"/>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row>
    <row r="91" spans="1:98" ht="15">
      <c r="A91" s="225"/>
      <c r="B91" s="225"/>
      <c r="C91" s="225"/>
      <c r="D91" s="225"/>
      <c r="E91" s="226"/>
      <c r="F91" s="226"/>
      <c r="G91" s="226"/>
      <c r="H91" s="226"/>
      <c r="I91" s="226"/>
      <c r="J91" s="226"/>
      <c r="K91" s="226"/>
      <c r="L91" s="226"/>
      <c r="M91" s="226"/>
      <c r="N91" s="226"/>
      <c r="O91" s="226"/>
      <c r="P91" s="226"/>
      <c r="Q91" s="226"/>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row>
    <row r="92" spans="1:98" ht="15">
      <c r="A92" s="225"/>
      <c r="B92" s="225"/>
      <c r="C92" s="225"/>
      <c r="D92" s="225"/>
      <c r="E92" s="227"/>
      <c r="F92" s="227"/>
      <c r="G92" s="227"/>
      <c r="H92" s="227"/>
      <c r="I92" s="226"/>
      <c r="J92" s="226"/>
      <c r="K92" s="226" t="s">
        <v>151</v>
      </c>
      <c r="L92" s="226"/>
      <c r="M92" s="226"/>
      <c r="N92" s="226"/>
      <c r="O92" s="226"/>
      <c r="P92" s="226"/>
      <c r="Q92" s="226"/>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row>
    <row r="93" spans="1:98" ht="15">
      <c r="A93" s="225"/>
      <c r="B93" s="225"/>
      <c r="C93" s="225"/>
      <c r="D93" s="225"/>
      <c r="E93" s="226"/>
      <c r="F93" s="226"/>
      <c r="G93" s="226"/>
      <c r="H93" s="226"/>
      <c r="I93" s="226"/>
      <c r="J93" s="226"/>
      <c r="K93" s="226"/>
      <c r="L93" s="226"/>
      <c r="M93" s="226"/>
      <c r="N93" s="226"/>
      <c r="O93" s="226"/>
      <c r="P93" s="226"/>
      <c r="Q93" s="226"/>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row>
    <row r="94" spans="1:98" ht="15">
      <c r="A94" s="225"/>
      <c r="B94" s="225"/>
      <c r="C94" s="225"/>
      <c r="D94" s="225"/>
      <c r="E94" s="228"/>
      <c r="F94" s="228"/>
      <c r="G94" s="228"/>
      <c r="H94" s="228"/>
      <c r="I94" s="226"/>
      <c r="J94" s="226"/>
      <c r="K94" s="226" t="s">
        <v>152</v>
      </c>
      <c r="L94" s="226"/>
      <c r="M94" s="226"/>
      <c r="N94" s="226"/>
      <c r="O94" s="226"/>
      <c r="P94" s="226"/>
      <c r="Q94" s="226"/>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row>
  </sheetData>
  <mergeCells count="166">
    <mergeCell ref="E83:I83"/>
    <mergeCell ref="E84:I84"/>
    <mergeCell ref="K82:AF82"/>
    <mergeCell ref="E70:I70"/>
    <mergeCell ref="E71:I71"/>
    <mergeCell ref="E72:I72"/>
    <mergeCell ref="E73:I73"/>
    <mergeCell ref="D74:H74"/>
    <mergeCell ref="E75:I75"/>
    <mergeCell ref="E76:I76"/>
    <mergeCell ref="E77:I77"/>
    <mergeCell ref="E78:I78"/>
    <mergeCell ref="E79:I79"/>
    <mergeCell ref="E80:I80"/>
    <mergeCell ref="E81:I81"/>
    <mergeCell ref="E82:I82"/>
    <mergeCell ref="AN73:AT73"/>
    <mergeCell ref="AN74:AT74"/>
    <mergeCell ref="AN75:AT75"/>
    <mergeCell ref="AN76:AT76"/>
    <mergeCell ref="AN77:AT77"/>
    <mergeCell ref="K68:AF68"/>
    <mergeCell ref="K69:AF69"/>
    <mergeCell ref="K70:AF70"/>
    <mergeCell ref="K71:AF71"/>
    <mergeCell ref="K72:AF72"/>
    <mergeCell ref="K73:AF73"/>
    <mergeCell ref="J74:AF74"/>
    <mergeCell ref="K75:AF75"/>
    <mergeCell ref="K76:AF76"/>
    <mergeCell ref="K77:AF77"/>
    <mergeCell ref="AU70:AW70"/>
    <mergeCell ref="AU71:AW71"/>
    <mergeCell ref="AU72:AW72"/>
    <mergeCell ref="AN63:AT63"/>
    <mergeCell ref="AN64:AT64"/>
    <mergeCell ref="AN65:AT65"/>
    <mergeCell ref="AN66:AT66"/>
    <mergeCell ref="AN67:AT67"/>
    <mergeCell ref="AN68:AT68"/>
    <mergeCell ref="AN69:AT69"/>
    <mergeCell ref="AN70:AT70"/>
    <mergeCell ref="AN71:AT71"/>
    <mergeCell ref="AN72:AT72"/>
    <mergeCell ref="E68:I68"/>
    <mergeCell ref="E69:I69"/>
    <mergeCell ref="AU58:AW58"/>
    <mergeCell ref="AU61:AW61"/>
    <mergeCell ref="AU59:AW59"/>
    <mergeCell ref="AU60:AW60"/>
    <mergeCell ref="AU62:AW62"/>
    <mergeCell ref="AU63:AW63"/>
    <mergeCell ref="AU64:AW64"/>
    <mergeCell ref="AU65:AW65"/>
    <mergeCell ref="AU66:AW66"/>
    <mergeCell ref="AU67:AW67"/>
    <mergeCell ref="AU68:AW68"/>
    <mergeCell ref="AU69:AW69"/>
    <mergeCell ref="K63:AF63"/>
    <mergeCell ref="K64:AF64"/>
    <mergeCell ref="K65:AF65"/>
    <mergeCell ref="K66:AF66"/>
    <mergeCell ref="K67:AF67"/>
    <mergeCell ref="E64:I64"/>
    <mergeCell ref="E65:I65"/>
    <mergeCell ref="E66:I66"/>
    <mergeCell ref="E67:I67"/>
    <mergeCell ref="AN59:AT59"/>
    <mergeCell ref="D55:H55"/>
    <mergeCell ref="E62:I62"/>
    <mergeCell ref="D56:H56"/>
    <mergeCell ref="D57:H57"/>
    <mergeCell ref="D58:H58"/>
    <mergeCell ref="D59:H59"/>
    <mergeCell ref="D60:H60"/>
    <mergeCell ref="D61:H61"/>
    <mergeCell ref="E63:I63"/>
    <mergeCell ref="AN60:AT60"/>
    <mergeCell ref="AN61:AT61"/>
    <mergeCell ref="AN62:AT62"/>
    <mergeCell ref="AN54:AT54"/>
    <mergeCell ref="AU54:AW54"/>
    <mergeCell ref="C52:G52"/>
    <mergeCell ref="I52:AF52"/>
    <mergeCell ref="J55:AF55"/>
    <mergeCell ref="J56:AF56"/>
    <mergeCell ref="J57:AF57"/>
    <mergeCell ref="J58:AF58"/>
    <mergeCell ref="J59:AF59"/>
    <mergeCell ref="J60:AF60"/>
    <mergeCell ref="J61:AF61"/>
    <mergeCell ref="K62:AF62"/>
    <mergeCell ref="AU52:AW52"/>
    <mergeCell ref="AN52:AT52"/>
    <mergeCell ref="AU55:AW55"/>
    <mergeCell ref="AN55:AT55"/>
    <mergeCell ref="AU56:AW56"/>
    <mergeCell ref="AN56:AT56"/>
    <mergeCell ref="AU57:AW57"/>
    <mergeCell ref="AN57:AT57"/>
    <mergeCell ref="AN58:AT58"/>
    <mergeCell ref="AU82:AW82"/>
    <mergeCell ref="AU83:AW83"/>
    <mergeCell ref="AU84:AW84"/>
    <mergeCell ref="AU85:AW85"/>
    <mergeCell ref="AU86:AW86"/>
    <mergeCell ref="D86:H86"/>
    <mergeCell ref="E85:I85"/>
    <mergeCell ref="AN79:AT79"/>
    <mergeCell ref="AN78:AT78"/>
    <mergeCell ref="AN80:AT80"/>
    <mergeCell ref="AN81:AT81"/>
    <mergeCell ref="AN82:AT82"/>
    <mergeCell ref="AN83:AT83"/>
    <mergeCell ref="AN84:AT84"/>
    <mergeCell ref="AN85:AT85"/>
    <mergeCell ref="AN86:AT86"/>
    <mergeCell ref="K84:AF84"/>
    <mergeCell ref="K83:AF83"/>
    <mergeCell ref="K85:AF85"/>
    <mergeCell ref="J86:AF86"/>
    <mergeCell ref="K78:AF78"/>
    <mergeCell ref="K79:AF79"/>
    <mergeCell ref="K80:AF80"/>
    <mergeCell ref="K81:AF81"/>
    <mergeCell ref="AU74:AW74"/>
    <mergeCell ref="AU73:AW73"/>
    <mergeCell ref="AU75:AW75"/>
    <mergeCell ref="AU76:AW76"/>
    <mergeCell ref="AU77:AW77"/>
    <mergeCell ref="AU78:AW78"/>
    <mergeCell ref="AU79:AW79"/>
    <mergeCell ref="AU80:AW80"/>
    <mergeCell ref="AU81:AW81"/>
    <mergeCell ref="AZ49:BA51"/>
    <mergeCell ref="AT50:AW50"/>
    <mergeCell ref="L45:AV45"/>
    <mergeCell ref="AT47:AU47"/>
    <mergeCell ref="AT49:AW49"/>
    <mergeCell ref="K5:AV5"/>
    <mergeCell ref="K6:AV6"/>
    <mergeCell ref="E14:AQ14"/>
    <mergeCell ref="E23:AU23"/>
    <mergeCell ref="L28:P28"/>
    <mergeCell ref="W28:AE28"/>
    <mergeCell ref="AR28:AV28"/>
    <mergeCell ref="L29:P29"/>
    <mergeCell ref="L30:P30"/>
    <mergeCell ref="L31:P31"/>
    <mergeCell ref="L32:P32"/>
    <mergeCell ref="L33:P33"/>
    <mergeCell ref="W31:AE31"/>
    <mergeCell ref="AR26:AV26"/>
    <mergeCell ref="W29:AE29"/>
    <mergeCell ref="AR29:AV29"/>
    <mergeCell ref="W30:AE30"/>
    <mergeCell ref="AR30:AV30"/>
    <mergeCell ref="AR31:AV31"/>
    <mergeCell ref="W32:AE32"/>
    <mergeCell ref="AR32:AV32"/>
    <mergeCell ref="W33:AE33"/>
    <mergeCell ref="AR33:AV33"/>
    <mergeCell ref="X35:AB35"/>
    <mergeCell ref="AR35:AV35"/>
    <mergeCell ref="AY2:BL2"/>
    <mergeCell ref="BL5:BL32"/>
  </mergeCells>
  <hyperlinks>
    <hyperlink ref="A55" location="'1 - Typ A1'!C2" display="/"/>
    <hyperlink ref="A56" location="'2 - Typ A2'!C2" display="/"/>
    <hyperlink ref="A57" location="'3 - Typ A3'!C2" display="/"/>
    <hyperlink ref="A58" location="'4 - Typ A4'!C2" display="/"/>
    <hyperlink ref="A59" location="'5 - Typ A5'!C2" display="/"/>
    <hyperlink ref="A60" location="'6 - Typ C'!C2" display="/"/>
    <hyperlink ref="A62" location="'10 - 1NP'!C2" display="/"/>
    <hyperlink ref="A63" location="'11 - 2NP'!C2" display="/"/>
    <hyperlink ref="A64" location="'12 - 3NP'!C2" display="/"/>
    <hyperlink ref="A65" location="'13 - 4NP'!C2" display="/"/>
    <hyperlink ref="A66" location="'14 - 5NP'!C2" display="/"/>
    <hyperlink ref="A67" location="'15 - 6NP'!C2" display="/"/>
    <hyperlink ref="A68" location="'16 - 7NP'!C2" display="/"/>
    <hyperlink ref="A69" location="'17 - 8NP'!C2" display="/"/>
    <hyperlink ref="A70" location="'18 - 9NP'!C2" display="/"/>
    <hyperlink ref="A71" location="'19 - 10NP'!C2" display="/"/>
    <hyperlink ref="A72" location="'20 - 11NP'!C2" display="/"/>
    <hyperlink ref="A73" location="'21 - 12NP'!C2" display="/"/>
    <hyperlink ref="A75" location="'10 - 2NP'!C2" display="/"/>
    <hyperlink ref="A76" location="'11 - 3NP'!C2" display="/"/>
    <hyperlink ref="A77" location="'12 - 4NP'!C2" display="/"/>
    <hyperlink ref="A78" location="'13 - 5NP'!C2" display="/"/>
    <hyperlink ref="A79" location="'14 - 6NP'!C2" display="/"/>
    <hyperlink ref="A80" location="'15 - 7NP'!C2" display="/"/>
    <hyperlink ref="A81" location="'16 - 8NP'!C2" display="/"/>
    <hyperlink ref="A82" location="'17 - 9NP'!C2" display="/"/>
    <hyperlink ref="A83" location="'18 - 10NP'!C2" display="/"/>
    <hyperlink ref="A84" location="'19 - 11NP'!C2" display="/"/>
    <hyperlink ref="A85" location="'20 - 12NP'!C2" display="/"/>
    <hyperlink ref="A86"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98"/>
  <sheetViews>
    <sheetView showGridLines="0" workbookViewId="0" topLeftCell="A86">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121</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343</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17 - 8NP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17 - 8NP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344</v>
      </c>
      <c r="F90" s="136" t="s">
        <v>345</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346</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347</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348</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349</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350</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351</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352</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353</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98"/>
  <sheetViews>
    <sheetView showGridLines="0" workbookViewId="0" topLeftCell="A93">
      <selection activeCell="A116" sqref="A11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107</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354</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12 - 3NP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12 - 3NP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355</v>
      </c>
      <c r="F90" s="136" t="s">
        <v>356</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357</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358</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359</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360</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361</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362</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363</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364</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98"/>
  <sheetViews>
    <sheetView showGridLines="0" workbookViewId="0" topLeftCell="A89">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110</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365</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13 - 4NP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13 - 4NP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211</v>
      </c>
      <c r="D90" s="229" t="s">
        <v>181</v>
      </c>
      <c r="E90" s="135" t="s">
        <v>355</v>
      </c>
      <c r="F90" s="136" t="s">
        <v>356</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366</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367</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368</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369</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370</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371</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372</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373</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98"/>
  <sheetViews>
    <sheetView showGridLines="0" workbookViewId="0" topLeftCell="A87">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113</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374</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14 - 5NP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14 - 5NP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344</v>
      </c>
      <c r="F90" s="136" t="s">
        <v>345</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375</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376</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377</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378</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379</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380</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381</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382</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98"/>
  <sheetViews>
    <sheetView showGridLines="0" workbookViewId="0" topLeftCell="A89">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115</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383</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15 - 6NP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15 - 6NP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344</v>
      </c>
      <c r="F90" s="136" t="s">
        <v>345</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384</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385</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386</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387</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388</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389</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390</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391</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98"/>
  <sheetViews>
    <sheetView showGridLines="0" workbookViewId="0" topLeftCell="A87">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118</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392</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16 - 7NP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16 - 7NP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344</v>
      </c>
      <c r="F90" s="136" t="s">
        <v>345</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393</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394</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395</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396</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397</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398</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399</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400</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98"/>
  <sheetViews>
    <sheetView showGridLines="0" workbookViewId="0" topLeftCell="A87">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124</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401</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18 - 9NP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18 - 9NP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182</v>
      </c>
      <c r="F90" s="136" t="s">
        <v>183</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402</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403</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404</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405</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406</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407</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408</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409</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98"/>
  <sheetViews>
    <sheetView showGridLines="0" workbookViewId="0" topLeftCell="A86">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127</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410</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19 - 10NP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19 - 10NP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182</v>
      </c>
      <c r="F90" s="136" t="s">
        <v>183</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411</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412</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413</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414</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415</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416</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417</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418</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98"/>
  <sheetViews>
    <sheetView showGridLines="0" workbookViewId="0" topLeftCell="A85">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130</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419</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20 - 11NP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20 - 11NP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182</v>
      </c>
      <c r="F90" s="136" t="s">
        <v>183</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420</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421</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422</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423</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424</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425</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426</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427</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98"/>
  <sheetViews>
    <sheetView showGridLines="0" workbookViewId="0" topLeftCell="A89">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132</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428</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21 - 12NP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21 - 12NP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182</v>
      </c>
      <c r="F90" s="136" t="s">
        <v>183</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429</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430</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431</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432</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433</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434</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435</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436</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00"/>
  <sheetViews>
    <sheetView showGridLines="0" workbookViewId="0" topLeftCell="A83">
      <selection activeCell="Z85" sqref="Z85"/>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79</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31" s="2" customFormat="1" ht="12" customHeight="1">
      <c r="A8" s="258"/>
      <c r="B8" s="25"/>
      <c r="C8" s="258"/>
      <c r="D8" s="259" t="s">
        <v>154</v>
      </c>
      <c r="E8" s="258"/>
      <c r="F8" s="258"/>
      <c r="G8" s="258"/>
      <c r="H8" s="258"/>
      <c r="I8" s="75"/>
      <c r="J8" s="258"/>
      <c r="K8" s="258"/>
      <c r="L8" s="76"/>
      <c r="S8" s="258"/>
      <c r="T8" s="258"/>
      <c r="U8" s="258"/>
      <c r="V8" s="258"/>
      <c r="W8" s="258"/>
      <c r="X8" s="258"/>
      <c r="Y8" s="258"/>
      <c r="Z8" s="258"/>
      <c r="AA8" s="258"/>
      <c r="AB8" s="258"/>
      <c r="AC8" s="258"/>
      <c r="AD8" s="258"/>
      <c r="AE8" s="258"/>
    </row>
    <row r="9" spans="1:31" s="2" customFormat="1" ht="14.45" customHeight="1">
      <c r="A9" s="258"/>
      <c r="B9" s="25"/>
      <c r="C9" s="258"/>
      <c r="D9" s="258"/>
      <c r="E9" s="279" t="s">
        <v>155</v>
      </c>
      <c r="F9" s="307"/>
      <c r="G9" s="307"/>
      <c r="H9" s="307"/>
      <c r="I9" s="75"/>
      <c r="J9" s="258"/>
      <c r="K9" s="258"/>
      <c r="L9" s="76"/>
      <c r="S9" s="258"/>
      <c r="T9" s="258"/>
      <c r="U9" s="258"/>
      <c r="V9" s="258"/>
      <c r="W9" s="258"/>
      <c r="X9" s="258"/>
      <c r="Y9" s="258"/>
      <c r="Z9" s="258"/>
      <c r="AA9" s="258"/>
      <c r="AB9" s="258"/>
      <c r="AC9" s="258"/>
      <c r="AD9" s="258"/>
      <c r="AE9" s="258"/>
    </row>
    <row r="10" spans="1:31" s="2" customFormat="1" ht="12">
      <c r="A10" s="258"/>
      <c r="B10" s="25"/>
      <c r="C10" s="258"/>
      <c r="D10" s="258"/>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2" customHeight="1">
      <c r="A11" s="258"/>
      <c r="B11" s="25"/>
      <c r="C11" s="258"/>
      <c r="D11" s="259" t="s">
        <v>19</v>
      </c>
      <c r="E11" s="258"/>
      <c r="F11" s="251" t="s">
        <v>3</v>
      </c>
      <c r="G11" s="258"/>
      <c r="H11" s="258"/>
      <c r="I11" s="77" t="s">
        <v>20</v>
      </c>
      <c r="J11" s="251" t="s">
        <v>3</v>
      </c>
      <c r="K11" s="258"/>
      <c r="L11" s="76"/>
      <c r="S11" s="258"/>
      <c r="T11" s="258"/>
      <c r="U11" s="258"/>
      <c r="V11" s="258"/>
      <c r="W11" s="258"/>
      <c r="X11" s="258"/>
      <c r="Y11" s="258"/>
      <c r="Z11" s="258"/>
      <c r="AA11" s="258"/>
      <c r="AB11" s="258"/>
      <c r="AC11" s="258"/>
      <c r="AD11" s="258"/>
      <c r="AE11" s="258"/>
    </row>
    <row r="12" spans="1:31" s="2" customFormat="1" ht="12" customHeight="1">
      <c r="A12" s="258"/>
      <c r="B12" s="25"/>
      <c r="C12" s="258"/>
      <c r="D12" s="259" t="s">
        <v>21</v>
      </c>
      <c r="E12" s="258"/>
      <c r="F12" s="251" t="s">
        <v>22</v>
      </c>
      <c r="G12" s="258"/>
      <c r="H12" s="258"/>
      <c r="I12" s="77" t="s">
        <v>23</v>
      </c>
      <c r="J12" s="250" t="str">
        <f>'Rekapitulace stavby'!AU8</f>
        <v>21. 10. 2019</v>
      </c>
      <c r="K12" s="258"/>
      <c r="L12" s="76"/>
      <c r="S12" s="258"/>
      <c r="T12" s="258"/>
      <c r="U12" s="258"/>
      <c r="V12" s="258"/>
      <c r="W12" s="258"/>
      <c r="X12" s="258"/>
      <c r="Y12" s="258"/>
      <c r="Z12" s="258"/>
      <c r="AA12" s="258"/>
      <c r="AB12" s="258"/>
      <c r="AC12" s="258"/>
      <c r="AD12" s="258"/>
      <c r="AE12" s="258"/>
    </row>
    <row r="13" spans="1:31" s="2" customFormat="1" ht="10.9" customHeight="1">
      <c r="A13" s="258"/>
      <c r="B13" s="25"/>
      <c r="C13" s="258"/>
      <c r="D13" s="258"/>
      <c r="E13" s="258"/>
      <c r="F13" s="258"/>
      <c r="G13" s="258"/>
      <c r="H13" s="258"/>
      <c r="I13" s="75"/>
      <c r="J13" s="258"/>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25</v>
      </c>
      <c r="E14" s="258"/>
      <c r="F14" s="258"/>
      <c r="G14" s="258"/>
      <c r="H14" s="258"/>
      <c r="I14" s="77" t="s">
        <v>26</v>
      </c>
      <c r="J14" s="251" t="s">
        <v>3</v>
      </c>
      <c r="K14" s="258"/>
      <c r="L14" s="76"/>
      <c r="S14" s="258"/>
      <c r="T14" s="258"/>
      <c r="U14" s="258"/>
      <c r="V14" s="258"/>
      <c r="W14" s="258"/>
      <c r="X14" s="258"/>
      <c r="Y14" s="258"/>
      <c r="Z14" s="258"/>
      <c r="AA14" s="258"/>
      <c r="AB14" s="258"/>
      <c r="AC14" s="258"/>
      <c r="AD14" s="258"/>
      <c r="AE14" s="258"/>
    </row>
    <row r="15" spans="1:31" s="2" customFormat="1" ht="18" customHeight="1">
      <c r="A15" s="258"/>
      <c r="B15" s="25"/>
      <c r="C15" s="258"/>
      <c r="D15" s="258"/>
      <c r="E15" s="251" t="s">
        <v>27</v>
      </c>
      <c r="F15" s="258"/>
      <c r="G15" s="258"/>
      <c r="H15" s="258"/>
      <c r="I15" s="77" t="s">
        <v>28</v>
      </c>
      <c r="J15" s="251" t="s">
        <v>3</v>
      </c>
      <c r="K15" s="258"/>
      <c r="L15" s="76"/>
      <c r="S15" s="258"/>
      <c r="T15" s="258"/>
      <c r="U15" s="258"/>
      <c r="V15" s="258"/>
      <c r="W15" s="258"/>
      <c r="X15" s="258"/>
      <c r="Y15" s="258"/>
      <c r="Z15" s="258"/>
      <c r="AA15" s="258"/>
      <c r="AB15" s="258"/>
      <c r="AC15" s="258"/>
      <c r="AD15" s="258"/>
      <c r="AE15" s="258"/>
    </row>
    <row r="16" spans="1:31" s="2" customFormat="1" ht="6.95" customHeight="1">
      <c r="A16" s="258"/>
      <c r="B16" s="25"/>
      <c r="C16" s="258"/>
      <c r="D16" s="258"/>
      <c r="E16" s="258"/>
      <c r="F16" s="258"/>
      <c r="G16" s="258"/>
      <c r="H16" s="258"/>
      <c r="I16" s="75"/>
      <c r="J16" s="258"/>
      <c r="K16" s="258"/>
      <c r="L16" s="76"/>
      <c r="S16" s="258"/>
      <c r="T16" s="258"/>
      <c r="U16" s="258"/>
      <c r="V16" s="258"/>
      <c r="W16" s="258"/>
      <c r="X16" s="258"/>
      <c r="Y16" s="258"/>
      <c r="Z16" s="258"/>
      <c r="AA16" s="258"/>
      <c r="AB16" s="258"/>
      <c r="AC16" s="258"/>
      <c r="AD16" s="258"/>
      <c r="AE16" s="258"/>
    </row>
    <row r="17" spans="1:31" s="2" customFormat="1" ht="12" customHeight="1">
      <c r="A17" s="258"/>
      <c r="B17" s="25"/>
      <c r="C17" s="258"/>
      <c r="D17" s="259" t="s">
        <v>29</v>
      </c>
      <c r="E17" s="258"/>
      <c r="F17" s="258"/>
      <c r="G17" s="258"/>
      <c r="H17" s="258"/>
      <c r="I17" s="77" t="s">
        <v>26</v>
      </c>
      <c r="J17" s="260" t="str">
        <f>'Rekapitulace stavby'!AU13</f>
        <v>Vyplň údaj</v>
      </c>
      <c r="K17" s="258"/>
      <c r="L17" s="76"/>
      <c r="S17" s="258"/>
      <c r="T17" s="258"/>
      <c r="U17" s="258"/>
      <c r="V17" s="258"/>
      <c r="W17" s="258"/>
      <c r="X17" s="258"/>
      <c r="Y17" s="258"/>
      <c r="Z17" s="258"/>
      <c r="AA17" s="258"/>
      <c r="AB17" s="258"/>
      <c r="AC17" s="258"/>
      <c r="AD17" s="258"/>
      <c r="AE17" s="258"/>
    </row>
    <row r="18" spans="1:31" s="2" customFormat="1" ht="18" customHeight="1">
      <c r="A18" s="258"/>
      <c r="B18" s="25"/>
      <c r="C18" s="258"/>
      <c r="D18" s="258"/>
      <c r="E18" s="310" t="str">
        <f>'Rekapitulace stavby'!E14</f>
        <v>Vyplň údaj</v>
      </c>
      <c r="F18" s="282"/>
      <c r="G18" s="282"/>
      <c r="H18" s="282"/>
      <c r="I18" s="77" t="s">
        <v>28</v>
      </c>
      <c r="J18" s="260" t="str">
        <f>'Rekapitulace stavby'!AU14</f>
        <v>Vyplň údaj</v>
      </c>
      <c r="K18" s="258"/>
      <c r="L18" s="76"/>
      <c r="S18" s="258"/>
      <c r="T18" s="258"/>
      <c r="U18" s="258"/>
      <c r="V18" s="258"/>
      <c r="W18" s="258"/>
      <c r="X18" s="258"/>
      <c r="Y18" s="258"/>
      <c r="Z18" s="258"/>
      <c r="AA18" s="258"/>
      <c r="AB18" s="258"/>
      <c r="AC18" s="258"/>
      <c r="AD18" s="258"/>
      <c r="AE18" s="258"/>
    </row>
    <row r="19" spans="1:31" s="2" customFormat="1" ht="6.95" customHeight="1">
      <c r="A19" s="258"/>
      <c r="B19" s="25"/>
      <c r="C19" s="258"/>
      <c r="D19" s="258"/>
      <c r="E19" s="258"/>
      <c r="F19" s="258"/>
      <c r="G19" s="258"/>
      <c r="H19" s="258"/>
      <c r="I19" s="75"/>
      <c r="J19" s="258"/>
      <c r="K19" s="258"/>
      <c r="L19" s="76"/>
      <c r="S19" s="258"/>
      <c r="T19" s="258"/>
      <c r="U19" s="258"/>
      <c r="V19" s="258"/>
      <c r="W19" s="258"/>
      <c r="X19" s="258"/>
      <c r="Y19" s="258"/>
      <c r="Z19" s="258"/>
      <c r="AA19" s="258"/>
      <c r="AB19" s="258"/>
      <c r="AC19" s="258"/>
      <c r="AD19" s="258"/>
      <c r="AE19" s="258"/>
    </row>
    <row r="20" spans="1:31" s="2" customFormat="1" ht="12" customHeight="1">
      <c r="A20" s="258"/>
      <c r="B20" s="25"/>
      <c r="C20" s="258"/>
      <c r="D20" s="259" t="s">
        <v>31</v>
      </c>
      <c r="E20" s="258"/>
      <c r="F20" s="258"/>
      <c r="G20" s="258"/>
      <c r="H20" s="258"/>
      <c r="I20" s="77" t="s">
        <v>26</v>
      </c>
      <c r="J20" s="251" t="s">
        <v>3</v>
      </c>
      <c r="K20" s="258"/>
      <c r="L20" s="76"/>
      <c r="S20" s="258"/>
      <c r="T20" s="258"/>
      <c r="U20" s="258"/>
      <c r="V20" s="258"/>
      <c r="W20" s="258"/>
      <c r="X20" s="258"/>
      <c r="Y20" s="258"/>
      <c r="Z20" s="258"/>
      <c r="AA20" s="258"/>
      <c r="AB20" s="258"/>
      <c r="AC20" s="258"/>
      <c r="AD20" s="258"/>
      <c r="AE20" s="258"/>
    </row>
    <row r="21" spans="1:31" s="2" customFormat="1" ht="18" customHeight="1">
      <c r="A21" s="258"/>
      <c r="B21" s="25"/>
      <c r="C21" s="258"/>
      <c r="D21" s="258"/>
      <c r="E21" s="251" t="s">
        <v>32</v>
      </c>
      <c r="F21" s="258"/>
      <c r="G21" s="258"/>
      <c r="H21" s="258"/>
      <c r="I21" s="77" t="s">
        <v>28</v>
      </c>
      <c r="J21" s="251" t="s">
        <v>3</v>
      </c>
      <c r="K21" s="258"/>
      <c r="L21" s="76"/>
      <c r="S21" s="258"/>
      <c r="T21" s="258"/>
      <c r="U21" s="258"/>
      <c r="V21" s="258"/>
      <c r="W21" s="258"/>
      <c r="X21" s="258"/>
      <c r="Y21" s="258"/>
      <c r="Z21" s="258"/>
      <c r="AA21" s="258"/>
      <c r="AB21" s="258"/>
      <c r="AC21" s="258"/>
      <c r="AD21" s="258"/>
      <c r="AE21" s="258"/>
    </row>
    <row r="22" spans="1:31" s="2" customFormat="1" ht="6.95" customHeight="1">
      <c r="A22" s="258"/>
      <c r="B22" s="25"/>
      <c r="C22" s="258"/>
      <c r="D22" s="258"/>
      <c r="E22" s="258"/>
      <c r="F22" s="258"/>
      <c r="G22" s="258"/>
      <c r="H22" s="258"/>
      <c r="I22" s="75"/>
      <c r="J22" s="258"/>
      <c r="K22" s="258"/>
      <c r="L22" s="76"/>
      <c r="S22" s="258"/>
      <c r="T22" s="258"/>
      <c r="U22" s="258"/>
      <c r="V22" s="258"/>
      <c r="W22" s="258"/>
      <c r="X22" s="258"/>
      <c r="Y22" s="258"/>
      <c r="Z22" s="258"/>
      <c r="AA22" s="258"/>
      <c r="AB22" s="258"/>
      <c r="AC22" s="258"/>
      <c r="AD22" s="258"/>
      <c r="AE22" s="258"/>
    </row>
    <row r="23" spans="1:31" s="2" customFormat="1" ht="12" customHeight="1">
      <c r="A23" s="258"/>
      <c r="B23" s="25"/>
      <c r="C23" s="258"/>
      <c r="D23" s="259" t="s">
        <v>34</v>
      </c>
      <c r="E23" s="258"/>
      <c r="F23" s="258"/>
      <c r="G23" s="258"/>
      <c r="H23" s="258"/>
      <c r="I23" s="77" t="s">
        <v>26</v>
      </c>
      <c r="J23" s="251" t="str">
        <f>IF('Rekapitulace stavby'!AU19="","",'Rekapitulace stavby'!AU19)</f>
        <v/>
      </c>
      <c r="K23" s="258"/>
      <c r="L23" s="76"/>
      <c r="S23" s="258"/>
      <c r="T23" s="258"/>
      <c r="U23" s="258"/>
      <c r="V23" s="258"/>
      <c r="W23" s="258"/>
      <c r="X23" s="258"/>
      <c r="Y23" s="258"/>
      <c r="Z23" s="258"/>
      <c r="AA23" s="258"/>
      <c r="AB23" s="258"/>
      <c r="AC23" s="258"/>
      <c r="AD23" s="258"/>
      <c r="AE23" s="258"/>
    </row>
    <row r="24" spans="1:31" s="2" customFormat="1" ht="18" customHeight="1">
      <c r="A24" s="258"/>
      <c r="B24" s="25"/>
      <c r="C24" s="258"/>
      <c r="D24" s="258"/>
      <c r="E24" s="251" t="str">
        <f>IF('Rekapitulace stavby'!E20="","",'Rekapitulace stavby'!E20)</f>
        <v xml:space="preserve"> </v>
      </c>
      <c r="F24" s="258"/>
      <c r="G24" s="258"/>
      <c r="H24" s="258"/>
      <c r="I24" s="77" t="s">
        <v>28</v>
      </c>
      <c r="J24" s="251" t="str">
        <f>IF('Rekapitulace stavby'!AU20="","",'Rekapitulace stavby'!AU20)</f>
        <v/>
      </c>
      <c r="K24" s="258"/>
      <c r="L24" s="76"/>
      <c r="S24" s="258"/>
      <c r="T24" s="258"/>
      <c r="U24" s="258"/>
      <c r="V24" s="258"/>
      <c r="W24" s="258"/>
      <c r="X24" s="258"/>
      <c r="Y24" s="258"/>
      <c r="Z24" s="258"/>
      <c r="AA24" s="258"/>
      <c r="AB24" s="258"/>
      <c r="AC24" s="258"/>
      <c r="AD24" s="258"/>
      <c r="AE24" s="258"/>
    </row>
    <row r="25" spans="1:31" s="2" customFormat="1" ht="6.95" customHeight="1">
      <c r="A25" s="258"/>
      <c r="B25" s="25"/>
      <c r="C25" s="258"/>
      <c r="D25" s="258"/>
      <c r="E25" s="258"/>
      <c r="F25" s="258"/>
      <c r="G25" s="258"/>
      <c r="H25" s="258"/>
      <c r="I25" s="75"/>
      <c r="J25" s="258"/>
      <c r="K25" s="258"/>
      <c r="L25" s="76"/>
      <c r="S25" s="258"/>
      <c r="T25" s="258"/>
      <c r="U25" s="258"/>
      <c r="V25" s="258"/>
      <c r="W25" s="258"/>
      <c r="X25" s="258"/>
      <c r="Y25" s="258"/>
      <c r="Z25" s="258"/>
      <c r="AA25" s="258"/>
      <c r="AB25" s="258"/>
      <c r="AC25" s="258"/>
      <c r="AD25" s="258"/>
      <c r="AE25" s="258"/>
    </row>
    <row r="26" spans="1:31" s="2" customFormat="1" ht="12" customHeight="1">
      <c r="A26" s="258"/>
      <c r="B26" s="25"/>
      <c r="C26" s="258"/>
      <c r="D26" s="259" t="s">
        <v>35</v>
      </c>
      <c r="E26" s="258"/>
      <c r="F26" s="258"/>
      <c r="G26" s="258"/>
      <c r="H26" s="258"/>
      <c r="I26" s="75"/>
      <c r="J26" s="258"/>
      <c r="K26" s="258"/>
      <c r="L26" s="76"/>
      <c r="S26" s="258"/>
      <c r="T26" s="258"/>
      <c r="U26" s="258"/>
      <c r="V26" s="258"/>
      <c r="W26" s="258"/>
      <c r="X26" s="258"/>
      <c r="Y26" s="258"/>
      <c r="Z26" s="258"/>
      <c r="AA26" s="258"/>
      <c r="AB26" s="258"/>
      <c r="AC26" s="258"/>
      <c r="AD26" s="258"/>
      <c r="AE26" s="258"/>
    </row>
    <row r="27" spans="1:31" s="8" customFormat="1" ht="14.45" customHeight="1">
      <c r="A27" s="78"/>
      <c r="B27" s="79"/>
      <c r="C27" s="78"/>
      <c r="D27" s="78"/>
      <c r="E27" s="286" t="s">
        <v>3</v>
      </c>
      <c r="F27" s="286"/>
      <c r="G27" s="286"/>
      <c r="H27" s="286"/>
      <c r="I27" s="80"/>
      <c r="J27" s="78"/>
      <c r="K27" s="78"/>
      <c r="L27" s="81"/>
      <c r="S27" s="78"/>
      <c r="T27" s="78"/>
      <c r="U27" s="78"/>
      <c r="V27" s="78"/>
      <c r="W27" s="78"/>
      <c r="X27" s="78"/>
      <c r="Y27" s="78"/>
      <c r="Z27" s="78"/>
      <c r="AA27" s="78"/>
      <c r="AB27" s="78"/>
      <c r="AC27" s="78"/>
      <c r="AD27" s="78"/>
      <c r="AE27" s="78"/>
    </row>
    <row r="28" spans="1:31" s="2" customFormat="1" ht="6.95" customHeight="1">
      <c r="A28" s="258"/>
      <c r="B28" s="25"/>
      <c r="C28" s="258"/>
      <c r="D28" s="258"/>
      <c r="E28" s="258"/>
      <c r="F28" s="258"/>
      <c r="G28" s="258"/>
      <c r="H28" s="258"/>
      <c r="I28" s="75"/>
      <c r="J28" s="258"/>
      <c r="K28" s="258"/>
      <c r="L28" s="76"/>
      <c r="S28" s="258"/>
      <c r="T28" s="258"/>
      <c r="U28" s="258"/>
      <c r="V28" s="258"/>
      <c r="W28" s="258"/>
      <c r="X28" s="258"/>
      <c r="Y28" s="258"/>
      <c r="Z28" s="258"/>
      <c r="AA28" s="258"/>
      <c r="AB28" s="258"/>
      <c r="AC28" s="258"/>
      <c r="AD28" s="258"/>
      <c r="AE28" s="258"/>
    </row>
    <row r="29" spans="1:31" s="2" customFormat="1" ht="6.95" customHeight="1">
      <c r="A29" s="258"/>
      <c r="B29" s="25"/>
      <c r="C29" s="258"/>
      <c r="D29" s="48"/>
      <c r="E29" s="48"/>
      <c r="F29" s="48"/>
      <c r="G29" s="48"/>
      <c r="H29" s="48"/>
      <c r="I29" s="82"/>
      <c r="J29" s="48"/>
      <c r="K29" s="48"/>
      <c r="L29" s="76"/>
      <c r="S29" s="258"/>
      <c r="T29" s="258"/>
      <c r="U29" s="258"/>
      <c r="V29" s="258"/>
      <c r="W29" s="258"/>
      <c r="X29" s="258"/>
      <c r="Y29" s="258"/>
      <c r="Z29" s="258"/>
      <c r="AA29" s="258"/>
      <c r="AB29" s="258"/>
      <c r="AC29" s="258"/>
      <c r="AD29" s="258"/>
      <c r="AE29" s="258"/>
    </row>
    <row r="30" spans="1:31" s="2" customFormat="1" ht="25.35" customHeight="1">
      <c r="A30" s="258"/>
      <c r="B30" s="25"/>
      <c r="C30" s="258"/>
      <c r="D30" s="83" t="s">
        <v>37</v>
      </c>
      <c r="E30" s="258"/>
      <c r="F30" s="258"/>
      <c r="G30" s="258"/>
      <c r="H30" s="258"/>
      <c r="I30" s="75"/>
      <c r="J30" s="246">
        <f>ROUND(J82,2)</f>
        <v>0</v>
      </c>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14.45" customHeight="1">
      <c r="A32" s="258"/>
      <c r="B32" s="25"/>
      <c r="C32" s="258"/>
      <c r="D32" s="258"/>
      <c r="E32" s="258"/>
      <c r="F32" s="254" t="s">
        <v>39</v>
      </c>
      <c r="G32" s="258"/>
      <c r="H32" s="258"/>
      <c r="I32" s="84" t="s">
        <v>38</v>
      </c>
      <c r="J32" s="254" t="s">
        <v>40</v>
      </c>
      <c r="K32" s="258"/>
      <c r="L32" s="76"/>
      <c r="S32" s="258"/>
      <c r="T32" s="258"/>
      <c r="U32" s="258"/>
      <c r="V32" s="258"/>
      <c r="W32" s="258"/>
      <c r="X32" s="258"/>
      <c r="Y32" s="258"/>
      <c r="Z32" s="258"/>
      <c r="AA32" s="258"/>
      <c r="AB32" s="258"/>
      <c r="AC32" s="258"/>
      <c r="AD32" s="258"/>
      <c r="AE32" s="258"/>
    </row>
    <row r="33" spans="1:31" s="2" customFormat="1" ht="14.45" customHeight="1">
      <c r="A33" s="258"/>
      <c r="B33" s="25"/>
      <c r="C33" s="258"/>
      <c r="D33" s="85" t="s">
        <v>41</v>
      </c>
      <c r="E33" s="259" t="s">
        <v>42</v>
      </c>
      <c r="F33" s="86">
        <f>ROUND((SUM(BE82:BE99)),2)</f>
        <v>0</v>
      </c>
      <c r="G33" s="258"/>
      <c r="H33" s="258"/>
      <c r="I33" s="87">
        <v>0.21</v>
      </c>
      <c r="J33" s="86">
        <f>ROUND(((SUM(BE82:BE99))*I33),2)</f>
        <v>0</v>
      </c>
      <c r="K33" s="25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9" t="s">
        <v>43</v>
      </c>
      <c r="F34" s="86">
        <f>ROUND((SUM(BF82:BF99)),2)</f>
        <v>0</v>
      </c>
      <c r="G34" s="258"/>
      <c r="H34" s="258"/>
      <c r="I34" s="87">
        <v>0.15</v>
      </c>
      <c r="J34" s="86">
        <f>ROUND(((SUM(BF82:BF99))*I34),2)</f>
        <v>0</v>
      </c>
      <c r="K34" s="258"/>
      <c r="L34" s="76"/>
      <c r="S34" s="258"/>
      <c r="T34" s="258"/>
      <c r="U34" s="258"/>
      <c r="V34" s="258"/>
      <c r="W34" s="258"/>
      <c r="X34" s="258"/>
      <c r="Y34" s="258"/>
      <c r="Z34" s="258"/>
      <c r="AA34" s="258"/>
      <c r="AB34" s="258"/>
      <c r="AC34" s="258"/>
      <c r="AD34" s="258"/>
      <c r="AE34" s="258"/>
    </row>
    <row r="35" spans="1:31" s="2" customFormat="1" ht="14.45" customHeight="1" hidden="1">
      <c r="A35" s="258"/>
      <c r="B35" s="25"/>
      <c r="C35" s="258"/>
      <c r="D35" s="258"/>
      <c r="E35" s="259" t="s">
        <v>44</v>
      </c>
      <c r="F35" s="86">
        <f>ROUND((SUM(BG82:BG99)),2)</f>
        <v>0</v>
      </c>
      <c r="G35" s="258"/>
      <c r="H35" s="258"/>
      <c r="I35" s="87">
        <v>0.21</v>
      </c>
      <c r="J35" s="86">
        <f>0</f>
        <v>0</v>
      </c>
      <c r="K35" s="258"/>
      <c r="L35" s="76"/>
      <c r="S35" s="258"/>
      <c r="T35" s="258"/>
      <c r="U35" s="258"/>
      <c r="V35" s="258"/>
      <c r="W35" s="258"/>
      <c r="X35" s="258"/>
      <c r="Y35" s="258"/>
      <c r="Z35" s="258"/>
      <c r="AA35" s="258"/>
      <c r="AB35" s="258"/>
      <c r="AC35" s="258"/>
      <c r="AD35" s="258"/>
      <c r="AE35" s="258"/>
    </row>
    <row r="36" spans="1:31" s="2" customFormat="1" ht="14.45" customHeight="1" hidden="1">
      <c r="A36" s="258"/>
      <c r="B36" s="25"/>
      <c r="C36" s="258"/>
      <c r="D36" s="258"/>
      <c r="E36" s="259" t="s">
        <v>45</v>
      </c>
      <c r="F36" s="86">
        <f>ROUND((SUM(BH82:BH99)),2)</f>
        <v>0</v>
      </c>
      <c r="G36" s="258"/>
      <c r="H36" s="258"/>
      <c r="I36" s="87">
        <v>0.15</v>
      </c>
      <c r="J36" s="86">
        <f>0</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46</v>
      </c>
      <c r="F37" s="86">
        <f>ROUND((SUM(BI82:BI99)),2)</f>
        <v>0</v>
      </c>
      <c r="G37" s="258"/>
      <c r="H37" s="258"/>
      <c r="I37" s="87">
        <v>0</v>
      </c>
      <c r="J37" s="86">
        <f>0</f>
        <v>0</v>
      </c>
      <c r="K37" s="258"/>
      <c r="L37" s="76"/>
      <c r="S37" s="258"/>
      <c r="T37" s="258"/>
      <c r="U37" s="258"/>
      <c r="V37" s="258"/>
      <c r="W37" s="258"/>
      <c r="X37" s="258"/>
      <c r="Y37" s="258"/>
      <c r="Z37" s="258"/>
      <c r="AA37" s="258"/>
      <c r="AB37" s="258"/>
      <c r="AC37" s="258"/>
      <c r="AD37" s="258"/>
      <c r="AE37" s="258"/>
    </row>
    <row r="38" spans="1:31" s="2" customFormat="1" ht="6.95" customHeight="1">
      <c r="A38" s="258"/>
      <c r="B38" s="25"/>
      <c r="C38" s="258"/>
      <c r="D38" s="258"/>
      <c r="E38" s="258"/>
      <c r="F38" s="258"/>
      <c r="G38" s="258"/>
      <c r="H38" s="258"/>
      <c r="I38" s="75"/>
      <c r="J38" s="258"/>
      <c r="K38" s="258"/>
      <c r="L38" s="76"/>
      <c r="S38" s="258"/>
      <c r="T38" s="258"/>
      <c r="U38" s="258"/>
      <c r="V38" s="258"/>
      <c r="W38" s="258"/>
      <c r="X38" s="258"/>
      <c r="Y38" s="258"/>
      <c r="Z38" s="258"/>
      <c r="AA38" s="258"/>
      <c r="AB38" s="258"/>
      <c r="AC38" s="258"/>
      <c r="AD38" s="258"/>
      <c r="AE38" s="258"/>
    </row>
    <row r="39" spans="1:31" s="2" customFormat="1" ht="25.35" customHeight="1">
      <c r="A39" s="258"/>
      <c r="B39" s="25"/>
      <c r="C39" s="88"/>
      <c r="D39" s="89" t="s">
        <v>47</v>
      </c>
      <c r="E39" s="42"/>
      <c r="F39" s="42"/>
      <c r="G39" s="90" t="s">
        <v>48</v>
      </c>
      <c r="H39" s="91" t="s">
        <v>49</v>
      </c>
      <c r="I39" s="92"/>
      <c r="J39" s="93">
        <f>SUM(J30:J37)</f>
        <v>0</v>
      </c>
      <c r="K39" s="94"/>
      <c r="L39" s="76"/>
      <c r="S39" s="258"/>
      <c r="T39" s="258"/>
      <c r="U39" s="258"/>
      <c r="V39" s="258"/>
      <c r="W39" s="258"/>
      <c r="X39" s="258"/>
      <c r="Y39" s="258"/>
      <c r="Z39" s="258"/>
      <c r="AA39" s="258"/>
      <c r="AB39" s="258"/>
      <c r="AC39" s="258"/>
      <c r="AD39" s="258"/>
      <c r="AE39" s="258"/>
    </row>
    <row r="40" spans="1:31" s="2" customFormat="1" ht="14.45" customHeight="1">
      <c r="A40" s="258"/>
      <c r="B40" s="31"/>
      <c r="C40" s="32"/>
      <c r="D40" s="32"/>
      <c r="E40" s="32"/>
      <c r="F40" s="32"/>
      <c r="G40" s="32"/>
      <c r="H40" s="32"/>
      <c r="I40" s="95"/>
      <c r="J40" s="32"/>
      <c r="K40" s="32"/>
      <c r="L40" s="76"/>
      <c r="S40" s="258"/>
      <c r="T40" s="258"/>
      <c r="U40" s="258"/>
      <c r="V40" s="258"/>
      <c r="W40" s="258"/>
      <c r="X40" s="258"/>
      <c r="Y40" s="258"/>
      <c r="Z40" s="258"/>
      <c r="AA40" s="258"/>
      <c r="AB40" s="258"/>
      <c r="AC40" s="258"/>
      <c r="AD40" s="258"/>
      <c r="AE40" s="258"/>
    </row>
    <row r="44" spans="1:31" s="2" customFormat="1" ht="6.95" customHeight="1">
      <c r="A44" s="258"/>
      <c r="B44" s="33"/>
      <c r="C44" s="34"/>
      <c r="D44" s="34"/>
      <c r="E44" s="34"/>
      <c r="F44" s="34"/>
      <c r="G44" s="34"/>
      <c r="H44" s="34"/>
      <c r="I44" s="96"/>
      <c r="J44" s="34"/>
      <c r="K44" s="34"/>
      <c r="L44" s="76"/>
      <c r="S44" s="258"/>
      <c r="T44" s="258"/>
      <c r="U44" s="258"/>
      <c r="V44" s="258"/>
      <c r="W44" s="258"/>
      <c r="X44" s="258"/>
      <c r="Y44" s="258"/>
      <c r="Z44" s="258"/>
      <c r="AA44" s="258"/>
      <c r="AB44" s="258"/>
      <c r="AC44" s="258"/>
      <c r="AD44" s="258"/>
      <c r="AE44" s="258"/>
    </row>
    <row r="45" spans="1:31" s="2" customFormat="1" ht="24.95" customHeight="1">
      <c r="A45" s="258"/>
      <c r="B45" s="25"/>
      <c r="C45" s="19" t="s">
        <v>156</v>
      </c>
      <c r="D45" s="258"/>
      <c r="E45" s="258"/>
      <c r="F45" s="258"/>
      <c r="G45" s="258"/>
      <c r="H45" s="258"/>
      <c r="I45" s="75"/>
      <c r="J45" s="258"/>
      <c r="K45" s="258"/>
      <c r="L45" s="76"/>
      <c r="S45" s="258"/>
      <c r="T45" s="258"/>
      <c r="U45" s="258"/>
      <c r="V45" s="258"/>
      <c r="W45" s="258"/>
      <c r="X45" s="258"/>
      <c r="Y45" s="258"/>
      <c r="Z45" s="258"/>
      <c r="AA45" s="258"/>
      <c r="AB45" s="258"/>
      <c r="AC45" s="258"/>
      <c r="AD45" s="258"/>
      <c r="AE45" s="258"/>
    </row>
    <row r="46" spans="1:31" s="2" customFormat="1" ht="6.95" customHeight="1">
      <c r="A46" s="258"/>
      <c r="B46" s="25"/>
      <c r="C46" s="258"/>
      <c r="D46" s="258"/>
      <c r="E46" s="258"/>
      <c r="F46" s="258"/>
      <c r="G46" s="258"/>
      <c r="H46" s="258"/>
      <c r="I46" s="75"/>
      <c r="J46" s="258"/>
      <c r="K46" s="258"/>
      <c r="L46" s="76"/>
      <c r="S46" s="258"/>
      <c r="T46" s="258"/>
      <c r="U46" s="258"/>
      <c r="V46" s="258"/>
      <c r="W46" s="258"/>
      <c r="X46" s="258"/>
      <c r="Y46" s="258"/>
      <c r="Z46" s="258"/>
      <c r="AA46" s="258"/>
      <c r="AB46" s="258"/>
      <c r="AC46" s="258"/>
      <c r="AD46" s="258"/>
      <c r="AE46" s="258"/>
    </row>
    <row r="47" spans="1:31" s="2" customFormat="1" ht="12" customHeight="1">
      <c r="A47" s="258"/>
      <c r="B47" s="25"/>
      <c r="C47" s="259" t="s">
        <v>17</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14.45" customHeight="1">
      <c r="A48" s="258"/>
      <c r="B48" s="25"/>
      <c r="C48" s="258"/>
      <c r="D48" s="258"/>
      <c r="E48" s="308" t="str">
        <f>E7</f>
        <v>Blok G- nábytek</v>
      </c>
      <c r="F48" s="309"/>
      <c r="G48" s="309"/>
      <c r="H48" s="309"/>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154</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279" t="str">
        <f>E9</f>
        <v>1 - Typ A1</v>
      </c>
      <c r="F50" s="307"/>
      <c r="G50" s="307"/>
      <c r="H50" s="307"/>
      <c r="I50" s="75"/>
      <c r="J50" s="258"/>
      <c r="K50" s="258"/>
      <c r="L50" s="76"/>
      <c r="S50" s="258"/>
      <c r="T50" s="258"/>
      <c r="U50" s="258"/>
      <c r="V50" s="258"/>
      <c r="W50" s="258"/>
      <c r="X50" s="258"/>
      <c r="Y50" s="258"/>
      <c r="Z50" s="258"/>
      <c r="AA50" s="258"/>
      <c r="AB50" s="258"/>
      <c r="AC50" s="258"/>
      <c r="AD50" s="258"/>
      <c r="AE50" s="258"/>
    </row>
    <row r="51" spans="1:31" s="2" customFormat="1" ht="6.95" customHeight="1">
      <c r="A51" s="258"/>
      <c r="B51" s="25"/>
      <c r="C51" s="258"/>
      <c r="D51" s="258"/>
      <c r="E51" s="258"/>
      <c r="F51" s="258"/>
      <c r="G51" s="258"/>
      <c r="H51" s="258"/>
      <c r="I51" s="75"/>
      <c r="J51" s="258"/>
      <c r="K51" s="258"/>
      <c r="L51" s="76"/>
      <c r="S51" s="258"/>
      <c r="T51" s="258"/>
      <c r="U51" s="258"/>
      <c r="V51" s="258"/>
      <c r="W51" s="258"/>
      <c r="X51" s="258"/>
      <c r="Y51" s="258"/>
      <c r="Z51" s="258"/>
      <c r="AA51" s="258"/>
      <c r="AB51" s="258"/>
      <c r="AC51" s="258"/>
      <c r="AD51" s="258"/>
      <c r="AE51" s="258"/>
    </row>
    <row r="52" spans="1:31" s="2" customFormat="1" ht="12" customHeight="1">
      <c r="A52" s="258"/>
      <c r="B52" s="25"/>
      <c r="C52" s="259" t="s">
        <v>21</v>
      </c>
      <c r="D52" s="258"/>
      <c r="E52" s="258"/>
      <c r="F52" s="251" t="str">
        <f>F12</f>
        <v xml:space="preserve"> </v>
      </c>
      <c r="G52" s="258"/>
      <c r="H52" s="258"/>
      <c r="I52" s="77" t="s">
        <v>23</v>
      </c>
      <c r="J52" s="250" t="str">
        <f>IF(J12="","",J12)</f>
        <v>21. 10. 2019</v>
      </c>
      <c r="K52" s="258"/>
      <c r="L52" s="76"/>
      <c r="S52" s="258"/>
      <c r="T52" s="258"/>
      <c r="U52" s="258"/>
      <c r="V52" s="258"/>
      <c r="W52" s="258"/>
      <c r="X52" s="258"/>
      <c r="Y52" s="258"/>
      <c r="Z52" s="258"/>
      <c r="AA52" s="258"/>
      <c r="AB52" s="258"/>
      <c r="AC52" s="258"/>
      <c r="AD52" s="258"/>
      <c r="AE52" s="258"/>
    </row>
    <row r="53" spans="1:31" s="2" customFormat="1" ht="6.95" customHeight="1">
      <c r="A53" s="258"/>
      <c r="B53" s="25"/>
      <c r="C53" s="258"/>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26.45" customHeight="1">
      <c r="A54" s="258"/>
      <c r="B54" s="25"/>
      <c r="C54" s="259" t="s">
        <v>25</v>
      </c>
      <c r="D54" s="258"/>
      <c r="E54" s="258"/>
      <c r="F54" s="251" t="str">
        <f>E15</f>
        <v>Správa účelových zařízení VŠE</v>
      </c>
      <c r="G54" s="258"/>
      <c r="H54" s="258"/>
      <c r="I54" s="77" t="s">
        <v>31</v>
      </c>
      <c r="J54" s="253" t="str">
        <f>E21</f>
        <v>PROJECTICA s.r.o.</v>
      </c>
      <c r="K54" s="258"/>
      <c r="L54" s="76"/>
      <c r="S54" s="258"/>
      <c r="T54" s="258"/>
      <c r="U54" s="258"/>
      <c r="V54" s="258"/>
      <c r="W54" s="258"/>
      <c r="X54" s="258"/>
      <c r="Y54" s="258"/>
      <c r="Z54" s="258"/>
      <c r="AA54" s="258"/>
      <c r="AB54" s="258"/>
      <c r="AC54" s="258"/>
      <c r="AD54" s="258"/>
      <c r="AE54" s="258"/>
    </row>
    <row r="55" spans="1:31" s="2" customFormat="1" ht="15.6" customHeight="1">
      <c r="A55" s="258"/>
      <c r="B55" s="25"/>
      <c r="C55" s="259" t="s">
        <v>29</v>
      </c>
      <c r="D55" s="258"/>
      <c r="E55" s="258"/>
      <c r="F55" s="251" t="str">
        <f>IF(E18="","",E18)</f>
        <v>Vyplň údaj</v>
      </c>
      <c r="G55" s="258"/>
      <c r="H55" s="258"/>
      <c r="I55" s="77" t="s">
        <v>34</v>
      </c>
      <c r="J55" s="253" t="str">
        <f>E24</f>
        <v xml:space="preserve"> </v>
      </c>
      <c r="K55" s="258"/>
      <c r="L55" s="76"/>
      <c r="S55" s="258"/>
      <c r="T55" s="258"/>
      <c r="U55" s="258"/>
      <c r="V55" s="258"/>
      <c r="W55" s="258"/>
      <c r="X55" s="258"/>
      <c r="Y55" s="258"/>
      <c r="Z55" s="258"/>
      <c r="AA55" s="258"/>
      <c r="AB55" s="258"/>
      <c r="AC55" s="258"/>
      <c r="AD55" s="258"/>
      <c r="AE55" s="258"/>
    </row>
    <row r="56" spans="1:31" s="2" customFormat="1" ht="10.35" customHeight="1">
      <c r="A56" s="258"/>
      <c r="B56" s="25"/>
      <c r="C56" s="258"/>
      <c r="D56" s="258"/>
      <c r="E56" s="258"/>
      <c r="F56" s="258"/>
      <c r="G56" s="258"/>
      <c r="H56" s="258"/>
      <c r="I56" s="75"/>
      <c r="J56" s="258"/>
      <c r="K56" s="258"/>
      <c r="L56" s="76"/>
      <c r="S56" s="258"/>
      <c r="T56" s="258"/>
      <c r="U56" s="258"/>
      <c r="V56" s="258"/>
      <c r="W56" s="258"/>
      <c r="X56" s="258"/>
      <c r="Y56" s="258"/>
      <c r="Z56" s="258"/>
      <c r="AA56" s="258"/>
      <c r="AB56" s="258"/>
      <c r="AC56" s="258"/>
      <c r="AD56" s="258"/>
      <c r="AE56" s="258"/>
    </row>
    <row r="57" spans="1:31" s="2" customFormat="1" ht="29.25" customHeight="1">
      <c r="A57" s="258"/>
      <c r="B57" s="25"/>
      <c r="C57" s="97" t="s">
        <v>157</v>
      </c>
      <c r="D57" s="88"/>
      <c r="E57" s="88"/>
      <c r="F57" s="88"/>
      <c r="G57" s="88"/>
      <c r="H57" s="88"/>
      <c r="I57" s="98"/>
      <c r="J57" s="99" t="s">
        <v>158</v>
      </c>
      <c r="K57" s="88"/>
      <c r="L57" s="76"/>
      <c r="S57" s="258"/>
      <c r="T57" s="258"/>
      <c r="U57" s="258"/>
      <c r="V57" s="258"/>
      <c r="W57" s="258"/>
      <c r="X57" s="258"/>
      <c r="Y57" s="258"/>
      <c r="Z57" s="258"/>
      <c r="AA57" s="258"/>
      <c r="AB57" s="258"/>
      <c r="AC57" s="258"/>
      <c r="AD57" s="258"/>
      <c r="AE57" s="258"/>
    </row>
    <row r="58" spans="1:31" s="2" customFormat="1" ht="10.35" customHeight="1">
      <c r="A58" s="258"/>
      <c r="B58" s="25"/>
      <c r="C58" s="258"/>
      <c r="D58" s="258"/>
      <c r="E58" s="258"/>
      <c r="F58" s="258"/>
      <c r="G58" s="258"/>
      <c r="H58" s="258"/>
      <c r="I58" s="75"/>
      <c r="J58" s="258"/>
      <c r="K58" s="258"/>
      <c r="L58" s="76"/>
      <c r="S58" s="258"/>
      <c r="T58" s="258"/>
      <c r="U58" s="258"/>
      <c r="V58" s="258"/>
      <c r="W58" s="258"/>
      <c r="X58" s="258"/>
      <c r="Y58" s="258"/>
      <c r="Z58" s="258"/>
      <c r="AA58" s="258"/>
      <c r="AB58" s="258"/>
      <c r="AC58" s="258"/>
      <c r="AD58" s="258"/>
      <c r="AE58" s="258"/>
    </row>
    <row r="59" spans="1:47" s="2" customFormat="1" ht="22.9" customHeight="1">
      <c r="A59" s="258"/>
      <c r="B59" s="25"/>
      <c r="C59" s="100" t="s">
        <v>69</v>
      </c>
      <c r="D59" s="258"/>
      <c r="E59" s="258"/>
      <c r="F59" s="258"/>
      <c r="G59" s="258"/>
      <c r="H59" s="258"/>
      <c r="I59" s="75"/>
      <c r="J59" s="246">
        <f>J82</f>
        <v>0</v>
      </c>
      <c r="K59" s="258"/>
      <c r="L59" s="76"/>
      <c r="S59" s="258"/>
      <c r="T59" s="258"/>
      <c r="U59" s="258"/>
      <c r="V59" s="258"/>
      <c r="W59" s="258"/>
      <c r="X59" s="258"/>
      <c r="Y59" s="258"/>
      <c r="Z59" s="258"/>
      <c r="AA59" s="258"/>
      <c r="AB59" s="258"/>
      <c r="AC59" s="258"/>
      <c r="AD59" s="258"/>
      <c r="AE59" s="258"/>
      <c r="AU59" s="15" t="s">
        <v>159</v>
      </c>
    </row>
    <row r="60" spans="2:12" s="9" customFormat="1" ht="24.95" customHeight="1">
      <c r="B60" s="101"/>
      <c r="D60" s="102" t="s">
        <v>160</v>
      </c>
      <c r="E60" s="103"/>
      <c r="F60" s="103"/>
      <c r="G60" s="103"/>
      <c r="H60" s="103"/>
      <c r="I60" s="104"/>
      <c r="J60" s="105">
        <f>J83</f>
        <v>0</v>
      </c>
      <c r="L60" s="101"/>
    </row>
    <row r="61" spans="1:47" s="10" customFormat="1" ht="19.9" customHeight="1">
      <c r="A61" s="244"/>
      <c r="B61" s="106"/>
      <c r="C61" s="244"/>
      <c r="D61" s="107" t="s">
        <v>161</v>
      </c>
      <c r="E61" s="108"/>
      <c r="F61" s="108"/>
      <c r="G61" s="108"/>
      <c r="H61" s="108"/>
      <c r="I61" s="109"/>
      <c r="J61" s="110">
        <f>J84</f>
        <v>0</v>
      </c>
      <c r="K61" s="244"/>
      <c r="L61" s="106"/>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47" s="10" customFormat="1" ht="19.9" customHeight="1">
      <c r="A62" s="244"/>
      <c r="B62" s="106"/>
      <c r="C62" s="244"/>
      <c r="D62" s="107" t="s">
        <v>162</v>
      </c>
      <c r="E62" s="108"/>
      <c r="F62" s="108"/>
      <c r="G62" s="108"/>
      <c r="H62" s="108"/>
      <c r="I62" s="109"/>
      <c r="J62" s="110">
        <f>J87</f>
        <v>0</v>
      </c>
      <c r="K62" s="244"/>
      <c r="L62" s="106"/>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row>
    <row r="63" spans="1:31" s="2" customFormat="1" ht="21.75" customHeight="1">
      <c r="A63" s="258"/>
      <c r="B63" s="25"/>
      <c r="C63" s="258"/>
      <c r="D63" s="258"/>
      <c r="E63" s="258"/>
      <c r="F63" s="258"/>
      <c r="G63" s="258"/>
      <c r="H63" s="258"/>
      <c r="I63" s="75"/>
      <c r="J63" s="258"/>
      <c r="K63" s="258"/>
      <c r="L63" s="76"/>
      <c r="S63" s="258"/>
      <c r="T63" s="258"/>
      <c r="U63" s="258"/>
      <c r="V63" s="258"/>
      <c r="W63" s="258"/>
      <c r="X63" s="258"/>
      <c r="Y63" s="258"/>
      <c r="Z63" s="258"/>
      <c r="AA63" s="258"/>
      <c r="AB63" s="258"/>
      <c r="AC63" s="258"/>
      <c r="AD63" s="258"/>
      <c r="AE63" s="258"/>
    </row>
    <row r="64" spans="1:31" s="2" customFormat="1" ht="6.95" customHeight="1">
      <c r="A64" s="258"/>
      <c r="B64" s="31"/>
      <c r="C64" s="32"/>
      <c r="D64" s="32"/>
      <c r="E64" s="32"/>
      <c r="F64" s="32"/>
      <c r="G64" s="32"/>
      <c r="H64" s="32"/>
      <c r="I64" s="95"/>
      <c r="J64" s="32"/>
      <c r="K64" s="32"/>
      <c r="L64" s="76"/>
      <c r="S64" s="258"/>
      <c r="T64" s="258"/>
      <c r="U64" s="258"/>
      <c r="V64" s="258"/>
      <c r="W64" s="258"/>
      <c r="X64" s="258"/>
      <c r="Y64" s="258"/>
      <c r="Z64" s="258"/>
      <c r="AA64" s="258"/>
      <c r="AB64" s="258"/>
      <c r="AC64" s="258"/>
      <c r="AD64" s="258"/>
      <c r="AE64" s="258"/>
    </row>
    <row r="68" spans="1:31" s="2" customFormat="1" ht="6.95" customHeight="1">
      <c r="A68" s="258"/>
      <c r="B68" s="33"/>
      <c r="C68" s="34"/>
      <c r="D68" s="34"/>
      <c r="E68" s="34"/>
      <c r="F68" s="34"/>
      <c r="G68" s="34"/>
      <c r="H68" s="34"/>
      <c r="I68" s="96"/>
      <c r="J68" s="34"/>
      <c r="K68" s="34"/>
      <c r="L68" s="76"/>
      <c r="S68" s="258"/>
      <c r="T68" s="258"/>
      <c r="U68" s="258"/>
      <c r="V68" s="258"/>
      <c r="W68" s="258"/>
      <c r="X68" s="258"/>
      <c r="Y68" s="258"/>
      <c r="Z68" s="258"/>
      <c r="AA68" s="258"/>
      <c r="AB68" s="258"/>
      <c r="AC68" s="258"/>
      <c r="AD68" s="258"/>
      <c r="AE68" s="258"/>
    </row>
    <row r="69" spans="1:31" s="2" customFormat="1" ht="24.95" customHeight="1">
      <c r="A69" s="258"/>
      <c r="B69" s="25"/>
      <c r="C69" s="19" t="s">
        <v>163</v>
      </c>
      <c r="D69" s="258"/>
      <c r="E69" s="258"/>
      <c r="F69" s="258"/>
      <c r="G69" s="258"/>
      <c r="H69" s="258"/>
      <c r="I69" s="75"/>
      <c r="J69" s="258"/>
      <c r="K69" s="258"/>
      <c r="L69" s="76"/>
      <c r="S69" s="258"/>
      <c r="T69" s="258"/>
      <c r="U69" s="258"/>
      <c r="V69" s="258"/>
      <c r="W69" s="258"/>
      <c r="X69" s="258"/>
      <c r="Y69" s="258"/>
      <c r="Z69" s="258"/>
      <c r="AA69" s="258"/>
      <c r="AB69" s="258"/>
      <c r="AC69" s="258"/>
      <c r="AD69" s="258"/>
      <c r="AE69" s="258"/>
    </row>
    <row r="70" spans="1:31" s="2" customFormat="1" ht="6.95" customHeight="1">
      <c r="A70" s="258"/>
      <c r="B70" s="25"/>
      <c r="C70" s="258"/>
      <c r="D70" s="258"/>
      <c r="E70" s="258"/>
      <c r="F70" s="258"/>
      <c r="G70" s="258"/>
      <c r="H70" s="258"/>
      <c r="I70" s="75"/>
      <c r="J70" s="258"/>
      <c r="K70" s="258"/>
      <c r="L70" s="76"/>
      <c r="S70" s="258"/>
      <c r="T70" s="258"/>
      <c r="U70" s="258"/>
      <c r="V70" s="258"/>
      <c r="W70" s="258"/>
      <c r="X70" s="258"/>
      <c r="Y70" s="258"/>
      <c r="Z70" s="258"/>
      <c r="AA70" s="258"/>
      <c r="AB70" s="258"/>
      <c r="AC70" s="258"/>
      <c r="AD70" s="258"/>
      <c r="AE70" s="258"/>
    </row>
    <row r="71" spans="1:31" s="2" customFormat="1" ht="12" customHeight="1">
      <c r="A71" s="258"/>
      <c r="B71" s="25"/>
      <c r="C71" s="259" t="s">
        <v>17</v>
      </c>
      <c r="D71" s="258"/>
      <c r="E71" s="258"/>
      <c r="F71" s="258"/>
      <c r="G71" s="258"/>
      <c r="H71" s="258"/>
      <c r="I71" s="75"/>
      <c r="J71" s="258"/>
      <c r="K71" s="258"/>
      <c r="L71" s="76"/>
      <c r="S71" s="258"/>
      <c r="T71" s="258"/>
      <c r="U71" s="258"/>
      <c r="V71" s="258"/>
      <c r="W71" s="258"/>
      <c r="X71" s="258"/>
      <c r="Y71" s="258"/>
      <c r="Z71" s="258"/>
      <c r="AA71" s="258"/>
      <c r="AB71" s="258"/>
      <c r="AC71" s="258"/>
      <c r="AD71" s="258"/>
      <c r="AE71" s="258"/>
    </row>
    <row r="72" spans="1:31" s="2" customFormat="1" ht="14.45" customHeight="1">
      <c r="A72" s="258"/>
      <c r="B72" s="25"/>
      <c r="C72" s="258"/>
      <c r="D72" s="258"/>
      <c r="E72" s="308" t="str">
        <f>E7</f>
        <v>Blok G- nábytek</v>
      </c>
      <c r="F72" s="309"/>
      <c r="G72" s="309"/>
      <c r="H72" s="309"/>
      <c r="I72" s="75"/>
      <c r="J72" s="258"/>
      <c r="K72" s="258"/>
      <c r="L72" s="76"/>
      <c r="S72" s="258"/>
      <c r="T72" s="258"/>
      <c r="U72" s="258"/>
      <c r="V72" s="258"/>
      <c r="W72" s="258"/>
      <c r="X72" s="258"/>
      <c r="Y72" s="258"/>
      <c r="Z72" s="258"/>
      <c r="AA72" s="258"/>
      <c r="AB72" s="258"/>
      <c r="AC72" s="258"/>
      <c r="AD72" s="258"/>
      <c r="AE72" s="258"/>
    </row>
    <row r="73" spans="1:31" s="2" customFormat="1" ht="12" customHeight="1">
      <c r="A73" s="258"/>
      <c r="B73" s="25"/>
      <c r="C73" s="259" t="s">
        <v>154</v>
      </c>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4.45" customHeight="1">
      <c r="A74" s="258"/>
      <c r="B74" s="25"/>
      <c r="C74" s="258"/>
      <c r="D74" s="258"/>
      <c r="E74" s="279" t="str">
        <f>E9</f>
        <v>1 - Typ A1</v>
      </c>
      <c r="F74" s="307"/>
      <c r="G74" s="307"/>
      <c r="H74" s="307"/>
      <c r="I74" s="75"/>
      <c r="J74" s="258"/>
      <c r="K74" s="258"/>
      <c r="L74" s="76"/>
      <c r="S74" s="258"/>
      <c r="T74" s="258"/>
      <c r="U74" s="258"/>
      <c r="V74" s="258"/>
      <c r="W74" s="258"/>
      <c r="X74" s="258"/>
      <c r="Y74" s="258"/>
      <c r="Z74" s="258"/>
      <c r="AA74" s="258"/>
      <c r="AB74" s="258"/>
      <c r="AC74" s="258"/>
      <c r="AD74" s="258"/>
      <c r="AE74" s="258"/>
    </row>
    <row r="75" spans="1:31" s="2" customFormat="1" ht="6.95" customHeight="1">
      <c r="A75" s="258"/>
      <c r="B75" s="25"/>
      <c r="C75" s="258"/>
      <c r="D75" s="258"/>
      <c r="E75" s="258"/>
      <c r="F75" s="258"/>
      <c r="G75" s="258"/>
      <c r="H75" s="258"/>
      <c r="I75" s="75"/>
      <c r="J75" s="258"/>
      <c r="K75" s="258"/>
      <c r="L75" s="76"/>
      <c r="S75" s="258"/>
      <c r="T75" s="258"/>
      <c r="U75" s="258"/>
      <c r="V75" s="258"/>
      <c r="W75" s="258"/>
      <c r="X75" s="258"/>
      <c r="Y75" s="258"/>
      <c r="Z75" s="258"/>
      <c r="AA75" s="258"/>
      <c r="AB75" s="258"/>
      <c r="AC75" s="258"/>
      <c r="AD75" s="258"/>
      <c r="AE75" s="258"/>
    </row>
    <row r="76" spans="1:31" s="2" customFormat="1" ht="12" customHeight="1">
      <c r="A76" s="258"/>
      <c r="B76" s="25"/>
      <c r="C76" s="259" t="s">
        <v>21</v>
      </c>
      <c r="D76" s="258"/>
      <c r="E76" s="258"/>
      <c r="F76" s="251" t="str">
        <f>F12</f>
        <v xml:space="preserve"> </v>
      </c>
      <c r="G76" s="258"/>
      <c r="H76" s="258"/>
      <c r="I76" s="77" t="s">
        <v>23</v>
      </c>
      <c r="J76" s="250" t="str">
        <f>IF(J12="","",J12)</f>
        <v>21. 10. 2019</v>
      </c>
      <c r="K76" s="258"/>
      <c r="L76" s="76"/>
      <c r="S76" s="258"/>
      <c r="T76" s="258"/>
      <c r="U76" s="258"/>
      <c r="V76" s="258"/>
      <c r="W76" s="258"/>
      <c r="X76" s="258"/>
      <c r="Y76" s="258"/>
      <c r="Z76" s="258"/>
      <c r="AA76" s="258"/>
      <c r="AB76" s="258"/>
      <c r="AC76" s="258"/>
      <c r="AD76" s="258"/>
      <c r="AE76" s="258"/>
    </row>
    <row r="77" spans="1:31" s="2" customFormat="1" ht="6.95" customHeight="1">
      <c r="A77" s="258"/>
      <c r="B77" s="25"/>
      <c r="C77" s="258"/>
      <c r="D77" s="258"/>
      <c r="E77" s="258"/>
      <c r="F77" s="258"/>
      <c r="G77" s="258"/>
      <c r="H77" s="258"/>
      <c r="I77" s="75"/>
      <c r="J77" s="258"/>
      <c r="K77" s="258"/>
      <c r="L77" s="76"/>
      <c r="S77" s="258"/>
      <c r="T77" s="258"/>
      <c r="U77" s="258"/>
      <c r="V77" s="258"/>
      <c r="W77" s="258"/>
      <c r="X77" s="258"/>
      <c r="Y77" s="258"/>
      <c r="Z77" s="258"/>
      <c r="AA77" s="258"/>
      <c r="AB77" s="258"/>
      <c r="AC77" s="258"/>
      <c r="AD77" s="258"/>
      <c r="AE77" s="258"/>
    </row>
    <row r="78" spans="1:31" s="2" customFormat="1" ht="26.45" customHeight="1">
      <c r="A78" s="258"/>
      <c r="B78" s="25"/>
      <c r="C78" s="259" t="s">
        <v>25</v>
      </c>
      <c r="D78" s="258"/>
      <c r="E78" s="258"/>
      <c r="F78" s="251" t="str">
        <f>E15</f>
        <v>Správa účelových zařízení VŠE</v>
      </c>
      <c r="G78" s="258"/>
      <c r="H78" s="258"/>
      <c r="I78" s="77" t="s">
        <v>31</v>
      </c>
      <c r="J78" s="253" t="str">
        <f>E21</f>
        <v>PROJECTICA s.r.o.</v>
      </c>
      <c r="K78" s="258"/>
      <c r="L78" s="76"/>
      <c r="S78" s="258"/>
      <c r="T78" s="258"/>
      <c r="U78" s="258"/>
      <c r="V78" s="258"/>
      <c r="W78" s="258"/>
      <c r="X78" s="258"/>
      <c r="Y78" s="258"/>
      <c r="Z78" s="258"/>
      <c r="AA78" s="258"/>
      <c r="AB78" s="258"/>
      <c r="AC78" s="258"/>
      <c r="AD78" s="258"/>
      <c r="AE78" s="258"/>
    </row>
    <row r="79" spans="1:31" s="2" customFormat="1" ht="15.6" customHeight="1">
      <c r="A79" s="258"/>
      <c r="B79" s="25"/>
      <c r="C79" s="259" t="s">
        <v>29</v>
      </c>
      <c r="D79" s="258"/>
      <c r="E79" s="258"/>
      <c r="F79" s="251" t="str">
        <f>IF(E18="","",E18)</f>
        <v>Vyplň údaj</v>
      </c>
      <c r="G79" s="258"/>
      <c r="H79" s="258"/>
      <c r="I79" s="77" t="s">
        <v>34</v>
      </c>
      <c r="J79" s="253" t="str">
        <f>E24</f>
        <v xml:space="preserve"> </v>
      </c>
      <c r="K79" s="258"/>
      <c r="L79" s="76"/>
      <c r="S79" s="258"/>
      <c r="T79" s="258"/>
      <c r="U79" s="258"/>
      <c r="V79" s="258"/>
      <c r="W79" s="258"/>
      <c r="X79" s="258"/>
      <c r="Y79" s="258"/>
      <c r="Z79" s="258"/>
      <c r="AA79" s="258"/>
      <c r="AB79" s="258"/>
      <c r="AC79" s="258"/>
      <c r="AD79" s="258"/>
      <c r="AE79" s="258"/>
    </row>
    <row r="80" spans="1:31" s="2" customFormat="1" ht="10.3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11" customFormat="1" ht="29.25" customHeight="1">
      <c r="A81" s="111"/>
      <c r="B81" s="112"/>
      <c r="C81" s="113" t="s">
        <v>164</v>
      </c>
      <c r="D81" s="114" t="s">
        <v>56</v>
      </c>
      <c r="E81" s="114" t="s">
        <v>52</v>
      </c>
      <c r="F81" s="114" t="s">
        <v>53</v>
      </c>
      <c r="G81" s="114" t="s">
        <v>165</v>
      </c>
      <c r="H81" s="114" t="s">
        <v>166</v>
      </c>
      <c r="I81" s="115" t="s">
        <v>167</v>
      </c>
      <c r="J81" s="114" t="s">
        <v>158</v>
      </c>
      <c r="K81" s="116" t="s">
        <v>168</v>
      </c>
      <c r="L81" s="117"/>
      <c r="M81" s="44" t="s">
        <v>3</v>
      </c>
      <c r="N81" s="45" t="s">
        <v>41</v>
      </c>
      <c r="O81" s="45" t="s">
        <v>169</v>
      </c>
      <c r="P81" s="45" t="s">
        <v>170</v>
      </c>
      <c r="Q81" s="45" t="s">
        <v>171</v>
      </c>
      <c r="R81" s="45" t="s">
        <v>172</v>
      </c>
      <c r="S81" s="45" t="s">
        <v>173</v>
      </c>
      <c r="T81" s="46" t="s">
        <v>174</v>
      </c>
      <c r="U81" s="111"/>
      <c r="V81" s="111"/>
      <c r="W81" s="111"/>
      <c r="X81" s="111"/>
      <c r="Y81" s="111"/>
      <c r="Z81" s="111"/>
      <c r="AA81" s="111"/>
      <c r="AB81" s="111"/>
      <c r="AC81" s="111"/>
      <c r="AD81" s="111"/>
      <c r="AE81" s="111"/>
    </row>
    <row r="82" spans="1:63" s="2" customFormat="1" ht="22.9" customHeight="1">
      <c r="A82" s="258"/>
      <c r="B82" s="25"/>
      <c r="C82" s="51" t="s">
        <v>175</v>
      </c>
      <c r="D82" s="258"/>
      <c r="E82" s="258"/>
      <c r="F82" s="258"/>
      <c r="G82" s="258"/>
      <c r="H82" s="258"/>
      <c r="I82" s="75"/>
      <c r="J82" s="118">
        <f>BK82</f>
        <v>0</v>
      </c>
      <c r="K82" s="258"/>
      <c r="L82" s="25"/>
      <c r="M82" s="47"/>
      <c r="N82" s="39"/>
      <c r="O82" s="48"/>
      <c r="P82" s="119">
        <f>P83</f>
        <v>0</v>
      </c>
      <c r="Q82" s="48"/>
      <c r="R82" s="119">
        <f>R83</f>
        <v>0</v>
      </c>
      <c r="S82" s="48"/>
      <c r="T82" s="120">
        <f>T83</f>
        <v>0</v>
      </c>
      <c r="U82" s="258"/>
      <c r="V82" s="258"/>
      <c r="W82" s="258"/>
      <c r="X82" s="258"/>
      <c r="Y82" s="258"/>
      <c r="Z82" s="258"/>
      <c r="AA82" s="258"/>
      <c r="AB82" s="258"/>
      <c r="AC82" s="258"/>
      <c r="AD82" s="258"/>
      <c r="AE82" s="258"/>
      <c r="AT82" s="15" t="s">
        <v>71</v>
      </c>
      <c r="AU82" s="15" t="s">
        <v>159</v>
      </c>
      <c r="BK82" s="121">
        <f>BK83</f>
        <v>0</v>
      </c>
    </row>
    <row r="83" spans="2:63" s="12" customFormat="1" ht="25.9" customHeight="1">
      <c r="B83" s="122"/>
      <c r="D83" s="123" t="s">
        <v>71</v>
      </c>
      <c r="E83" s="124" t="s">
        <v>176</v>
      </c>
      <c r="F83" s="124" t="s">
        <v>177</v>
      </c>
      <c r="I83" s="125"/>
      <c r="J83" s="126">
        <f>BK83</f>
        <v>0</v>
      </c>
      <c r="L83" s="122"/>
      <c r="M83" s="127"/>
      <c r="N83" s="238"/>
      <c r="O83" s="238"/>
      <c r="P83" s="239">
        <f>P84+P87</f>
        <v>0</v>
      </c>
      <c r="Q83" s="238"/>
      <c r="R83" s="239">
        <f>R84+R87</f>
        <v>0</v>
      </c>
      <c r="S83" s="238"/>
      <c r="T83" s="128">
        <f>T84+T87</f>
        <v>0</v>
      </c>
      <c r="AR83" s="123" t="s">
        <v>80</v>
      </c>
      <c r="AT83" s="129" t="s">
        <v>71</v>
      </c>
      <c r="AU83" s="129" t="s">
        <v>72</v>
      </c>
      <c r="AY83" s="123" t="s">
        <v>178</v>
      </c>
      <c r="BK83" s="130">
        <f>BK84+BK87</f>
        <v>0</v>
      </c>
    </row>
    <row r="84" spans="2:63" s="12" customFormat="1" ht="22.9" customHeight="1">
      <c r="B84" s="122"/>
      <c r="D84" s="123" t="s">
        <v>71</v>
      </c>
      <c r="E84" s="131" t="s">
        <v>179</v>
      </c>
      <c r="F84" s="131" t="s">
        <v>180</v>
      </c>
      <c r="I84" s="125"/>
      <c r="J84" s="132">
        <f>BK84</f>
        <v>0</v>
      </c>
      <c r="L84" s="122"/>
      <c r="M84" s="127"/>
      <c r="N84" s="238"/>
      <c r="O84" s="238"/>
      <c r="P84" s="239">
        <f>SUM(P85:P86)</f>
        <v>0</v>
      </c>
      <c r="Q84" s="238"/>
      <c r="R84" s="239">
        <f>SUM(R85:R86)</f>
        <v>0</v>
      </c>
      <c r="S84" s="238"/>
      <c r="T84" s="128">
        <f>SUM(T85:T86)</f>
        <v>0</v>
      </c>
      <c r="AR84" s="123" t="s">
        <v>80</v>
      </c>
      <c r="AT84" s="129" t="s">
        <v>71</v>
      </c>
      <c r="AU84" s="129" t="s">
        <v>15</v>
      </c>
      <c r="AY84" s="123" t="s">
        <v>178</v>
      </c>
      <c r="BK84" s="130">
        <f>SUM(BK85:BK86)</f>
        <v>0</v>
      </c>
    </row>
    <row r="85" spans="1:65" s="2" customFormat="1" ht="43.15" customHeight="1">
      <c r="A85" s="258"/>
      <c r="B85" s="133"/>
      <c r="C85" s="134" t="s">
        <v>80</v>
      </c>
      <c r="D85" s="230" t="s">
        <v>181</v>
      </c>
      <c r="E85" s="135" t="s">
        <v>182</v>
      </c>
      <c r="F85" s="136" t="s">
        <v>183</v>
      </c>
      <c r="G85" s="137" t="s">
        <v>184</v>
      </c>
      <c r="H85" s="138"/>
      <c r="I85" s="139"/>
      <c r="J85" s="140">
        <f>ROUND(I85*H85,2)</f>
        <v>0</v>
      </c>
      <c r="K85" s="136" t="s">
        <v>185</v>
      </c>
      <c r="L85" s="25"/>
      <c r="M85" s="141" t="s">
        <v>3</v>
      </c>
      <c r="N85" s="240" t="s">
        <v>42</v>
      </c>
      <c r="O85" s="231"/>
      <c r="P85" s="241">
        <f>O85*H85</f>
        <v>0</v>
      </c>
      <c r="Q85" s="241">
        <v>0</v>
      </c>
      <c r="R85" s="241">
        <f>Q85*H85</f>
        <v>0</v>
      </c>
      <c r="S85" s="241">
        <v>0</v>
      </c>
      <c r="T85" s="142">
        <f>S85*H85</f>
        <v>0</v>
      </c>
      <c r="U85" s="258"/>
      <c r="V85" s="258"/>
      <c r="W85" s="258"/>
      <c r="X85" s="258"/>
      <c r="Y85" s="258"/>
      <c r="Z85" s="258"/>
      <c r="AA85" s="258"/>
      <c r="AB85" s="258"/>
      <c r="AC85" s="258"/>
      <c r="AD85" s="258"/>
      <c r="AE85" s="258"/>
      <c r="AR85" s="143" t="s">
        <v>116</v>
      </c>
      <c r="AT85" s="143" t="s">
        <v>181</v>
      </c>
      <c r="AU85" s="143" t="s">
        <v>80</v>
      </c>
      <c r="AY85" s="15" t="s">
        <v>178</v>
      </c>
      <c r="BE85" s="144">
        <f>IF(N85="základní",J85,0)</f>
        <v>0</v>
      </c>
      <c r="BF85" s="144">
        <f>IF(N85="snížená",J85,0)</f>
        <v>0</v>
      </c>
      <c r="BG85" s="144">
        <f>IF(N85="zákl. přenesená",J85,0)</f>
        <v>0</v>
      </c>
      <c r="BH85" s="144">
        <f>IF(N85="sníž. přenesená",J85,0)</f>
        <v>0</v>
      </c>
      <c r="BI85" s="144">
        <f>IF(N85="nulová",J85,0)</f>
        <v>0</v>
      </c>
      <c r="BJ85" s="15" t="s">
        <v>15</v>
      </c>
      <c r="BK85" s="144">
        <f>ROUND(I85*H85,2)</f>
        <v>0</v>
      </c>
      <c r="BL85" s="15" t="s">
        <v>116</v>
      </c>
      <c r="BM85" s="143" t="s">
        <v>186</v>
      </c>
    </row>
    <row r="86" spans="1:65" s="2" customFormat="1" ht="97.15" customHeight="1">
      <c r="A86" s="258"/>
      <c r="B86" s="133"/>
      <c r="C86" s="134" t="s">
        <v>15</v>
      </c>
      <c r="D86" s="230" t="s">
        <v>181</v>
      </c>
      <c r="E86" s="135" t="s">
        <v>187</v>
      </c>
      <c r="F86" s="136" t="s">
        <v>188</v>
      </c>
      <c r="G86" s="137" t="s">
        <v>189</v>
      </c>
      <c r="H86" s="145">
        <v>2</v>
      </c>
      <c r="I86" s="139"/>
      <c r="J86" s="140">
        <f>ROUND(I86*H86,2)</f>
        <v>0</v>
      </c>
      <c r="K86" s="136" t="s">
        <v>3</v>
      </c>
      <c r="L86" s="25"/>
      <c r="M86" s="141" t="s">
        <v>3</v>
      </c>
      <c r="N86" s="240" t="s">
        <v>42</v>
      </c>
      <c r="O86" s="231"/>
      <c r="P86" s="241">
        <f>O86*H86</f>
        <v>0</v>
      </c>
      <c r="Q86" s="241">
        <v>0</v>
      </c>
      <c r="R86" s="241">
        <f>Q86*H86</f>
        <v>0</v>
      </c>
      <c r="S86" s="241">
        <v>0</v>
      </c>
      <c r="T86" s="142">
        <f>S86*H86</f>
        <v>0</v>
      </c>
      <c r="U86" s="258"/>
      <c r="V86" s="258"/>
      <c r="W86" s="258"/>
      <c r="X86" s="258"/>
      <c r="Y86" s="258"/>
      <c r="Z86" s="258"/>
      <c r="AA86" s="258"/>
      <c r="AB86" s="258"/>
      <c r="AC86" s="258"/>
      <c r="AD86" s="258"/>
      <c r="AE86" s="258"/>
      <c r="AR86" s="143" t="s">
        <v>116</v>
      </c>
      <c r="AT86" s="143" t="s">
        <v>181</v>
      </c>
      <c r="AU86" s="143" t="s">
        <v>80</v>
      </c>
      <c r="AY86" s="15" t="s">
        <v>178</v>
      </c>
      <c r="BE86" s="144">
        <f>IF(N86="základní",J86,0)</f>
        <v>0</v>
      </c>
      <c r="BF86" s="144">
        <f>IF(N86="snížená",J86,0)</f>
        <v>0</v>
      </c>
      <c r="BG86" s="144">
        <f>IF(N86="zákl. přenesená",J86,0)</f>
        <v>0</v>
      </c>
      <c r="BH86" s="144">
        <f>IF(N86="sníž. přenesená",J86,0)</f>
        <v>0</v>
      </c>
      <c r="BI86" s="144">
        <f>IF(N86="nulová",J86,0)</f>
        <v>0</v>
      </c>
      <c r="BJ86" s="15" t="s">
        <v>15</v>
      </c>
      <c r="BK86" s="144">
        <f>ROUND(I86*H86,2)</f>
        <v>0</v>
      </c>
      <c r="BL86" s="15" t="s">
        <v>116</v>
      </c>
      <c r="BM86" s="143" t="s">
        <v>190</v>
      </c>
    </row>
    <row r="87" spans="2:63" s="12" customFormat="1" ht="22.9" customHeight="1">
      <c r="B87" s="122"/>
      <c r="D87" s="123" t="s">
        <v>71</v>
      </c>
      <c r="E87" s="131" t="s">
        <v>191</v>
      </c>
      <c r="F87" s="131" t="s">
        <v>192</v>
      </c>
      <c r="I87" s="125"/>
      <c r="J87" s="132">
        <f>BK87</f>
        <v>0</v>
      </c>
      <c r="L87" s="122"/>
      <c r="M87" s="127"/>
      <c r="N87" s="238"/>
      <c r="O87" s="238"/>
      <c r="P87" s="239">
        <f>SUM(P88:P99)</f>
        <v>0</v>
      </c>
      <c r="Q87" s="238"/>
      <c r="R87" s="239">
        <f>SUM(R88:R99)</f>
        <v>0</v>
      </c>
      <c r="S87" s="238"/>
      <c r="T87" s="128">
        <f>SUM(T88:T99)</f>
        <v>0</v>
      </c>
      <c r="AR87" s="123" t="s">
        <v>80</v>
      </c>
      <c r="AT87" s="129" t="s">
        <v>71</v>
      </c>
      <c r="AU87" s="129" t="s">
        <v>15</v>
      </c>
      <c r="AY87" s="123" t="s">
        <v>178</v>
      </c>
      <c r="BK87" s="130">
        <f>SUM(BK88:BK99)</f>
        <v>0</v>
      </c>
    </row>
    <row r="88" spans="1:65" s="2" customFormat="1" ht="32.45" customHeight="1">
      <c r="A88" s="258"/>
      <c r="B88" s="133"/>
      <c r="C88" s="134" t="s">
        <v>83</v>
      </c>
      <c r="D88" s="229" t="s">
        <v>181</v>
      </c>
      <c r="E88" s="135" t="s">
        <v>193</v>
      </c>
      <c r="F88" s="136" t="s">
        <v>194</v>
      </c>
      <c r="G88" s="137" t="s">
        <v>184</v>
      </c>
      <c r="H88" s="138"/>
      <c r="I88" s="139"/>
      <c r="J88" s="140">
        <f aca="true" t="shared" si="0" ref="J88:J99">ROUND(I88*H88,2)</f>
        <v>0</v>
      </c>
      <c r="K88" s="136" t="s">
        <v>3</v>
      </c>
      <c r="L88" s="25"/>
      <c r="M88" s="141" t="s">
        <v>3</v>
      </c>
      <c r="N88" s="240" t="s">
        <v>42</v>
      </c>
      <c r="O88" s="231"/>
      <c r="P88" s="241">
        <f aca="true" t="shared" si="1" ref="P88:P99">O88*H88</f>
        <v>0</v>
      </c>
      <c r="Q88" s="241">
        <v>0</v>
      </c>
      <c r="R88" s="241">
        <f aca="true" t="shared" si="2" ref="R88:R99">Q88*H88</f>
        <v>0</v>
      </c>
      <c r="S88" s="241">
        <v>0</v>
      </c>
      <c r="T88" s="142">
        <f aca="true" t="shared" si="3" ref="T88:T99">S88*H88</f>
        <v>0</v>
      </c>
      <c r="U88" s="258"/>
      <c r="V88" s="258"/>
      <c r="W88" s="258"/>
      <c r="X88" s="258"/>
      <c r="Y88" s="258"/>
      <c r="Z88" s="258"/>
      <c r="AA88" s="258"/>
      <c r="AB88" s="258"/>
      <c r="AC88" s="258"/>
      <c r="AD88" s="258"/>
      <c r="AE88" s="258"/>
      <c r="AR88" s="143" t="s">
        <v>116</v>
      </c>
      <c r="AT88" s="143" t="s">
        <v>181</v>
      </c>
      <c r="AU88" s="143" t="s">
        <v>80</v>
      </c>
      <c r="AY88" s="15" t="s">
        <v>178</v>
      </c>
      <c r="BE88" s="144">
        <f aca="true" t="shared" si="4" ref="BE88:BE99">IF(N88="základní",J88,0)</f>
        <v>0</v>
      </c>
      <c r="BF88" s="144">
        <f aca="true" t="shared" si="5" ref="BF88:BF99">IF(N88="snížená",J88,0)</f>
        <v>0</v>
      </c>
      <c r="BG88" s="144">
        <f aca="true" t="shared" si="6" ref="BG88:BG99">IF(N88="zákl. přenesená",J88,0)</f>
        <v>0</v>
      </c>
      <c r="BH88" s="144">
        <f aca="true" t="shared" si="7" ref="BH88:BH99">IF(N88="sníž. přenesená",J88,0)</f>
        <v>0</v>
      </c>
      <c r="BI88" s="144">
        <f aca="true" t="shared" si="8" ref="BI88:BI99">IF(N88="nulová",J88,0)</f>
        <v>0</v>
      </c>
      <c r="BJ88" s="15" t="s">
        <v>15</v>
      </c>
      <c r="BK88" s="144">
        <f aca="true" t="shared" si="9" ref="BK88:BK99">ROUND(I88*H88,2)</f>
        <v>0</v>
      </c>
      <c r="BL88" s="15" t="s">
        <v>116</v>
      </c>
      <c r="BM88" s="143" t="s">
        <v>195</v>
      </c>
    </row>
    <row r="89" spans="1:65" s="2" customFormat="1" ht="14.45" customHeight="1">
      <c r="A89" s="258"/>
      <c r="B89" s="133"/>
      <c r="C89" s="134" t="s">
        <v>86</v>
      </c>
      <c r="D89" s="229" t="s">
        <v>181</v>
      </c>
      <c r="E89" s="135" t="s">
        <v>196</v>
      </c>
      <c r="F89" s="136" t="s">
        <v>197</v>
      </c>
      <c r="G89" s="137" t="s">
        <v>189</v>
      </c>
      <c r="H89" s="145">
        <v>4</v>
      </c>
      <c r="I89" s="139"/>
      <c r="J89" s="140">
        <f t="shared" si="0"/>
        <v>0</v>
      </c>
      <c r="K89" s="136" t="s">
        <v>3</v>
      </c>
      <c r="L89" s="25"/>
      <c r="M89" s="141" t="s">
        <v>3</v>
      </c>
      <c r="N89" s="240" t="s">
        <v>42</v>
      </c>
      <c r="O89" s="231"/>
      <c r="P89" s="241">
        <f t="shared" si="1"/>
        <v>0</v>
      </c>
      <c r="Q89" s="241">
        <v>0</v>
      </c>
      <c r="R89" s="241">
        <f t="shared" si="2"/>
        <v>0</v>
      </c>
      <c r="S89" s="241">
        <v>0</v>
      </c>
      <c r="T89" s="142">
        <f t="shared" si="3"/>
        <v>0</v>
      </c>
      <c r="U89" s="258"/>
      <c r="V89" s="258"/>
      <c r="W89" s="258"/>
      <c r="X89" s="258"/>
      <c r="Y89" s="258"/>
      <c r="Z89" s="258"/>
      <c r="AA89" s="258"/>
      <c r="AB89" s="258"/>
      <c r="AC89" s="258"/>
      <c r="AD89" s="258"/>
      <c r="AE89" s="258"/>
      <c r="AR89" s="143" t="s">
        <v>116</v>
      </c>
      <c r="AT89" s="143" t="s">
        <v>181</v>
      </c>
      <c r="AU89" s="143" t="s">
        <v>80</v>
      </c>
      <c r="AY89" s="15" t="s">
        <v>178</v>
      </c>
      <c r="BE89" s="144">
        <f t="shared" si="4"/>
        <v>0</v>
      </c>
      <c r="BF89" s="144">
        <f t="shared" si="5"/>
        <v>0</v>
      </c>
      <c r="BG89" s="144">
        <f t="shared" si="6"/>
        <v>0</v>
      </c>
      <c r="BH89" s="144">
        <f t="shared" si="7"/>
        <v>0</v>
      </c>
      <c r="BI89" s="144">
        <f t="shared" si="8"/>
        <v>0</v>
      </c>
      <c r="BJ89" s="15" t="s">
        <v>15</v>
      </c>
      <c r="BK89" s="144">
        <f t="shared" si="9"/>
        <v>0</v>
      </c>
      <c r="BL89" s="15" t="s">
        <v>116</v>
      </c>
      <c r="BM89" s="143" t="s">
        <v>198</v>
      </c>
    </row>
    <row r="90" spans="1:65" s="2" customFormat="1" ht="14.45" customHeight="1">
      <c r="A90" s="258"/>
      <c r="B90" s="133"/>
      <c r="C90" s="134" t="s">
        <v>89</v>
      </c>
      <c r="D90" s="229" t="s">
        <v>181</v>
      </c>
      <c r="E90" s="135" t="s">
        <v>199</v>
      </c>
      <c r="F90" s="136" t="s">
        <v>200</v>
      </c>
      <c r="G90" s="137" t="s">
        <v>189</v>
      </c>
      <c r="H90" s="145">
        <v>4</v>
      </c>
      <c r="I90" s="139"/>
      <c r="J90" s="140">
        <f t="shared" si="0"/>
        <v>0</v>
      </c>
      <c r="K90" s="136" t="s">
        <v>3</v>
      </c>
      <c r="L90" s="25"/>
      <c r="M90" s="141" t="s">
        <v>3</v>
      </c>
      <c r="N90" s="240" t="s">
        <v>42</v>
      </c>
      <c r="O90" s="231"/>
      <c r="P90" s="241">
        <f t="shared" si="1"/>
        <v>0</v>
      </c>
      <c r="Q90" s="241">
        <v>0</v>
      </c>
      <c r="R90" s="241">
        <f t="shared" si="2"/>
        <v>0</v>
      </c>
      <c r="S90" s="241">
        <v>0</v>
      </c>
      <c r="T90" s="142">
        <f t="shared" si="3"/>
        <v>0</v>
      </c>
      <c r="U90" s="258"/>
      <c r="V90" s="258"/>
      <c r="W90" s="258"/>
      <c r="X90" s="258"/>
      <c r="Y90" s="258"/>
      <c r="Z90" s="258"/>
      <c r="AA90" s="258"/>
      <c r="AB90" s="258"/>
      <c r="AC90" s="258"/>
      <c r="AD90" s="258"/>
      <c r="AE90" s="258"/>
      <c r="AR90" s="143" t="s">
        <v>116</v>
      </c>
      <c r="AT90" s="143" t="s">
        <v>181</v>
      </c>
      <c r="AU90" s="143" t="s">
        <v>80</v>
      </c>
      <c r="AY90" s="15" t="s">
        <v>178</v>
      </c>
      <c r="BE90" s="144">
        <f t="shared" si="4"/>
        <v>0</v>
      </c>
      <c r="BF90" s="144">
        <f t="shared" si="5"/>
        <v>0</v>
      </c>
      <c r="BG90" s="144">
        <f t="shared" si="6"/>
        <v>0</v>
      </c>
      <c r="BH90" s="144">
        <f t="shared" si="7"/>
        <v>0</v>
      </c>
      <c r="BI90" s="144">
        <f t="shared" si="8"/>
        <v>0</v>
      </c>
      <c r="BJ90" s="15" t="s">
        <v>15</v>
      </c>
      <c r="BK90" s="144">
        <f t="shared" si="9"/>
        <v>0</v>
      </c>
      <c r="BL90" s="15" t="s">
        <v>116</v>
      </c>
      <c r="BM90" s="143" t="s">
        <v>201</v>
      </c>
    </row>
    <row r="91" spans="1:65" s="2" customFormat="1" ht="14.45" customHeight="1">
      <c r="A91" s="258"/>
      <c r="B91" s="133"/>
      <c r="C91" s="134" t="s">
        <v>92</v>
      </c>
      <c r="D91" s="229" t="s">
        <v>181</v>
      </c>
      <c r="E91" s="135" t="s">
        <v>202</v>
      </c>
      <c r="F91" s="136" t="s">
        <v>203</v>
      </c>
      <c r="G91" s="137" t="s">
        <v>189</v>
      </c>
      <c r="H91" s="145">
        <v>4</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204</v>
      </c>
    </row>
    <row r="92" spans="1:65" s="2" customFormat="1" ht="14.45" customHeight="1">
      <c r="A92" s="258"/>
      <c r="B92" s="133"/>
      <c r="C92" s="134" t="s">
        <v>95</v>
      </c>
      <c r="D92" s="229" t="s">
        <v>181</v>
      </c>
      <c r="E92" s="135" t="s">
        <v>205</v>
      </c>
      <c r="F92" s="136" t="s">
        <v>206</v>
      </c>
      <c r="G92" s="137" t="s">
        <v>189</v>
      </c>
      <c r="H92" s="145">
        <v>4</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207</v>
      </c>
    </row>
    <row r="93" spans="1:65" s="2" customFormat="1" ht="14.45" customHeight="1">
      <c r="A93" s="258"/>
      <c r="B93" s="133"/>
      <c r="C93" s="134" t="s">
        <v>133</v>
      </c>
      <c r="D93" s="229" t="s">
        <v>181</v>
      </c>
      <c r="E93" s="135" t="s">
        <v>208</v>
      </c>
      <c r="F93" s="136" t="s">
        <v>209</v>
      </c>
      <c r="G93" s="137" t="s">
        <v>189</v>
      </c>
      <c r="H93" s="145">
        <v>4</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210</v>
      </c>
    </row>
    <row r="94" spans="1:65" s="2" customFormat="1" ht="14.45" customHeight="1">
      <c r="A94" s="258"/>
      <c r="B94" s="133"/>
      <c r="C94" s="134" t="s">
        <v>211</v>
      </c>
      <c r="D94" s="229" t="s">
        <v>181</v>
      </c>
      <c r="E94" s="135" t="s">
        <v>212</v>
      </c>
      <c r="F94" s="136" t="s">
        <v>213</v>
      </c>
      <c r="G94" s="137" t="s">
        <v>189</v>
      </c>
      <c r="H94" s="145">
        <v>4</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214</v>
      </c>
    </row>
    <row r="95" spans="1:65" s="2" customFormat="1" ht="14.45" customHeight="1">
      <c r="A95" s="258"/>
      <c r="B95" s="133"/>
      <c r="C95" s="134" t="s">
        <v>98</v>
      </c>
      <c r="D95" s="229" t="s">
        <v>181</v>
      </c>
      <c r="E95" s="135" t="s">
        <v>215</v>
      </c>
      <c r="F95" s="136" t="s">
        <v>216</v>
      </c>
      <c r="G95" s="137" t="s">
        <v>189</v>
      </c>
      <c r="H95" s="145">
        <v>4</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217</v>
      </c>
    </row>
    <row r="96" spans="1:65" s="2" customFormat="1" ht="14.45" customHeight="1">
      <c r="A96" s="258"/>
      <c r="B96" s="133"/>
      <c r="C96" s="134" t="s">
        <v>102</v>
      </c>
      <c r="D96" s="229" t="s">
        <v>181</v>
      </c>
      <c r="E96" s="135" t="s">
        <v>218</v>
      </c>
      <c r="F96" s="136" t="s">
        <v>219</v>
      </c>
      <c r="G96" s="137" t="s">
        <v>189</v>
      </c>
      <c r="H96" s="145">
        <v>2</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220</v>
      </c>
    </row>
    <row r="97" spans="1:65" s="2" customFormat="1" ht="14.45" customHeight="1">
      <c r="A97" s="258"/>
      <c r="B97" s="133"/>
      <c r="C97" s="134" t="s">
        <v>105</v>
      </c>
      <c r="D97" s="229" t="s">
        <v>181</v>
      </c>
      <c r="E97" s="135" t="s">
        <v>221</v>
      </c>
      <c r="F97" s="136" t="s">
        <v>222</v>
      </c>
      <c r="G97" s="137" t="s">
        <v>189</v>
      </c>
      <c r="H97" s="145">
        <v>1</v>
      </c>
      <c r="I97" s="139"/>
      <c r="J97" s="140">
        <f t="shared" si="0"/>
        <v>0</v>
      </c>
      <c r="K97" s="136" t="s">
        <v>3</v>
      </c>
      <c r="L97" s="25"/>
      <c r="M97" s="141" t="s">
        <v>3</v>
      </c>
      <c r="N97" s="240" t="s">
        <v>42</v>
      </c>
      <c r="O97" s="231"/>
      <c r="P97" s="241">
        <f t="shared" si="1"/>
        <v>0</v>
      </c>
      <c r="Q97" s="241">
        <v>0</v>
      </c>
      <c r="R97" s="241">
        <f t="shared" si="2"/>
        <v>0</v>
      </c>
      <c r="S97" s="241">
        <v>0</v>
      </c>
      <c r="T97" s="142">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223</v>
      </c>
    </row>
    <row r="98" spans="1:65" s="2" customFormat="1" ht="14.45" customHeight="1">
      <c r="A98" s="258"/>
      <c r="B98" s="133"/>
      <c r="C98" s="134" t="s">
        <v>108</v>
      </c>
      <c r="D98" s="229" t="s">
        <v>181</v>
      </c>
      <c r="E98" s="135" t="s">
        <v>224</v>
      </c>
      <c r="F98" s="136" t="s">
        <v>225</v>
      </c>
      <c r="G98" s="137" t="s">
        <v>189</v>
      </c>
      <c r="H98" s="145">
        <v>4</v>
      </c>
      <c r="I98" s="139"/>
      <c r="J98" s="140">
        <f t="shared" si="0"/>
        <v>0</v>
      </c>
      <c r="K98" s="136" t="s">
        <v>3</v>
      </c>
      <c r="L98" s="25"/>
      <c r="M98" s="141" t="s">
        <v>3</v>
      </c>
      <c r="N98" s="240" t="s">
        <v>42</v>
      </c>
      <c r="O98" s="231"/>
      <c r="P98" s="241">
        <f t="shared" si="1"/>
        <v>0</v>
      </c>
      <c r="Q98" s="241">
        <v>0</v>
      </c>
      <c r="R98" s="241">
        <f t="shared" si="2"/>
        <v>0</v>
      </c>
      <c r="S98" s="241">
        <v>0</v>
      </c>
      <c r="T98" s="142">
        <f t="shared" si="3"/>
        <v>0</v>
      </c>
      <c r="U98" s="258"/>
      <c r="V98" s="258"/>
      <c r="W98" s="258"/>
      <c r="X98" s="258"/>
      <c r="Y98" s="258"/>
      <c r="Z98" s="258"/>
      <c r="AA98" s="258"/>
      <c r="AB98" s="258"/>
      <c r="AC98" s="258"/>
      <c r="AD98" s="258"/>
      <c r="AE98" s="258"/>
      <c r="AR98" s="143" t="s">
        <v>116</v>
      </c>
      <c r="AT98" s="143" t="s">
        <v>181</v>
      </c>
      <c r="AU98" s="143" t="s">
        <v>80</v>
      </c>
      <c r="AY98" s="15" t="s">
        <v>178</v>
      </c>
      <c r="BE98" s="144">
        <f t="shared" si="4"/>
        <v>0</v>
      </c>
      <c r="BF98" s="144">
        <f t="shared" si="5"/>
        <v>0</v>
      </c>
      <c r="BG98" s="144">
        <f t="shared" si="6"/>
        <v>0</v>
      </c>
      <c r="BH98" s="144">
        <f t="shared" si="7"/>
        <v>0</v>
      </c>
      <c r="BI98" s="144">
        <f t="shared" si="8"/>
        <v>0</v>
      </c>
      <c r="BJ98" s="15" t="s">
        <v>15</v>
      </c>
      <c r="BK98" s="144">
        <f t="shared" si="9"/>
        <v>0</v>
      </c>
      <c r="BL98" s="15" t="s">
        <v>116</v>
      </c>
      <c r="BM98" s="143" t="s">
        <v>226</v>
      </c>
    </row>
    <row r="99" spans="1:65" s="2" customFormat="1" ht="14.45" customHeight="1">
      <c r="A99" s="258"/>
      <c r="B99" s="133"/>
      <c r="C99" s="134" t="s">
        <v>111</v>
      </c>
      <c r="D99" s="229" t="s">
        <v>181</v>
      </c>
      <c r="E99" s="135" t="s">
        <v>227</v>
      </c>
      <c r="F99" s="136" t="s">
        <v>228</v>
      </c>
      <c r="G99" s="137" t="s">
        <v>189</v>
      </c>
      <c r="H99" s="145">
        <v>1</v>
      </c>
      <c r="I99" s="139"/>
      <c r="J99" s="140">
        <f t="shared" si="0"/>
        <v>0</v>
      </c>
      <c r="K99" s="136" t="s">
        <v>3</v>
      </c>
      <c r="L99" s="25"/>
      <c r="M99" s="146" t="s">
        <v>3</v>
      </c>
      <c r="N99" s="147" t="s">
        <v>42</v>
      </c>
      <c r="O99" s="148"/>
      <c r="P99" s="149">
        <f t="shared" si="1"/>
        <v>0</v>
      </c>
      <c r="Q99" s="149">
        <v>0</v>
      </c>
      <c r="R99" s="149">
        <f t="shared" si="2"/>
        <v>0</v>
      </c>
      <c r="S99" s="149">
        <v>0</v>
      </c>
      <c r="T99" s="150">
        <f t="shared" si="3"/>
        <v>0</v>
      </c>
      <c r="U99" s="258"/>
      <c r="V99" s="258"/>
      <c r="W99" s="258"/>
      <c r="X99" s="258"/>
      <c r="Y99" s="258"/>
      <c r="Z99" s="258"/>
      <c r="AA99" s="258"/>
      <c r="AB99" s="258"/>
      <c r="AC99" s="258"/>
      <c r="AD99" s="258"/>
      <c r="AE99" s="258"/>
      <c r="AR99" s="143" t="s">
        <v>116</v>
      </c>
      <c r="AT99" s="143" t="s">
        <v>181</v>
      </c>
      <c r="AU99" s="143" t="s">
        <v>80</v>
      </c>
      <c r="AY99" s="15" t="s">
        <v>178</v>
      </c>
      <c r="BE99" s="144">
        <f t="shared" si="4"/>
        <v>0</v>
      </c>
      <c r="BF99" s="144">
        <f t="shared" si="5"/>
        <v>0</v>
      </c>
      <c r="BG99" s="144">
        <f t="shared" si="6"/>
        <v>0</v>
      </c>
      <c r="BH99" s="144">
        <f t="shared" si="7"/>
        <v>0</v>
      </c>
      <c r="BI99" s="144">
        <f t="shared" si="8"/>
        <v>0</v>
      </c>
      <c r="BJ99" s="15" t="s">
        <v>15</v>
      </c>
      <c r="BK99" s="144">
        <f t="shared" si="9"/>
        <v>0</v>
      </c>
      <c r="BL99" s="15" t="s">
        <v>116</v>
      </c>
      <c r="BM99" s="143" t="s">
        <v>229</v>
      </c>
    </row>
    <row r="100" spans="1:31" s="2" customFormat="1" ht="6.95" customHeight="1">
      <c r="A100" s="258"/>
      <c r="B100" s="31"/>
      <c r="C100" s="32"/>
      <c r="D100" s="32"/>
      <c r="E100" s="32"/>
      <c r="F100" s="32"/>
      <c r="G100" s="32"/>
      <c r="H100" s="32"/>
      <c r="I100" s="95"/>
      <c r="J100" s="32"/>
      <c r="K100" s="32"/>
      <c r="L100" s="25"/>
      <c r="M100" s="258"/>
      <c r="O100" s="258"/>
      <c r="P100" s="258"/>
      <c r="Q100" s="258"/>
      <c r="R100" s="258"/>
      <c r="S100" s="258"/>
      <c r="T100" s="258"/>
      <c r="U100" s="258"/>
      <c r="V100" s="258"/>
      <c r="W100" s="258"/>
      <c r="X100" s="258"/>
      <c r="Y100" s="258"/>
      <c r="Z100" s="258"/>
      <c r="AA100" s="258"/>
      <c r="AB100" s="258"/>
      <c r="AC100" s="258"/>
      <c r="AD100" s="258"/>
      <c r="AE100" s="258"/>
    </row>
  </sheetData>
  <autoFilter ref="C81:K9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98"/>
  <sheetViews>
    <sheetView showGridLines="0" workbookViewId="0" topLeftCell="A87">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136</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438</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10 - 2NP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10 - 2NP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308</v>
      </c>
      <c r="F90" s="136" t="s">
        <v>309</v>
      </c>
      <c r="G90" s="137" t="s">
        <v>184</v>
      </c>
      <c r="H90" s="138"/>
      <c r="I90" s="139"/>
      <c r="J90" s="140">
        <f aca="true" t="shared" si="0" ref="J90:J97">ROUND(I90*H90,2)</f>
        <v>0</v>
      </c>
      <c r="K90" s="136" t="s">
        <v>310</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439</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440</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441</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442</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443</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444</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445</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446</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98"/>
  <sheetViews>
    <sheetView showGridLines="0" workbookViewId="0" topLeftCell="A85">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137</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447</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11 - 3NP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11 - 3NP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355</v>
      </c>
      <c r="F90" s="136" t="s">
        <v>356</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448</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449</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450</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451</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452</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453</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454</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455</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BM98"/>
  <sheetViews>
    <sheetView showGridLines="0" workbookViewId="0" topLeftCell="A89">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138</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456</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12 - 4NP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12 - 4NP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355</v>
      </c>
      <c r="F90" s="136" t="s">
        <v>356</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457</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458</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459</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460</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461</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462</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463</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464</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BM98"/>
  <sheetViews>
    <sheetView showGridLines="0" workbookViewId="0" topLeftCell="A85">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139</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465</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13 - 5NP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13 - 5NP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344</v>
      </c>
      <c r="F90" s="136" t="s">
        <v>345</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466</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467</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468</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469</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470</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471</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472</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473</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BM98"/>
  <sheetViews>
    <sheetView showGridLines="0" workbookViewId="0" topLeftCell="A86">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140</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474</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14 - 6NP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14 - 6NP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344</v>
      </c>
      <c r="F90" s="136" t="s">
        <v>345</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475</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476</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477</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478</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479</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480</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481</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482</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BM98"/>
  <sheetViews>
    <sheetView showGridLines="0" workbookViewId="0" topLeftCell="A87">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141</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483</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15 - 7NP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15 - 7NP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344</v>
      </c>
      <c r="F90" s="136" t="s">
        <v>345</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484</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485</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486</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487</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488</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489</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490</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491</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BM98"/>
  <sheetViews>
    <sheetView showGridLines="0" workbookViewId="0" topLeftCell="A90">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142</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492</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16 - 8NP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16 - 8NP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344</v>
      </c>
      <c r="F90" s="136" t="s">
        <v>345</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493</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494</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495</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496</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497</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498</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499</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500</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2:BM98"/>
  <sheetViews>
    <sheetView showGridLines="0" workbookViewId="0" topLeftCell="A89">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143</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501</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17 - 9NP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17 - 9NP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182</v>
      </c>
      <c r="F90" s="136" t="s">
        <v>183</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502</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503</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504</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505</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506</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507</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508</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509</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BM98"/>
  <sheetViews>
    <sheetView showGridLines="0" workbookViewId="0" topLeftCell="A85">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144</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510</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18 - 10NP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18 - 10NP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182</v>
      </c>
      <c r="F90" s="136" t="s">
        <v>183</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511</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512</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513</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514</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515</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516</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517</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518</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BM98"/>
  <sheetViews>
    <sheetView showGridLines="0" workbookViewId="0" topLeftCell="A86">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145</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519</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19 - 11NP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19 - 11NP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182</v>
      </c>
      <c r="F90" s="136" t="s">
        <v>183</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520</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521</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522</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523</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524</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525</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526</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527</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00"/>
  <sheetViews>
    <sheetView showGridLines="0" workbookViewId="0" topLeftCell="A81">
      <selection activeCell="D88" sqref="D8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82</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31" s="2" customFormat="1" ht="12" customHeight="1">
      <c r="A8" s="258"/>
      <c r="B8" s="25"/>
      <c r="C8" s="258"/>
      <c r="D8" s="259" t="s">
        <v>154</v>
      </c>
      <c r="E8" s="258"/>
      <c r="F8" s="258"/>
      <c r="G8" s="258"/>
      <c r="H8" s="258"/>
      <c r="I8" s="75"/>
      <c r="J8" s="258"/>
      <c r="K8" s="258"/>
      <c r="L8" s="76"/>
      <c r="S8" s="258"/>
      <c r="T8" s="258"/>
      <c r="U8" s="258"/>
      <c r="V8" s="258"/>
      <c r="W8" s="258"/>
      <c r="X8" s="258"/>
      <c r="Y8" s="258"/>
      <c r="Z8" s="258"/>
      <c r="AA8" s="258"/>
      <c r="AB8" s="258"/>
      <c r="AC8" s="258"/>
      <c r="AD8" s="258"/>
      <c r="AE8" s="258"/>
    </row>
    <row r="9" spans="1:31" s="2" customFormat="1" ht="14.45" customHeight="1">
      <c r="A9" s="258"/>
      <c r="B9" s="25"/>
      <c r="C9" s="258"/>
      <c r="D9" s="258"/>
      <c r="E9" s="279" t="s">
        <v>230</v>
      </c>
      <c r="F9" s="307"/>
      <c r="G9" s="307"/>
      <c r="H9" s="307"/>
      <c r="I9" s="75"/>
      <c r="J9" s="258"/>
      <c r="K9" s="258"/>
      <c r="L9" s="76"/>
      <c r="S9" s="258"/>
      <c r="T9" s="258"/>
      <c r="U9" s="258"/>
      <c r="V9" s="258"/>
      <c r="W9" s="258"/>
      <c r="X9" s="258"/>
      <c r="Y9" s="258"/>
      <c r="Z9" s="258"/>
      <c r="AA9" s="258"/>
      <c r="AB9" s="258"/>
      <c r="AC9" s="258"/>
      <c r="AD9" s="258"/>
      <c r="AE9" s="258"/>
    </row>
    <row r="10" spans="1:31" s="2" customFormat="1" ht="12">
      <c r="A10" s="258"/>
      <c r="B10" s="25"/>
      <c r="C10" s="258"/>
      <c r="D10" s="258"/>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2" customHeight="1">
      <c r="A11" s="258"/>
      <c r="B11" s="25"/>
      <c r="C11" s="258"/>
      <c r="D11" s="259" t="s">
        <v>19</v>
      </c>
      <c r="E11" s="258"/>
      <c r="F11" s="251" t="s">
        <v>3</v>
      </c>
      <c r="G11" s="258"/>
      <c r="H11" s="258"/>
      <c r="I11" s="77" t="s">
        <v>20</v>
      </c>
      <c r="J11" s="251" t="s">
        <v>3</v>
      </c>
      <c r="K11" s="258"/>
      <c r="L11" s="76"/>
      <c r="S11" s="258"/>
      <c r="T11" s="258"/>
      <c r="U11" s="258"/>
      <c r="V11" s="258"/>
      <c r="W11" s="258"/>
      <c r="X11" s="258"/>
      <c r="Y11" s="258"/>
      <c r="Z11" s="258"/>
      <c r="AA11" s="258"/>
      <c r="AB11" s="258"/>
      <c r="AC11" s="258"/>
      <c r="AD11" s="258"/>
      <c r="AE11" s="258"/>
    </row>
    <row r="12" spans="1:31" s="2" customFormat="1" ht="12" customHeight="1">
      <c r="A12" s="258"/>
      <c r="B12" s="25"/>
      <c r="C12" s="258"/>
      <c r="D12" s="259" t="s">
        <v>21</v>
      </c>
      <c r="E12" s="258"/>
      <c r="F12" s="251" t="s">
        <v>22</v>
      </c>
      <c r="G12" s="258"/>
      <c r="H12" s="258"/>
      <c r="I12" s="77" t="s">
        <v>23</v>
      </c>
      <c r="J12" s="250" t="str">
        <f>'Rekapitulace stavby'!AU8</f>
        <v>21. 10. 2019</v>
      </c>
      <c r="K12" s="258"/>
      <c r="L12" s="76"/>
      <c r="S12" s="258"/>
      <c r="T12" s="258"/>
      <c r="U12" s="258"/>
      <c r="V12" s="258"/>
      <c r="W12" s="258"/>
      <c r="X12" s="258"/>
      <c r="Y12" s="258"/>
      <c r="Z12" s="258"/>
      <c r="AA12" s="258"/>
      <c r="AB12" s="258"/>
      <c r="AC12" s="258"/>
      <c r="AD12" s="258"/>
      <c r="AE12" s="258"/>
    </row>
    <row r="13" spans="1:31" s="2" customFormat="1" ht="10.9" customHeight="1">
      <c r="A13" s="258"/>
      <c r="B13" s="25"/>
      <c r="C13" s="258"/>
      <c r="D13" s="258"/>
      <c r="E13" s="258"/>
      <c r="F13" s="258"/>
      <c r="G13" s="258"/>
      <c r="H13" s="258"/>
      <c r="I13" s="75"/>
      <c r="J13" s="258"/>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25</v>
      </c>
      <c r="E14" s="258"/>
      <c r="F14" s="258"/>
      <c r="G14" s="258"/>
      <c r="H14" s="258"/>
      <c r="I14" s="77" t="s">
        <v>26</v>
      </c>
      <c r="J14" s="251" t="s">
        <v>3</v>
      </c>
      <c r="K14" s="258"/>
      <c r="L14" s="76"/>
      <c r="S14" s="258"/>
      <c r="T14" s="258"/>
      <c r="U14" s="258"/>
      <c r="V14" s="258"/>
      <c r="W14" s="258"/>
      <c r="X14" s="258"/>
      <c r="Y14" s="258"/>
      <c r="Z14" s="258"/>
      <c r="AA14" s="258"/>
      <c r="AB14" s="258"/>
      <c r="AC14" s="258"/>
      <c r="AD14" s="258"/>
      <c r="AE14" s="258"/>
    </row>
    <row r="15" spans="1:31" s="2" customFormat="1" ht="18" customHeight="1">
      <c r="A15" s="258"/>
      <c r="B15" s="25"/>
      <c r="C15" s="258"/>
      <c r="D15" s="258"/>
      <c r="E15" s="251" t="s">
        <v>27</v>
      </c>
      <c r="F15" s="258"/>
      <c r="G15" s="258"/>
      <c r="H15" s="258"/>
      <c r="I15" s="77" t="s">
        <v>28</v>
      </c>
      <c r="J15" s="251" t="s">
        <v>3</v>
      </c>
      <c r="K15" s="258"/>
      <c r="L15" s="76"/>
      <c r="S15" s="258"/>
      <c r="T15" s="258"/>
      <c r="U15" s="258"/>
      <c r="V15" s="258"/>
      <c r="W15" s="258"/>
      <c r="X15" s="258"/>
      <c r="Y15" s="258"/>
      <c r="Z15" s="258"/>
      <c r="AA15" s="258"/>
      <c r="AB15" s="258"/>
      <c r="AC15" s="258"/>
      <c r="AD15" s="258"/>
      <c r="AE15" s="258"/>
    </row>
    <row r="16" spans="1:31" s="2" customFormat="1" ht="6.95" customHeight="1">
      <c r="A16" s="258"/>
      <c r="B16" s="25"/>
      <c r="C16" s="258"/>
      <c r="D16" s="258"/>
      <c r="E16" s="258"/>
      <c r="F16" s="258"/>
      <c r="G16" s="258"/>
      <c r="H16" s="258"/>
      <c r="I16" s="75"/>
      <c r="J16" s="258"/>
      <c r="K16" s="258"/>
      <c r="L16" s="76"/>
      <c r="S16" s="258"/>
      <c r="T16" s="258"/>
      <c r="U16" s="258"/>
      <c r="V16" s="258"/>
      <c r="W16" s="258"/>
      <c r="X16" s="258"/>
      <c r="Y16" s="258"/>
      <c r="Z16" s="258"/>
      <c r="AA16" s="258"/>
      <c r="AB16" s="258"/>
      <c r="AC16" s="258"/>
      <c r="AD16" s="258"/>
      <c r="AE16" s="258"/>
    </row>
    <row r="17" spans="1:31" s="2" customFormat="1" ht="12" customHeight="1">
      <c r="A17" s="258"/>
      <c r="B17" s="25"/>
      <c r="C17" s="258"/>
      <c r="D17" s="259" t="s">
        <v>29</v>
      </c>
      <c r="E17" s="258"/>
      <c r="F17" s="258"/>
      <c r="G17" s="258"/>
      <c r="H17" s="258"/>
      <c r="I17" s="77" t="s">
        <v>26</v>
      </c>
      <c r="J17" s="260" t="str">
        <f>'Rekapitulace stavby'!AU13</f>
        <v>Vyplň údaj</v>
      </c>
      <c r="K17" s="258"/>
      <c r="L17" s="76"/>
      <c r="S17" s="258"/>
      <c r="T17" s="258"/>
      <c r="U17" s="258"/>
      <c r="V17" s="258"/>
      <c r="W17" s="258"/>
      <c r="X17" s="258"/>
      <c r="Y17" s="258"/>
      <c r="Z17" s="258"/>
      <c r="AA17" s="258"/>
      <c r="AB17" s="258"/>
      <c r="AC17" s="258"/>
      <c r="AD17" s="258"/>
      <c r="AE17" s="258"/>
    </row>
    <row r="18" spans="1:31" s="2" customFormat="1" ht="18" customHeight="1">
      <c r="A18" s="258"/>
      <c r="B18" s="25"/>
      <c r="C18" s="258"/>
      <c r="D18" s="258"/>
      <c r="E18" s="310" t="str">
        <f>'Rekapitulace stavby'!E14</f>
        <v>Vyplň údaj</v>
      </c>
      <c r="F18" s="282"/>
      <c r="G18" s="282"/>
      <c r="H18" s="282"/>
      <c r="I18" s="77" t="s">
        <v>28</v>
      </c>
      <c r="J18" s="260" t="str">
        <f>'Rekapitulace stavby'!AU14</f>
        <v>Vyplň údaj</v>
      </c>
      <c r="K18" s="258"/>
      <c r="L18" s="76"/>
      <c r="S18" s="258"/>
      <c r="T18" s="258"/>
      <c r="U18" s="258"/>
      <c r="V18" s="258"/>
      <c r="W18" s="258"/>
      <c r="X18" s="258"/>
      <c r="Y18" s="258"/>
      <c r="Z18" s="258"/>
      <c r="AA18" s="258"/>
      <c r="AB18" s="258"/>
      <c r="AC18" s="258"/>
      <c r="AD18" s="258"/>
      <c r="AE18" s="258"/>
    </row>
    <row r="19" spans="1:31" s="2" customFormat="1" ht="6.95" customHeight="1">
      <c r="A19" s="258"/>
      <c r="B19" s="25"/>
      <c r="C19" s="258"/>
      <c r="D19" s="258"/>
      <c r="E19" s="258"/>
      <c r="F19" s="258"/>
      <c r="G19" s="258"/>
      <c r="H19" s="258"/>
      <c r="I19" s="75"/>
      <c r="J19" s="258"/>
      <c r="K19" s="258"/>
      <c r="L19" s="76"/>
      <c r="S19" s="258"/>
      <c r="T19" s="258"/>
      <c r="U19" s="258"/>
      <c r="V19" s="258"/>
      <c r="W19" s="258"/>
      <c r="X19" s="258"/>
      <c r="Y19" s="258"/>
      <c r="Z19" s="258"/>
      <c r="AA19" s="258"/>
      <c r="AB19" s="258"/>
      <c r="AC19" s="258"/>
      <c r="AD19" s="258"/>
      <c r="AE19" s="258"/>
    </row>
    <row r="20" spans="1:31" s="2" customFormat="1" ht="12" customHeight="1">
      <c r="A20" s="258"/>
      <c r="B20" s="25"/>
      <c r="C20" s="258"/>
      <c r="D20" s="259" t="s">
        <v>31</v>
      </c>
      <c r="E20" s="258"/>
      <c r="F20" s="258"/>
      <c r="G20" s="258"/>
      <c r="H20" s="258"/>
      <c r="I20" s="77" t="s">
        <v>26</v>
      </c>
      <c r="J20" s="251" t="s">
        <v>3</v>
      </c>
      <c r="K20" s="258"/>
      <c r="L20" s="76"/>
      <c r="S20" s="258"/>
      <c r="T20" s="258"/>
      <c r="U20" s="258"/>
      <c r="V20" s="258"/>
      <c r="W20" s="258"/>
      <c r="X20" s="258"/>
      <c r="Y20" s="258"/>
      <c r="Z20" s="258"/>
      <c r="AA20" s="258"/>
      <c r="AB20" s="258"/>
      <c r="AC20" s="258"/>
      <c r="AD20" s="258"/>
      <c r="AE20" s="258"/>
    </row>
    <row r="21" spans="1:31" s="2" customFormat="1" ht="18" customHeight="1">
      <c r="A21" s="258"/>
      <c r="B21" s="25"/>
      <c r="C21" s="258"/>
      <c r="D21" s="258"/>
      <c r="E21" s="251" t="s">
        <v>32</v>
      </c>
      <c r="F21" s="258"/>
      <c r="G21" s="258"/>
      <c r="H21" s="258"/>
      <c r="I21" s="77" t="s">
        <v>28</v>
      </c>
      <c r="J21" s="251" t="s">
        <v>3</v>
      </c>
      <c r="K21" s="258"/>
      <c r="L21" s="76"/>
      <c r="S21" s="258"/>
      <c r="T21" s="258"/>
      <c r="U21" s="258"/>
      <c r="V21" s="258"/>
      <c r="W21" s="258"/>
      <c r="X21" s="258"/>
      <c r="Y21" s="258"/>
      <c r="Z21" s="258"/>
      <c r="AA21" s="258"/>
      <c r="AB21" s="258"/>
      <c r="AC21" s="258"/>
      <c r="AD21" s="258"/>
      <c r="AE21" s="258"/>
    </row>
    <row r="22" spans="1:31" s="2" customFormat="1" ht="6.95" customHeight="1">
      <c r="A22" s="258"/>
      <c r="B22" s="25"/>
      <c r="C22" s="258"/>
      <c r="D22" s="258"/>
      <c r="E22" s="258"/>
      <c r="F22" s="258"/>
      <c r="G22" s="258"/>
      <c r="H22" s="258"/>
      <c r="I22" s="75"/>
      <c r="J22" s="258"/>
      <c r="K22" s="258"/>
      <c r="L22" s="76"/>
      <c r="S22" s="258"/>
      <c r="T22" s="258"/>
      <c r="U22" s="258"/>
      <c r="V22" s="258"/>
      <c r="W22" s="258"/>
      <c r="X22" s="258"/>
      <c r="Y22" s="258"/>
      <c r="Z22" s="258"/>
      <c r="AA22" s="258"/>
      <c r="AB22" s="258"/>
      <c r="AC22" s="258"/>
      <c r="AD22" s="258"/>
      <c r="AE22" s="258"/>
    </row>
    <row r="23" spans="1:31" s="2" customFormat="1" ht="12" customHeight="1">
      <c r="A23" s="258"/>
      <c r="B23" s="25"/>
      <c r="C23" s="258"/>
      <c r="D23" s="259" t="s">
        <v>34</v>
      </c>
      <c r="E23" s="258"/>
      <c r="F23" s="258"/>
      <c r="G23" s="258"/>
      <c r="H23" s="258"/>
      <c r="I23" s="77" t="s">
        <v>26</v>
      </c>
      <c r="J23" s="251" t="str">
        <f>IF('Rekapitulace stavby'!AU19="","",'Rekapitulace stavby'!AU19)</f>
        <v/>
      </c>
      <c r="K23" s="258"/>
      <c r="L23" s="76"/>
      <c r="S23" s="258"/>
      <c r="T23" s="258"/>
      <c r="U23" s="258"/>
      <c r="V23" s="258"/>
      <c r="W23" s="258"/>
      <c r="X23" s="258"/>
      <c r="Y23" s="258"/>
      <c r="Z23" s="258"/>
      <c r="AA23" s="258"/>
      <c r="AB23" s="258"/>
      <c r="AC23" s="258"/>
      <c r="AD23" s="258"/>
      <c r="AE23" s="258"/>
    </row>
    <row r="24" spans="1:31" s="2" customFormat="1" ht="18" customHeight="1">
      <c r="A24" s="258"/>
      <c r="B24" s="25"/>
      <c r="C24" s="258"/>
      <c r="D24" s="258"/>
      <c r="E24" s="251" t="str">
        <f>IF('Rekapitulace stavby'!E20="","",'Rekapitulace stavby'!E20)</f>
        <v xml:space="preserve"> </v>
      </c>
      <c r="F24" s="258"/>
      <c r="G24" s="258"/>
      <c r="H24" s="258"/>
      <c r="I24" s="77" t="s">
        <v>28</v>
      </c>
      <c r="J24" s="251" t="str">
        <f>IF('Rekapitulace stavby'!AU20="","",'Rekapitulace stavby'!AU20)</f>
        <v/>
      </c>
      <c r="K24" s="258"/>
      <c r="L24" s="76"/>
      <c r="S24" s="258"/>
      <c r="T24" s="258"/>
      <c r="U24" s="258"/>
      <c r="V24" s="258"/>
      <c r="W24" s="258"/>
      <c r="X24" s="258"/>
      <c r="Y24" s="258"/>
      <c r="Z24" s="258"/>
      <c r="AA24" s="258"/>
      <c r="AB24" s="258"/>
      <c r="AC24" s="258"/>
      <c r="AD24" s="258"/>
      <c r="AE24" s="258"/>
    </row>
    <row r="25" spans="1:31" s="2" customFormat="1" ht="6.95" customHeight="1">
      <c r="A25" s="258"/>
      <c r="B25" s="25"/>
      <c r="C25" s="258"/>
      <c r="D25" s="258"/>
      <c r="E25" s="258"/>
      <c r="F25" s="258"/>
      <c r="G25" s="258"/>
      <c r="H25" s="258"/>
      <c r="I25" s="75"/>
      <c r="J25" s="258"/>
      <c r="K25" s="258"/>
      <c r="L25" s="76"/>
      <c r="S25" s="258"/>
      <c r="T25" s="258"/>
      <c r="U25" s="258"/>
      <c r="V25" s="258"/>
      <c r="W25" s="258"/>
      <c r="X25" s="258"/>
      <c r="Y25" s="258"/>
      <c r="Z25" s="258"/>
      <c r="AA25" s="258"/>
      <c r="AB25" s="258"/>
      <c r="AC25" s="258"/>
      <c r="AD25" s="258"/>
      <c r="AE25" s="258"/>
    </row>
    <row r="26" spans="1:31" s="2" customFormat="1" ht="12" customHeight="1">
      <c r="A26" s="258"/>
      <c r="B26" s="25"/>
      <c r="C26" s="258"/>
      <c r="D26" s="259" t="s">
        <v>35</v>
      </c>
      <c r="E26" s="258"/>
      <c r="F26" s="258"/>
      <c r="G26" s="258"/>
      <c r="H26" s="258"/>
      <c r="I26" s="75"/>
      <c r="J26" s="258"/>
      <c r="K26" s="258"/>
      <c r="L26" s="76"/>
      <c r="S26" s="258"/>
      <c r="T26" s="258"/>
      <c r="U26" s="258"/>
      <c r="V26" s="258"/>
      <c r="W26" s="258"/>
      <c r="X26" s="258"/>
      <c r="Y26" s="258"/>
      <c r="Z26" s="258"/>
      <c r="AA26" s="258"/>
      <c r="AB26" s="258"/>
      <c r="AC26" s="258"/>
      <c r="AD26" s="258"/>
      <c r="AE26" s="258"/>
    </row>
    <row r="27" spans="1:31" s="8" customFormat="1" ht="14.45" customHeight="1">
      <c r="A27" s="78"/>
      <c r="B27" s="79"/>
      <c r="C27" s="78"/>
      <c r="D27" s="78"/>
      <c r="E27" s="286" t="s">
        <v>3</v>
      </c>
      <c r="F27" s="286"/>
      <c r="G27" s="286"/>
      <c r="H27" s="286"/>
      <c r="I27" s="80"/>
      <c r="J27" s="78"/>
      <c r="K27" s="78"/>
      <c r="L27" s="81"/>
      <c r="S27" s="78"/>
      <c r="T27" s="78"/>
      <c r="U27" s="78"/>
      <c r="V27" s="78"/>
      <c r="W27" s="78"/>
      <c r="X27" s="78"/>
      <c r="Y27" s="78"/>
      <c r="Z27" s="78"/>
      <c r="AA27" s="78"/>
      <c r="AB27" s="78"/>
      <c r="AC27" s="78"/>
      <c r="AD27" s="78"/>
      <c r="AE27" s="78"/>
    </row>
    <row r="28" spans="1:31" s="2" customFormat="1" ht="6.95" customHeight="1">
      <c r="A28" s="258"/>
      <c r="B28" s="25"/>
      <c r="C28" s="258"/>
      <c r="D28" s="258"/>
      <c r="E28" s="258"/>
      <c r="F28" s="258"/>
      <c r="G28" s="258"/>
      <c r="H28" s="258"/>
      <c r="I28" s="75"/>
      <c r="J28" s="258"/>
      <c r="K28" s="258"/>
      <c r="L28" s="76"/>
      <c r="S28" s="258"/>
      <c r="T28" s="258"/>
      <c r="U28" s="258"/>
      <c r="V28" s="258"/>
      <c r="W28" s="258"/>
      <c r="X28" s="258"/>
      <c r="Y28" s="258"/>
      <c r="Z28" s="258"/>
      <c r="AA28" s="258"/>
      <c r="AB28" s="258"/>
      <c r="AC28" s="258"/>
      <c r="AD28" s="258"/>
      <c r="AE28" s="258"/>
    </row>
    <row r="29" spans="1:31" s="2" customFormat="1" ht="6.95" customHeight="1">
      <c r="A29" s="258"/>
      <c r="B29" s="25"/>
      <c r="C29" s="258"/>
      <c r="D29" s="48"/>
      <c r="E29" s="48"/>
      <c r="F29" s="48"/>
      <c r="G29" s="48"/>
      <c r="H29" s="48"/>
      <c r="I29" s="82"/>
      <c r="J29" s="48"/>
      <c r="K29" s="48"/>
      <c r="L29" s="76"/>
      <c r="S29" s="258"/>
      <c r="T29" s="258"/>
      <c r="U29" s="258"/>
      <c r="V29" s="258"/>
      <c r="W29" s="258"/>
      <c r="X29" s="258"/>
      <c r="Y29" s="258"/>
      <c r="Z29" s="258"/>
      <c r="AA29" s="258"/>
      <c r="AB29" s="258"/>
      <c r="AC29" s="258"/>
      <c r="AD29" s="258"/>
      <c r="AE29" s="258"/>
    </row>
    <row r="30" spans="1:31" s="2" customFormat="1" ht="25.35" customHeight="1">
      <c r="A30" s="258"/>
      <c r="B30" s="25"/>
      <c r="C30" s="258"/>
      <c r="D30" s="83" t="s">
        <v>37</v>
      </c>
      <c r="E30" s="258"/>
      <c r="F30" s="258"/>
      <c r="G30" s="258"/>
      <c r="H30" s="258"/>
      <c r="I30" s="75"/>
      <c r="J30" s="246">
        <f>ROUND(J82,2)</f>
        <v>0</v>
      </c>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14.45" customHeight="1">
      <c r="A32" s="258"/>
      <c r="B32" s="25"/>
      <c r="C32" s="258"/>
      <c r="D32" s="258"/>
      <c r="E32" s="258"/>
      <c r="F32" s="254" t="s">
        <v>39</v>
      </c>
      <c r="G32" s="258"/>
      <c r="H32" s="258"/>
      <c r="I32" s="84" t="s">
        <v>38</v>
      </c>
      <c r="J32" s="254" t="s">
        <v>40</v>
      </c>
      <c r="K32" s="258"/>
      <c r="L32" s="76"/>
      <c r="S32" s="258"/>
      <c r="T32" s="258"/>
      <c r="U32" s="258"/>
      <c r="V32" s="258"/>
      <c r="W32" s="258"/>
      <c r="X32" s="258"/>
      <c r="Y32" s="258"/>
      <c r="Z32" s="258"/>
      <c r="AA32" s="258"/>
      <c r="AB32" s="258"/>
      <c r="AC32" s="258"/>
      <c r="AD32" s="258"/>
      <c r="AE32" s="258"/>
    </row>
    <row r="33" spans="1:31" s="2" customFormat="1" ht="14.45" customHeight="1">
      <c r="A33" s="258"/>
      <c r="B33" s="25"/>
      <c r="C33" s="258"/>
      <c r="D33" s="85" t="s">
        <v>41</v>
      </c>
      <c r="E33" s="259" t="s">
        <v>42</v>
      </c>
      <c r="F33" s="86">
        <f>ROUND((SUM(BE82:BE99)),2)</f>
        <v>0</v>
      </c>
      <c r="G33" s="258"/>
      <c r="H33" s="258"/>
      <c r="I33" s="87">
        <v>0.21</v>
      </c>
      <c r="J33" s="86">
        <f>ROUND(((SUM(BE82:BE99))*I33),2)</f>
        <v>0</v>
      </c>
      <c r="K33" s="25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9" t="s">
        <v>43</v>
      </c>
      <c r="F34" s="86">
        <f>ROUND((SUM(BF82:BF99)),2)</f>
        <v>0</v>
      </c>
      <c r="G34" s="258"/>
      <c r="H34" s="258"/>
      <c r="I34" s="87">
        <v>0.15</v>
      </c>
      <c r="J34" s="86">
        <f>ROUND(((SUM(BF82:BF99))*I34),2)</f>
        <v>0</v>
      </c>
      <c r="K34" s="258"/>
      <c r="L34" s="76"/>
      <c r="S34" s="258"/>
      <c r="T34" s="258"/>
      <c r="U34" s="258"/>
      <c r="V34" s="258"/>
      <c r="W34" s="258"/>
      <c r="X34" s="258"/>
      <c r="Y34" s="258"/>
      <c r="Z34" s="258"/>
      <c r="AA34" s="258"/>
      <c r="AB34" s="258"/>
      <c r="AC34" s="258"/>
      <c r="AD34" s="258"/>
      <c r="AE34" s="258"/>
    </row>
    <row r="35" spans="1:31" s="2" customFormat="1" ht="14.45" customHeight="1" hidden="1">
      <c r="A35" s="258"/>
      <c r="B35" s="25"/>
      <c r="C35" s="258"/>
      <c r="D35" s="258"/>
      <c r="E35" s="259" t="s">
        <v>44</v>
      </c>
      <c r="F35" s="86">
        <f>ROUND((SUM(BG82:BG99)),2)</f>
        <v>0</v>
      </c>
      <c r="G35" s="258"/>
      <c r="H35" s="258"/>
      <c r="I35" s="87">
        <v>0.21</v>
      </c>
      <c r="J35" s="86">
        <f>0</f>
        <v>0</v>
      </c>
      <c r="K35" s="258"/>
      <c r="L35" s="76"/>
      <c r="S35" s="258"/>
      <c r="T35" s="258"/>
      <c r="U35" s="258"/>
      <c r="V35" s="258"/>
      <c r="W35" s="258"/>
      <c r="X35" s="258"/>
      <c r="Y35" s="258"/>
      <c r="Z35" s="258"/>
      <c r="AA35" s="258"/>
      <c r="AB35" s="258"/>
      <c r="AC35" s="258"/>
      <c r="AD35" s="258"/>
      <c r="AE35" s="258"/>
    </row>
    <row r="36" spans="1:31" s="2" customFormat="1" ht="14.45" customHeight="1" hidden="1">
      <c r="A36" s="258"/>
      <c r="B36" s="25"/>
      <c r="C36" s="258"/>
      <c r="D36" s="258"/>
      <c r="E36" s="259" t="s">
        <v>45</v>
      </c>
      <c r="F36" s="86">
        <f>ROUND((SUM(BH82:BH99)),2)</f>
        <v>0</v>
      </c>
      <c r="G36" s="258"/>
      <c r="H36" s="258"/>
      <c r="I36" s="87">
        <v>0.15</v>
      </c>
      <c r="J36" s="86">
        <f>0</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46</v>
      </c>
      <c r="F37" s="86">
        <f>ROUND((SUM(BI82:BI99)),2)</f>
        <v>0</v>
      </c>
      <c r="G37" s="258"/>
      <c r="H37" s="258"/>
      <c r="I37" s="87">
        <v>0</v>
      </c>
      <c r="J37" s="86">
        <f>0</f>
        <v>0</v>
      </c>
      <c r="K37" s="258"/>
      <c r="L37" s="76"/>
      <c r="S37" s="258"/>
      <c r="T37" s="258"/>
      <c r="U37" s="258"/>
      <c r="V37" s="258"/>
      <c r="W37" s="258"/>
      <c r="X37" s="258"/>
      <c r="Y37" s="258"/>
      <c r="Z37" s="258"/>
      <c r="AA37" s="258"/>
      <c r="AB37" s="258"/>
      <c r="AC37" s="258"/>
      <c r="AD37" s="258"/>
      <c r="AE37" s="258"/>
    </row>
    <row r="38" spans="1:31" s="2" customFormat="1" ht="6.95" customHeight="1">
      <c r="A38" s="258"/>
      <c r="B38" s="25"/>
      <c r="C38" s="258"/>
      <c r="D38" s="258"/>
      <c r="E38" s="258"/>
      <c r="F38" s="258"/>
      <c r="G38" s="258"/>
      <c r="H38" s="258"/>
      <c r="I38" s="75"/>
      <c r="J38" s="258"/>
      <c r="K38" s="258"/>
      <c r="L38" s="76"/>
      <c r="S38" s="258"/>
      <c r="T38" s="258"/>
      <c r="U38" s="258"/>
      <c r="V38" s="258"/>
      <c r="W38" s="258"/>
      <c r="X38" s="258"/>
      <c r="Y38" s="258"/>
      <c r="Z38" s="258"/>
      <c r="AA38" s="258"/>
      <c r="AB38" s="258"/>
      <c r="AC38" s="258"/>
      <c r="AD38" s="258"/>
      <c r="AE38" s="258"/>
    </row>
    <row r="39" spans="1:31" s="2" customFormat="1" ht="25.35" customHeight="1">
      <c r="A39" s="258"/>
      <c r="B39" s="25"/>
      <c r="C39" s="88"/>
      <c r="D39" s="89" t="s">
        <v>47</v>
      </c>
      <c r="E39" s="42"/>
      <c r="F39" s="42"/>
      <c r="G39" s="90" t="s">
        <v>48</v>
      </c>
      <c r="H39" s="91" t="s">
        <v>49</v>
      </c>
      <c r="I39" s="92"/>
      <c r="J39" s="93">
        <f>SUM(J30:J37)</f>
        <v>0</v>
      </c>
      <c r="K39" s="94"/>
      <c r="L39" s="76"/>
      <c r="S39" s="258"/>
      <c r="T39" s="258"/>
      <c r="U39" s="258"/>
      <c r="V39" s="258"/>
      <c r="W39" s="258"/>
      <c r="X39" s="258"/>
      <c r="Y39" s="258"/>
      <c r="Z39" s="258"/>
      <c r="AA39" s="258"/>
      <c r="AB39" s="258"/>
      <c r="AC39" s="258"/>
      <c r="AD39" s="258"/>
      <c r="AE39" s="258"/>
    </row>
    <row r="40" spans="1:31" s="2" customFormat="1" ht="14.45" customHeight="1">
      <c r="A40" s="258"/>
      <c r="B40" s="31"/>
      <c r="C40" s="32"/>
      <c r="D40" s="32"/>
      <c r="E40" s="32"/>
      <c r="F40" s="32"/>
      <c r="G40" s="32"/>
      <c r="H40" s="32"/>
      <c r="I40" s="95"/>
      <c r="J40" s="32"/>
      <c r="K40" s="32"/>
      <c r="L40" s="76"/>
      <c r="S40" s="258"/>
      <c r="T40" s="258"/>
      <c r="U40" s="258"/>
      <c r="V40" s="258"/>
      <c r="W40" s="258"/>
      <c r="X40" s="258"/>
      <c r="Y40" s="258"/>
      <c r="Z40" s="258"/>
      <c r="AA40" s="258"/>
      <c r="AB40" s="258"/>
      <c r="AC40" s="258"/>
      <c r="AD40" s="258"/>
      <c r="AE40" s="258"/>
    </row>
    <row r="44" spans="1:31" s="2" customFormat="1" ht="6.95" customHeight="1">
      <c r="A44" s="258"/>
      <c r="B44" s="33"/>
      <c r="C44" s="34"/>
      <c r="D44" s="34"/>
      <c r="E44" s="34"/>
      <c r="F44" s="34"/>
      <c r="G44" s="34"/>
      <c r="H44" s="34"/>
      <c r="I44" s="96"/>
      <c r="J44" s="34"/>
      <c r="K44" s="34"/>
      <c r="L44" s="76"/>
      <c r="S44" s="258"/>
      <c r="T44" s="258"/>
      <c r="U44" s="258"/>
      <c r="V44" s="258"/>
      <c r="W44" s="258"/>
      <c r="X44" s="258"/>
      <c r="Y44" s="258"/>
      <c r="Z44" s="258"/>
      <c r="AA44" s="258"/>
      <c r="AB44" s="258"/>
      <c r="AC44" s="258"/>
      <c r="AD44" s="258"/>
      <c r="AE44" s="258"/>
    </row>
    <row r="45" spans="1:31" s="2" customFormat="1" ht="24.95" customHeight="1">
      <c r="A45" s="258"/>
      <c r="B45" s="25"/>
      <c r="C45" s="19" t="s">
        <v>156</v>
      </c>
      <c r="D45" s="258"/>
      <c r="E45" s="258"/>
      <c r="F45" s="258"/>
      <c r="G45" s="258"/>
      <c r="H45" s="258"/>
      <c r="I45" s="75"/>
      <c r="J45" s="258"/>
      <c r="K45" s="258"/>
      <c r="L45" s="76"/>
      <c r="S45" s="258"/>
      <c r="T45" s="258"/>
      <c r="U45" s="258"/>
      <c r="V45" s="258"/>
      <c r="W45" s="258"/>
      <c r="X45" s="258"/>
      <c r="Y45" s="258"/>
      <c r="Z45" s="258"/>
      <c r="AA45" s="258"/>
      <c r="AB45" s="258"/>
      <c r="AC45" s="258"/>
      <c r="AD45" s="258"/>
      <c r="AE45" s="258"/>
    </row>
    <row r="46" spans="1:31" s="2" customFormat="1" ht="6.95" customHeight="1">
      <c r="A46" s="258"/>
      <c r="B46" s="25"/>
      <c r="C46" s="258"/>
      <c r="D46" s="258"/>
      <c r="E46" s="258"/>
      <c r="F46" s="258"/>
      <c r="G46" s="258"/>
      <c r="H46" s="258"/>
      <c r="I46" s="75"/>
      <c r="J46" s="258"/>
      <c r="K46" s="258"/>
      <c r="L46" s="76"/>
      <c r="S46" s="258"/>
      <c r="T46" s="258"/>
      <c r="U46" s="258"/>
      <c r="V46" s="258"/>
      <c r="W46" s="258"/>
      <c r="X46" s="258"/>
      <c r="Y46" s="258"/>
      <c r="Z46" s="258"/>
      <c r="AA46" s="258"/>
      <c r="AB46" s="258"/>
      <c r="AC46" s="258"/>
      <c r="AD46" s="258"/>
      <c r="AE46" s="258"/>
    </row>
    <row r="47" spans="1:31" s="2" customFormat="1" ht="12" customHeight="1">
      <c r="A47" s="258"/>
      <c r="B47" s="25"/>
      <c r="C47" s="259" t="s">
        <v>17</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14.45" customHeight="1">
      <c r="A48" s="258"/>
      <c r="B48" s="25"/>
      <c r="C48" s="258"/>
      <c r="D48" s="258"/>
      <c r="E48" s="308" t="str">
        <f>E7</f>
        <v>Blok G- nábytek</v>
      </c>
      <c r="F48" s="309"/>
      <c r="G48" s="309"/>
      <c r="H48" s="309"/>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154</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279" t="str">
        <f>E9</f>
        <v>2 - Typ A2</v>
      </c>
      <c r="F50" s="307"/>
      <c r="G50" s="307"/>
      <c r="H50" s="307"/>
      <c r="I50" s="75"/>
      <c r="J50" s="258"/>
      <c r="K50" s="258"/>
      <c r="L50" s="76"/>
      <c r="S50" s="258"/>
      <c r="T50" s="258"/>
      <c r="U50" s="258"/>
      <c r="V50" s="258"/>
      <c r="W50" s="258"/>
      <c r="X50" s="258"/>
      <c r="Y50" s="258"/>
      <c r="Z50" s="258"/>
      <c r="AA50" s="258"/>
      <c r="AB50" s="258"/>
      <c r="AC50" s="258"/>
      <c r="AD50" s="258"/>
      <c r="AE50" s="258"/>
    </row>
    <row r="51" spans="1:31" s="2" customFormat="1" ht="6.95" customHeight="1">
      <c r="A51" s="258"/>
      <c r="B51" s="25"/>
      <c r="C51" s="258"/>
      <c r="D51" s="258"/>
      <c r="E51" s="258"/>
      <c r="F51" s="258"/>
      <c r="G51" s="258"/>
      <c r="H51" s="258"/>
      <c r="I51" s="75"/>
      <c r="J51" s="258"/>
      <c r="K51" s="258"/>
      <c r="L51" s="76"/>
      <c r="S51" s="258"/>
      <c r="T51" s="258"/>
      <c r="U51" s="258"/>
      <c r="V51" s="258"/>
      <c r="W51" s="258"/>
      <c r="X51" s="258"/>
      <c r="Y51" s="258"/>
      <c r="Z51" s="258"/>
      <c r="AA51" s="258"/>
      <c r="AB51" s="258"/>
      <c r="AC51" s="258"/>
      <c r="AD51" s="258"/>
      <c r="AE51" s="258"/>
    </row>
    <row r="52" spans="1:31" s="2" customFormat="1" ht="12" customHeight="1">
      <c r="A52" s="258"/>
      <c r="B52" s="25"/>
      <c r="C52" s="259" t="s">
        <v>21</v>
      </c>
      <c r="D52" s="258"/>
      <c r="E52" s="258"/>
      <c r="F52" s="251" t="str">
        <f>F12</f>
        <v xml:space="preserve"> </v>
      </c>
      <c r="G52" s="258"/>
      <c r="H52" s="258"/>
      <c r="I52" s="77" t="s">
        <v>23</v>
      </c>
      <c r="J52" s="250" t="str">
        <f>IF(J12="","",J12)</f>
        <v>21. 10. 2019</v>
      </c>
      <c r="K52" s="258"/>
      <c r="L52" s="76"/>
      <c r="S52" s="258"/>
      <c r="T52" s="258"/>
      <c r="U52" s="258"/>
      <c r="V52" s="258"/>
      <c r="W52" s="258"/>
      <c r="X52" s="258"/>
      <c r="Y52" s="258"/>
      <c r="Z52" s="258"/>
      <c r="AA52" s="258"/>
      <c r="AB52" s="258"/>
      <c r="AC52" s="258"/>
      <c r="AD52" s="258"/>
      <c r="AE52" s="258"/>
    </row>
    <row r="53" spans="1:31" s="2" customFormat="1" ht="6.95" customHeight="1">
      <c r="A53" s="258"/>
      <c r="B53" s="25"/>
      <c r="C53" s="258"/>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26.45" customHeight="1">
      <c r="A54" s="258"/>
      <c r="B54" s="25"/>
      <c r="C54" s="259" t="s">
        <v>25</v>
      </c>
      <c r="D54" s="258"/>
      <c r="E54" s="258"/>
      <c r="F54" s="251" t="str">
        <f>E15</f>
        <v>Správa účelových zařízení VŠE</v>
      </c>
      <c r="G54" s="258"/>
      <c r="H54" s="258"/>
      <c r="I54" s="77" t="s">
        <v>31</v>
      </c>
      <c r="J54" s="253" t="str">
        <f>E21</f>
        <v>PROJECTICA s.r.o.</v>
      </c>
      <c r="K54" s="258"/>
      <c r="L54" s="76"/>
      <c r="S54" s="258"/>
      <c r="T54" s="258"/>
      <c r="U54" s="258"/>
      <c r="V54" s="258"/>
      <c r="W54" s="258"/>
      <c r="X54" s="258"/>
      <c r="Y54" s="258"/>
      <c r="Z54" s="258"/>
      <c r="AA54" s="258"/>
      <c r="AB54" s="258"/>
      <c r="AC54" s="258"/>
      <c r="AD54" s="258"/>
      <c r="AE54" s="258"/>
    </row>
    <row r="55" spans="1:31" s="2" customFormat="1" ht="15.6" customHeight="1">
      <c r="A55" s="258"/>
      <c r="B55" s="25"/>
      <c r="C55" s="259" t="s">
        <v>29</v>
      </c>
      <c r="D55" s="258"/>
      <c r="E55" s="258"/>
      <c r="F55" s="251" t="str">
        <f>IF(E18="","",E18)</f>
        <v>Vyplň údaj</v>
      </c>
      <c r="G55" s="258"/>
      <c r="H55" s="258"/>
      <c r="I55" s="77" t="s">
        <v>34</v>
      </c>
      <c r="J55" s="253" t="str">
        <f>E24</f>
        <v xml:space="preserve"> </v>
      </c>
      <c r="K55" s="258"/>
      <c r="L55" s="76"/>
      <c r="S55" s="258"/>
      <c r="T55" s="258"/>
      <c r="U55" s="258"/>
      <c r="V55" s="258"/>
      <c r="W55" s="258"/>
      <c r="X55" s="258"/>
      <c r="Y55" s="258"/>
      <c r="Z55" s="258"/>
      <c r="AA55" s="258"/>
      <c r="AB55" s="258"/>
      <c r="AC55" s="258"/>
      <c r="AD55" s="258"/>
      <c r="AE55" s="258"/>
    </row>
    <row r="56" spans="1:31" s="2" customFormat="1" ht="10.35" customHeight="1">
      <c r="A56" s="258"/>
      <c r="B56" s="25"/>
      <c r="C56" s="258"/>
      <c r="D56" s="258"/>
      <c r="E56" s="258"/>
      <c r="F56" s="258"/>
      <c r="G56" s="258"/>
      <c r="H56" s="258"/>
      <c r="I56" s="75"/>
      <c r="J56" s="258"/>
      <c r="K56" s="258"/>
      <c r="L56" s="76"/>
      <c r="S56" s="258"/>
      <c r="T56" s="258"/>
      <c r="U56" s="258"/>
      <c r="V56" s="258"/>
      <c r="W56" s="258"/>
      <c r="X56" s="258"/>
      <c r="Y56" s="258"/>
      <c r="Z56" s="258"/>
      <c r="AA56" s="258"/>
      <c r="AB56" s="258"/>
      <c r="AC56" s="258"/>
      <c r="AD56" s="258"/>
      <c r="AE56" s="258"/>
    </row>
    <row r="57" spans="1:31" s="2" customFormat="1" ht="29.25" customHeight="1">
      <c r="A57" s="258"/>
      <c r="B57" s="25"/>
      <c r="C57" s="97" t="s">
        <v>157</v>
      </c>
      <c r="D57" s="88"/>
      <c r="E57" s="88"/>
      <c r="F57" s="88"/>
      <c r="G57" s="88"/>
      <c r="H57" s="88"/>
      <c r="I57" s="98"/>
      <c r="J57" s="99" t="s">
        <v>158</v>
      </c>
      <c r="K57" s="88"/>
      <c r="L57" s="76"/>
      <c r="S57" s="258"/>
      <c r="T57" s="258"/>
      <c r="U57" s="258"/>
      <c r="V57" s="258"/>
      <c r="W57" s="258"/>
      <c r="X57" s="258"/>
      <c r="Y57" s="258"/>
      <c r="Z57" s="258"/>
      <c r="AA57" s="258"/>
      <c r="AB57" s="258"/>
      <c r="AC57" s="258"/>
      <c r="AD57" s="258"/>
      <c r="AE57" s="258"/>
    </row>
    <row r="58" spans="1:31" s="2" customFormat="1" ht="10.35" customHeight="1">
      <c r="A58" s="258"/>
      <c r="B58" s="25"/>
      <c r="C58" s="258"/>
      <c r="D58" s="258"/>
      <c r="E58" s="258"/>
      <c r="F58" s="258"/>
      <c r="G58" s="258"/>
      <c r="H58" s="258"/>
      <c r="I58" s="75"/>
      <c r="J58" s="258"/>
      <c r="K58" s="258"/>
      <c r="L58" s="76"/>
      <c r="S58" s="258"/>
      <c r="T58" s="258"/>
      <c r="U58" s="258"/>
      <c r="V58" s="258"/>
      <c r="W58" s="258"/>
      <c r="X58" s="258"/>
      <c r="Y58" s="258"/>
      <c r="Z58" s="258"/>
      <c r="AA58" s="258"/>
      <c r="AB58" s="258"/>
      <c r="AC58" s="258"/>
      <c r="AD58" s="258"/>
      <c r="AE58" s="258"/>
    </row>
    <row r="59" spans="1:47" s="2" customFormat="1" ht="22.9" customHeight="1">
      <c r="A59" s="258"/>
      <c r="B59" s="25"/>
      <c r="C59" s="100" t="s">
        <v>69</v>
      </c>
      <c r="D59" s="258"/>
      <c r="E59" s="258"/>
      <c r="F59" s="258"/>
      <c r="G59" s="258"/>
      <c r="H59" s="258"/>
      <c r="I59" s="75"/>
      <c r="J59" s="246">
        <f>J82</f>
        <v>0</v>
      </c>
      <c r="K59" s="258"/>
      <c r="L59" s="76"/>
      <c r="S59" s="258"/>
      <c r="T59" s="258"/>
      <c r="U59" s="258"/>
      <c r="V59" s="258"/>
      <c r="W59" s="258"/>
      <c r="X59" s="258"/>
      <c r="Y59" s="258"/>
      <c r="Z59" s="258"/>
      <c r="AA59" s="258"/>
      <c r="AB59" s="258"/>
      <c r="AC59" s="258"/>
      <c r="AD59" s="258"/>
      <c r="AE59" s="258"/>
      <c r="AU59" s="15" t="s">
        <v>159</v>
      </c>
    </row>
    <row r="60" spans="2:12" s="9" customFormat="1" ht="24.95" customHeight="1">
      <c r="B60" s="101"/>
      <c r="D60" s="102" t="s">
        <v>160</v>
      </c>
      <c r="E60" s="103"/>
      <c r="F60" s="103"/>
      <c r="G60" s="103"/>
      <c r="H60" s="103"/>
      <c r="I60" s="104"/>
      <c r="J60" s="105">
        <f>J83</f>
        <v>0</v>
      </c>
      <c r="L60" s="101"/>
    </row>
    <row r="61" spans="1:47" s="10" customFormat="1" ht="19.9" customHeight="1">
      <c r="A61" s="244"/>
      <c r="B61" s="106"/>
      <c r="C61" s="244"/>
      <c r="D61" s="107" t="s">
        <v>161</v>
      </c>
      <c r="E61" s="108"/>
      <c r="F61" s="108"/>
      <c r="G61" s="108"/>
      <c r="H61" s="108"/>
      <c r="I61" s="109"/>
      <c r="J61" s="110">
        <f>J84</f>
        <v>0</v>
      </c>
      <c r="K61" s="244"/>
      <c r="L61" s="106"/>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47" s="10" customFormat="1" ht="19.9" customHeight="1">
      <c r="A62" s="244"/>
      <c r="B62" s="106"/>
      <c r="C62" s="244"/>
      <c r="D62" s="107" t="s">
        <v>162</v>
      </c>
      <c r="E62" s="108"/>
      <c r="F62" s="108"/>
      <c r="G62" s="108"/>
      <c r="H62" s="108"/>
      <c r="I62" s="109"/>
      <c r="J62" s="110">
        <f>J87</f>
        <v>0</v>
      </c>
      <c r="K62" s="244"/>
      <c r="L62" s="106"/>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row>
    <row r="63" spans="1:31" s="2" customFormat="1" ht="21.75" customHeight="1">
      <c r="A63" s="258"/>
      <c r="B63" s="25"/>
      <c r="C63" s="258"/>
      <c r="D63" s="258"/>
      <c r="E63" s="258"/>
      <c r="F63" s="258"/>
      <c r="G63" s="258"/>
      <c r="H63" s="258"/>
      <c r="I63" s="75"/>
      <c r="J63" s="258"/>
      <c r="K63" s="258"/>
      <c r="L63" s="76"/>
      <c r="S63" s="258"/>
      <c r="T63" s="258"/>
      <c r="U63" s="258"/>
      <c r="V63" s="258"/>
      <c r="W63" s="258"/>
      <c r="X63" s="258"/>
      <c r="Y63" s="258"/>
      <c r="Z63" s="258"/>
      <c r="AA63" s="258"/>
      <c r="AB63" s="258"/>
      <c r="AC63" s="258"/>
      <c r="AD63" s="258"/>
      <c r="AE63" s="258"/>
    </row>
    <row r="64" spans="1:31" s="2" customFormat="1" ht="6.95" customHeight="1">
      <c r="A64" s="258"/>
      <c r="B64" s="31"/>
      <c r="C64" s="32"/>
      <c r="D64" s="32"/>
      <c r="E64" s="32"/>
      <c r="F64" s="32"/>
      <c r="G64" s="32"/>
      <c r="H64" s="32"/>
      <c r="I64" s="95"/>
      <c r="J64" s="32"/>
      <c r="K64" s="32"/>
      <c r="L64" s="76"/>
      <c r="S64" s="258"/>
      <c r="T64" s="258"/>
      <c r="U64" s="258"/>
      <c r="V64" s="258"/>
      <c r="W64" s="258"/>
      <c r="X64" s="258"/>
      <c r="Y64" s="258"/>
      <c r="Z64" s="258"/>
      <c r="AA64" s="258"/>
      <c r="AB64" s="258"/>
      <c r="AC64" s="258"/>
      <c r="AD64" s="258"/>
      <c r="AE64" s="258"/>
    </row>
    <row r="68" spans="1:31" s="2" customFormat="1" ht="6.95" customHeight="1">
      <c r="A68" s="258"/>
      <c r="B68" s="33"/>
      <c r="C68" s="34"/>
      <c r="D68" s="34"/>
      <c r="E68" s="34"/>
      <c r="F68" s="34"/>
      <c r="G68" s="34"/>
      <c r="H68" s="34"/>
      <c r="I68" s="96"/>
      <c r="J68" s="34"/>
      <c r="K68" s="34"/>
      <c r="L68" s="76"/>
      <c r="S68" s="258"/>
      <c r="T68" s="258"/>
      <c r="U68" s="258"/>
      <c r="V68" s="258"/>
      <c r="W68" s="258"/>
      <c r="X68" s="258"/>
      <c r="Y68" s="258"/>
      <c r="Z68" s="258"/>
      <c r="AA68" s="258"/>
      <c r="AB68" s="258"/>
      <c r="AC68" s="258"/>
      <c r="AD68" s="258"/>
      <c r="AE68" s="258"/>
    </row>
    <row r="69" spans="1:31" s="2" customFormat="1" ht="24.95" customHeight="1">
      <c r="A69" s="258"/>
      <c r="B69" s="25"/>
      <c r="C69" s="19" t="s">
        <v>163</v>
      </c>
      <c r="D69" s="258"/>
      <c r="E69" s="258"/>
      <c r="F69" s="258"/>
      <c r="G69" s="258"/>
      <c r="H69" s="258"/>
      <c r="I69" s="75"/>
      <c r="J69" s="258"/>
      <c r="K69" s="258"/>
      <c r="L69" s="76"/>
      <c r="S69" s="258"/>
      <c r="T69" s="258"/>
      <c r="U69" s="258"/>
      <c r="V69" s="258"/>
      <c r="W69" s="258"/>
      <c r="X69" s="258"/>
      <c r="Y69" s="258"/>
      <c r="Z69" s="258"/>
      <c r="AA69" s="258"/>
      <c r="AB69" s="258"/>
      <c r="AC69" s="258"/>
      <c r="AD69" s="258"/>
      <c r="AE69" s="258"/>
    </row>
    <row r="70" spans="1:31" s="2" customFormat="1" ht="6.95" customHeight="1">
      <c r="A70" s="258"/>
      <c r="B70" s="25"/>
      <c r="C70" s="258"/>
      <c r="D70" s="258"/>
      <c r="E70" s="258"/>
      <c r="F70" s="258"/>
      <c r="G70" s="258"/>
      <c r="H70" s="258"/>
      <c r="I70" s="75"/>
      <c r="J70" s="258"/>
      <c r="K70" s="258"/>
      <c r="L70" s="76"/>
      <c r="S70" s="258"/>
      <c r="T70" s="258"/>
      <c r="U70" s="258"/>
      <c r="V70" s="258"/>
      <c r="W70" s="258"/>
      <c r="X70" s="258"/>
      <c r="Y70" s="258"/>
      <c r="Z70" s="258"/>
      <c r="AA70" s="258"/>
      <c r="AB70" s="258"/>
      <c r="AC70" s="258"/>
      <c r="AD70" s="258"/>
      <c r="AE70" s="258"/>
    </row>
    <row r="71" spans="1:31" s="2" customFormat="1" ht="12" customHeight="1">
      <c r="A71" s="258"/>
      <c r="B71" s="25"/>
      <c r="C71" s="259" t="s">
        <v>17</v>
      </c>
      <c r="D71" s="258"/>
      <c r="E71" s="258"/>
      <c r="F71" s="258"/>
      <c r="G71" s="258"/>
      <c r="H71" s="258"/>
      <c r="I71" s="75"/>
      <c r="J71" s="258"/>
      <c r="K71" s="258"/>
      <c r="L71" s="76"/>
      <c r="S71" s="258"/>
      <c r="T71" s="258"/>
      <c r="U71" s="258"/>
      <c r="V71" s="258"/>
      <c r="W71" s="258"/>
      <c r="X71" s="258"/>
      <c r="Y71" s="258"/>
      <c r="Z71" s="258"/>
      <c r="AA71" s="258"/>
      <c r="AB71" s="258"/>
      <c r="AC71" s="258"/>
      <c r="AD71" s="258"/>
      <c r="AE71" s="258"/>
    </row>
    <row r="72" spans="1:31" s="2" customFormat="1" ht="14.45" customHeight="1">
      <c r="A72" s="258"/>
      <c r="B72" s="25"/>
      <c r="C72" s="258"/>
      <c r="D72" s="258"/>
      <c r="E72" s="308" t="str">
        <f>E7</f>
        <v>Blok G- nábytek</v>
      </c>
      <c r="F72" s="309"/>
      <c r="G72" s="309"/>
      <c r="H72" s="309"/>
      <c r="I72" s="75"/>
      <c r="J72" s="258"/>
      <c r="K72" s="258"/>
      <c r="L72" s="76"/>
      <c r="S72" s="258"/>
      <c r="T72" s="258"/>
      <c r="U72" s="258"/>
      <c r="V72" s="258"/>
      <c r="W72" s="258"/>
      <c r="X72" s="258"/>
      <c r="Y72" s="258"/>
      <c r="Z72" s="258"/>
      <c r="AA72" s="258"/>
      <c r="AB72" s="258"/>
      <c r="AC72" s="258"/>
      <c r="AD72" s="258"/>
      <c r="AE72" s="258"/>
    </row>
    <row r="73" spans="1:31" s="2" customFormat="1" ht="12" customHeight="1">
      <c r="A73" s="258"/>
      <c r="B73" s="25"/>
      <c r="C73" s="259" t="s">
        <v>154</v>
      </c>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4.45" customHeight="1">
      <c r="A74" s="258"/>
      <c r="B74" s="25"/>
      <c r="C74" s="258"/>
      <c r="D74" s="258"/>
      <c r="E74" s="279" t="str">
        <f>E9</f>
        <v>2 - Typ A2</v>
      </c>
      <c r="F74" s="307"/>
      <c r="G74" s="307"/>
      <c r="H74" s="307"/>
      <c r="I74" s="75"/>
      <c r="J74" s="258"/>
      <c r="K74" s="258"/>
      <c r="L74" s="76"/>
      <c r="S74" s="258"/>
      <c r="T74" s="258"/>
      <c r="U74" s="258"/>
      <c r="V74" s="258"/>
      <c r="W74" s="258"/>
      <c r="X74" s="258"/>
      <c r="Y74" s="258"/>
      <c r="Z74" s="258"/>
      <c r="AA74" s="258"/>
      <c r="AB74" s="258"/>
      <c r="AC74" s="258"/>
      <c r="AD74" s="258"/>
      <c r="AE74" s="258"/>
    </row>
    <row r="75" spans="1:31" s="2" customFormat="1" ht="6.95" customHeight="1">
      <c r="A75" s="258"/>
      <c r="B75" s="25"/>
      <c r="C75" s="258"/>
      <c r="D75" s="258"/>
      <c r="E75" s="258"/>
      <c r="F75" s="258"/>
      <c r="G75" s="258"/>
      <c r="H75" s="258"/>
      <c r="I75" s="75"/>
      <c r="J75" s="258"/>
      <c r="K75" s="258"/>
      <c r="L75" s="76"/>
      <c r="S75" s="258"/>
      <c r="T75" s="258"/>
      <c r="U75" s="258"/>
      <c r="V75" s="258"/>
      <c r="W75" s="258"/>
      <c r="X75" s="258"/>
      <c r="Y75" s="258"/>
      <c r="Z75" s="258"/>
      <c r="AA75" s="258"/>
      <c r="AB75" s="258"/>
      <c r="AC75" s="258"/>
      <c r="AD75" s="258"/>
      <c r="AE75" s="258"/>
    </row>
    <row r="76" spans="1:31" s="2" customFormat="1" ht="12" customHeight="1">
      <c r="A76" s="258"/>
      <c r="B76" s="25"/>
      <c r="C76" s="259" t="s">
        <v>21</v>
      </c>
      <c r="D76" s="258"/>
      <c r="E76" s="258"/>
      <c r="F76" s="251" t="str">
        <f>F12</f>
        <v xml:space="preserve"> </v>
      </c>
      <c r="G76" s="258"/>
      <c r="H76" s="258"/>
      <c r="I76" s="77" t="s">
        <v>23</v>
      </c>
      <c r="J76" s="250" t="str">
        <f>IF(J12="","",J12)</f>
        <v>21. 10. 2019</v>
      </c>
      <c r="K76" s="258"/>
      <c r="L76" s="76"/>
      <c r="S76" s="258"/>
      <c r="T76" s="258"/>
      <c r="U76" s="258"/>
      <c r="V76" s="258"/>
      <c r="W76" s="258"/>
      <c r="X76" s="258"/>
      <c r="Y76" s="258"/>
      <c r="Z76" s="258"/>
      <c r="AA76" s="258"/>
      <c r="AB76" s="258"/>
      <c r="AC76" s="258"/>
      <c r="AD76" s="258"/>
      <c r="AE76" s="258"/>
    </row>
    <row r="77" spans="1:31" s="2" customFormat="1" ht="6.95" customHeight="1">
      <c r="A77" s="258"/>
      <c r="B77" s="25"/>
      <c r="C77" s="258"/>
      <c r="D77" s="258"/>
      <c r="E77" s="258"/>
      <c r="F77" s="258"/>
      <c r="G77" s="258"/>
      <c r="H77" s="258"/>
      <c r="I77" s="75"/>
      <c r="J77" s="258"/>
      <c r="K77" s="258"/>
      <c r="L77" s="76"/>
      <c r="S77" s="258"/>
      <c r="T77" s="258"/>
      <c r="U77" s="258"/>
      <c r="V77" s="258"/>
      <c r="W77" s="258"/>
      <c r="X77" s="258"/>
      <c r="Y77" s="258"/>
      <c r="Z77" s="258"/>
      <c r="AA77" s="258"/>
      <c r="AB77" s="258"/>
      <c r="AC77" s="258"/>
      <c r="AD77" s="258"/>
      <c r="AE77" s="258"/>
    </row>
    <row r="78" spans="1:31" s="2" customFormat="1" ht="26.45" customHeight="1">
      <c r="A78" s="258"/>
      <c r="B78" s="25"/>
      <c r="C78" s="259" t="s">
        <v>25</v>
      </c>
      <c r="D78" s="258"/>
      <c r="E78" s="258"/>
      <c r="F78" s="251" t="str">
        <f>E15</f>
        <v>Správa účelových zařízení VŠE</v>
      </c>
      <c r="G78" s="258"/>
      <c r="H78" s="258"/>
      <c r="I78" s="77" t="s">
        <v>31</v>
      </c>
      <c r="J78" s="253" t="str">
        <f>E21</f>
        <v>PROJECTICA s.r.o.</v>
      </c>
      <c r="K78" s="258"/>
      <c r="L78" s="76"/>
      <c r="S78" s="258"/>
      <c r="T78" s="258"/>
      <c r="U78" s="258"/>
      <c r="V78" s="258"/>
      <c r="W78" s="258"/>
      <c r="X78" s="258"/>
      <c r="Y78" s="258"/>
      <c r="Z78" s="258"/>
      <c r="AA78" s="258"/>
      <c r="AB78" s="258"/>
      <c r="AC78" s="258"/>
      <c r="AD78" s="258"/>
      <c r="AE78" s="258"/>
    </row>
    <row r="79" spans="1:31" s="2" customFormat="1" ht="15.6" customHeight="1">
      <c r="A79" s="258"/>
      <c r="B79" s="25"/>
      <c r="C79" s="259" t="s">
        <v>29</v>
      </c>
      <c r="D79" s="258"/>
      <c r="E79" s="258"/>
      <c r="F79" s="251" t="str">
        <f>IF(E18="","",E18)</f>
        <v>Vyplň údaj</v>
      </c>
      <c r="G79" s="258"/>
      <c r="H79" s="258"/>
      <c r="I79" s="77" t="s">
        <v>34</v>
      </c>
      <c r="J79" s="253" t="str">
        <f>E24</f>
        <v xml:space="preserve"> </v>
      </c>
      <c r="K79" s="258"/>
      <c r="L79" s="76"/>
      <c r="S79" s="258"/>
      <c r="T79" s="258"/>
      <c r="U79" s="258"/>
      <c r="V79" s="258"/>
      <c r="W79" s="258"/>
      <c r="X79" s="258"/>
      <c r="Y79" s="258"/>
      <c r="Z79" s="258"/>
      <c r="AA79" s="258"/>
      <c r="AB79" s="258"/>
      <c r="AC79" s="258"/>
      <c r="AD79" s="258"/>
      <c r="AE79" s="258"/>
    </row>
    <row r="80" spans="1:31" s="2" customFormat="1" ht="10.3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11" customFormat="1" ht="29.25" customHeight="1">
      <c r="A81" s="111"/>
      <c r="B81" s="112"/>
      <c r="C81" s="113" t="s">
        <v>164</v>
      </c>
      <c r="D81" s="114" t="s">
        <v>56</v>
      </c>
      <c r="E81" s="114" t="s">
        <v>52</v>
      </c>
      <c r="F81" s="114" t="s">
        <v>53</v>
      </c>
      <c r="G81" s="114" t="s">
        <v>165</v>
      </c>
      <c r="H81" s="114" t="s">
        <v>166</v>
      </c>
      <c r="I81" s="115" t="s">
        <v>167</v>
      </c>
      <c r="J81" s="114" t="s">
        <v>158</v>
      </c>
      <c r="K81" s="116" t="s">
        <v>168</v>
      </c>
      <c r="L81" s="117"/>
      <c r="M81" s="44" t="s">
        <v>3</v>
      </c>
      <c r="N81" s="45" t="s">
        <v>41</v>
      </c>
      <c r="O81" s="45" t="s">
        <v>169</v>
      </c>
      <c r="P81" s="45" t="s">
        <v>170</v>
      </c>
      <c r="Q81" s="45" t="s">
        <v>171</v>
      </c>
      <c r="R81" s="45" t="s">
        <v>172</v>
      </c>
      <c r="S81" s="45" t="s">
        <v>173</v>
      </c>
      <c r="T81" s="46" t="s">
        <v>174</v>
      </c>
      <c r="U81" s="111"/>
      <c r="V81" s="111"/>
      <c r="W81" s="111"/>
      <c r="X81" s="111"/>
      <c r="Y81" s="111"/>
      <c r="Z81" s="111"/>
      <c r="AA81" s="111"/>
      <c r="AB81" s="111"/>
      <c r="AC81" s="111"/>
      <c r="AD81" s="111"/>
      <c r="AE81" s="111"/>
    </row>
    <row r="82" spans="1:63" s="2" customFormat="1" ht="22.9" customHeight="1">
      <c r="A82" s="258"/>
      <c r="B82" s="25"/>
      <c r="C82" s="51" t="s">
        <v>175</v>
      </c>
      <c r="D82" s="258"/>
      <c r="E82" s="258"/>
      <c r="F82" s="258"/>
      <c r="G82" s="258"/>
      <c r="H82" s="258"/>
      <c r="I82" s="75"/>
      <c r="J82" s="118">
        <f>BK82</f>
        <v>0</v>
      </c>
      <c r="K82" s="258"/>
      <c r="L82" s="25"/>
      <c r="M82" s="47"/>
      <c r="N82" s="39"/>
      <c r="O82" s="48"/>
      <c r="P82" s="119">
        <f>P83</f>
        <v>0</v>
      </c>
      <c r="Q82" s="48"/>
      <c r="R82" s="119">
        <f>R83</f>
        <v>0</v>
      </c>
      <c r="S82" s="48"/>
      <c r="T82" s="120">
        <f>T83</f>
        <v>0</v>
      </c>
      <c r="U82" s="258"/>
      <c r="V82" s="258"/>
      <c r="W82" s="258"/>
      <c r="X82" s="258"/>
      <c r="Y82" s="258"/>
      <c r="Z82" s="258"/>
      <c r="AA82" s="258"/>
      <c r="AB82" s="258"/>
      <c r="AC82" s="258"/>
      <c r="AD82" s="258"/>
      <c r="AE82" s="258"/>
      <c r="AT82" s="15" t="s">
        <v>71</v>
      </c>
      <c r="AU82" s="15" t="s">
        <v>159</v>
      </c>
      <c r="BK82" s="121">
        <f>BK83</f>
        <v>0</v>
      </c>
    </row>
    <row r="83" spans="2:63" s="12" customFormat="1" ht="25.9" customHeight="1">
      <c r="B83" s="122"/>
      <c r="D83" s="123" t="s">
        <v>71</v>
      </c>
      <c r="E83" s="124" t="s">
        <v>176</v>
      </c>
      <c r="F83" s="124" t="s">
        <v>177</v>
      </c>
      <c r="I83" s="125"/>
      <c r="J83" s="126">
        <f>BK83</f>
        <v>0</v>
      </c>
      <c r="L83" s="122"/>
      <c r="M83" s="127"/>
      <c r="N83" s="238"/>
      <c r="O83" s="238"/>
      <c r="P83" s="239">
        <f>P84+P87</f>
        <v>0</v>
      </c>
      <c r="Q83" s="238"/>
      <c r="R83" s="239">
        <f>R84+R87</f>
        <v>0</v>
      </c>
      <c r="S83" s="238"/>
      <c r="T83" s="128">
        <f>T84+T87</f>
        <v>0</v>
      </c>
      <c r="AR83" s="123" t="s">
        <v>80</v>
      </c>
      <c r="AT83" s="129" t="s">
        <v>71</v>
      </c>
      <c r="AU83" s="129" t="s">
        <v>72</v>
      </c>
      <c r="AY83" s="123" t="s">
        <v>178</v>
      </c>
      <c r="BK83" s="130">
        <f>BK84+BK87</f>
        <v>0</v>
      </c>
    </row>
    <row r="84" spans="2:63" s="12" customFormat="1" ht="22.9" customHeight="1">
      <c r="B84" s="122"/>
      <c r="D84" s="123" t="s">
        <v>71</v>
      </c>
      <c r="E84" s="131" t="s">
        <v>179</v>
      </c>
      <c r="F84" s="131" t="s">
        <v>180</v>
      </c>
      <c r="I84" s="125"/>
      <c r="J84" s="132">
        <f>BK84</f>
        <v>0</v>
      </c>
      <c r="L84" s="122"/>
      <c r="M84" s="127"/>
      <c r="N84" s="238"/>
      <c r="O84" s="238"/>
      <c r="P84" s="239">
        <f>SUM(P85:P86)</f>
        <v>0</v>
      </c>
      <c r="Q84" s="238"/>
      <c r="R84" s="239">
        <f>SUM(R85:R86)</f>
        <v>0</v>
      </c>
      <c r="S84" s="238"/>
      <c r="T84" s="128">
        <f>SUM(T85:T86)</f>
        <v>0</v>
      </c>
      <c r="AR84" s="123" t="s">
        <v>80</v>
      </c>
      <c r="AT84" s="129" t="s">
        <v>71</v>
      </c>
      <c r="AU84" s="129" t="s">
        <v>15</v>
      </c>
      <c r="AY84" s="123" t="s">
        <v>178</v>
      </c>
      <c r="BK84" s="130">
        <f>SUM(BK85:BK86)</f>
        <v>0</v>
      </c>
    </row>
    <row r="85" spans="1:65" s="2" customFormat="1" ht="43.15" customHeight="1">
      <c r="A85" s="258"/>
      <c r="B85" s="133"/>
      <c r="C85" s="134" t="s">
        <v>15</v>
      </c>
      <c r="D85" s="230" t="s">
        <v>181</v>
      </c>
      <c r="E85" s="135" t="s">
        <v>182</v>
      </c>
      <c r="F85" s="136" t="s">
        <v>183</v>
      </c>
      <c r="G85" s="137" t="s">
        <v>184</v>
      </c>
      <c r="H85" s="138"/>
      <c r="I85" s="139"/>
      <c r="J85" s="140">
        <f>ROUND(I85*H85,2)</f>
        <v>0</v>
      </c>
      <c r="K85" s="136" t="s">
        <v>185</v>
      </c>
      <c r="L85" s="25"/>
      <c r="M85" s="141" t="s">
        <v>3</v>
      </c>
      <c r="N85" s="240" t="s">
        <v>42</v>
      </c>
      <c r="O85" s="231"/>
      <c r="P85" s="241">
        <f>O85*H85</f>
        <v>0</v>
      </c>
      <c r="Q85" s="241">
        <v>0</v>
      </c>
      <c r="R85" s="241">
        <f>Q85*H85</f>
        <v>0</v>
      </c>
      <c r="S85" s="241">
        <v>0</v>
      </c>
      <c r="T85" s="142">
        <f>S85*H85</f>
        <v>0</v>
      </c>
      <c r="U85" s="258"/>
      <c r="V85" s="258"/>
      <c r="W85" s="258"/>
      <c r="X85" s="258"/>
      <c r="Y85" s="258"/>
      <c r="Z85" s="258"/>
      <c r="AA85" s="258"/>
      <c r="AB85" s="258"/>
      <c r="AC85" s="258"/>
      <c r="AD85" s="258"/>
      <c r="AE85" s="258"/>
      <c r="AR85" s="143" t="s">
        <v>116</v>
      </c>
      <c r="AT85" s="143" t="s">
        <v>181</v>
      </c>
      <c r="AU85" s="143" t="s">
        <v>80</v>
      </c>
      <c r="AY85" s="15" t="s">
        <v>178</v>
      </c>
      <c r="BE85" s="144">
        <f>IF(N85="základní",J85,0)</f>
        <v>0</v>
      </c>
      <c r="BF85" s="144">
        <f>IF(N85="snížená",J85,0)</f>
        <v>0</v>
      </c>
      <c r="BG85" s="144">
        <f>IF(N85="zákl. přenesená",J85,0)</f>
        <v>0</v>
      </c>
      <c r="BH85" s="144">
        <f>IF(N85="sníž. přenesená",J85,0)</f>
        <v>0</v>
      </c>
      <c r="BI85" s="144">
        <f>IF(N85="nulová",J85,0)</f>
        <v>0</v>
      </c>
      <c r="BJ85" s="15" t="s">
        <v>15</v>
      </c>
      <c r="BK85" s="144">
        <f>ROUND(I85*H85,2)</f>
        <v>0</v>
      </c>
      <c r="BL85" s="15" t="s">
        <v>116</v>
      </c>
      <c r="BM85" s="143" t="s">
        <v>231</v>
      </c>
    </row>
    <row r="86" spans="1:65" s="2" customFormat="1" ht="97.15" customHeight="1">
      <c r="A86" s="258"/>
      <c r="B86" s="133"/>
      <c r="C86" s="134" t="s">
        <v>80</v>
      </c>
      <c r="D86" s="230" t="s">
        <v>181</v>
      </c>
      <c r="E86" s="135" t="s">
        <v>187</v>
      </c>
      <c r="F86" s="136" t="s">
        <v>188</v>
      </c>
      <c r="G86" s="137" t="s">
        <v>189</v>
      </c>
      <c r="H86" s="145">
        <v>2</v>
      </c>
      <c r="I86" s="139"/>
      <c r="J86" s="140">
        <f>ROUND(I86*H86,2)</f>
        <v>0</v>
      </c>
      <c r="K86" s="136" t="s">
        <v>3</v>
      </c>
      <c r="L86" s="25"/>
      <c r="M86" s="141" t="s">
        <v>3</v>
      </c>
      <c r="N86" s="240" t="s">
        <v>42</v>
      </c>
      <c r="O86" s="231"/>
      <c r="P86" s="241">
        <f>O86*H86</f>
        <v>0</v>
      </c>
      <c r="Q86" s="241">
        <v>0</v>
      </c>
      <c r="R86" s="241">
        <f>Q86*H86</f>
        <v>0</v>
      </c>
      <c r="S86" s="241">
        <v>0</v>
      </c>
      <c r="T86" s="142">
        <f>S86*H86</f>
        <v>0</v>
      </c>
      <c r="U86" s="258"/>
      <c r="V86" s="258"/>
      <c r="W86" s="258"/>
      <c r="X86" s="258"/>
      <c r="Y86" s="258"/>
      <c r="Z86" s="258"/>
      <c r="AA86" s="258"/>
      <c r="AB86" s="258"/>
      <c r="AC86" s="258"/>
      <c r="AD86" s="258"/>
      <c r="AE86" s="258"/>
      <c r="AR86" s="143" t="s">
        <v>116</v>
      </c>
      <c r="AT86" s="143" t="s">
        <v>181</v>
      </c>
      <c r="AU86" s="143" t="s">
        <v>80</v>
      </c>
      <c r="AY86" s="15" t="s">
        <v>178</v>
      </c>
      <c r="BE86" s="144">
        <f>IF(N86="základní",J86,0)</f>
        <v>0</v>
      </c>
      <c r="BF86" s="144">
        <f>IF(N86="snížená",J86,0)</f>
        <v>0</v>
      </c>
      <c r="BG86" s="144">
        <f>IF(N86="zákl. přenesená",J86,0)</f>
        <v>0</v>
      </c>
      <c r="BH86" s="144">
        <f>IF(N86="sníž. přenesená",J86,0)</f>
        <v>0</v>
      </c>
      <c r="BI86" s="144">
        <f>IF(N86="nulová",J86,0)</f>
        <v>0</v>
      </c>
      <c r="BJ86" s="15" t="s">
        <v>15</v>
      </c>
      <c r="BK86" s="144">
        <f>ROUND(I86*H86,2)</f>
        <v>0</v>
      </c>
      <c r="BL86" s="15" t="s">
        <v>116</v>
      </c>
      <c r="BM86" s="143" t="s">
        <v>232</v>
      </c>
    </row>
    <row r="87" spans="2:63" s="12" customFormat="1" ht="22.9" customHeight="1">
      <c r="B87" s="122"/>
      <c r="D87" s="123" t="s">
        <v>71</v>
      </c>
      <c r="E87" s="131" t="s">
        <v>191</v>
      </c>
      <c r="F87" s="131" t="s">
        <v>192</v>
      </c>
      <c r="I87" s="125"/>
      <c r="J87" s="132">
        <f>BK87</f>
        <v>0</v>
      </c>
      <c r="L87" s="122"/>
      <c r="M87" s="127"/>
      <c r="N87" s="238"/>
      <c r="O87" s="238"/>
      <c r="P87" s="239">
        <f>SUM(P88:P99)</f>
        <v>0</v>
      </c>
      <c r="Q87" s="238"/>
      <c r="R87" s="239">
        <f>SUM(R88:R99)</f>
        <v>0</v>
      </c>
      <c r="S87" s="238"/>
      <c r="T87" s="128">
        <f>SUM(T88:T99)</f>
        <v>0</v>
      </c>
      <c r="AR87" s="123" t="s">
        <v>80</v>
      </c>
      <c r="AT87" s="129" t="s">
        <v>71</v>
      </c>
      <c r="AU87" s="129" t="s">
        <v>15</v>
      </c>
      <c r="AY87" s="123" t="s">
        <v>178</v>
      </c>
      <c r="BK87" s="130">
        <f>SUM(BK88:BK99)</f>
        <v>0</v>
      </c>
    </row>
    <row r="88" spans="1:65" s="2" customFormat="1" ht="32.45" customHeight="1">
      <c r="A88" s="258"/>
      <c r="B88" s="133"/>
      <c r="C88" s="134" t="s">
        <v>83</v>
      </c>
      <c r="D88" s="229" t="s">
        <v>181</v>
      </c>
      <c r="E88" s="135" t="s">
        <v>193</v>
      </c>
      <c r="F88" s="136" t="s">
        <v>194</v>
      </c>
      <c r="G88" s="137" t="s">
        <v>184</v>
      </c>
      <c r="H88" s="138"/>
      <c r="I88" s="139"/>
      <c r="J88" s="140">
        <f aca="true" t="shared" si="0" ref="J88:J99">ROUND(I88*H88,2)</f>
        <v>0</v>
      </c>
      <c r="K88" s="136" t="s">
        <v>3</v>
      </c>
      <c r="L88" s="25"/>
      <c r="M88" s="141" t="s">
        <v>3</v>
      </c>
      <c r="N88" s="240" t="s">
        <v>42</v>
      </c>
      <c r="O88" s="231"/>
      <c r="P88" s="241">
        <f aca="true" t="shared" si="1" ref="P88:P99">O88*H88</f>
        <v>0</v>
      </c>
      <c r="Q88" s="241">
        <v>0</v>
      </c>
      <c r="R88" s="241">
        <f aca="true" t="shared" si="2" ref="R88:R99">Q88*H88</f>
        <v>0</v>
      </c>
      <c r="S88" s="241">
        <v>0</v>
      </c>
      <c r="T88" s="142">
        <f aca="true" t="shared" si="3" ref="T88:T99">S88*H88</f>
        <v>0</v>
      </c>
      <c r="U88" s="258"/>
      <c r="V88" s="258"/>
      <c r="W88" s="258"/>
      <c r="X88" s="258"/>
      <c r="Y88" s="258"/>
      <c r="Z88" s="258"/>
      <c r="AA88" s="258"/>
      <c r="AB88" s="258"/>
      <c r="AC88" s="258"/>
      <c r="AD88" s="258"/>
      <c r="AE88" s="258"/>
      <c r="AR88" s="143" t="s">
        <v>116</v>
      </c>
      <c r="AT88" s="143" t="s">
        <v>181</v>
      </c>
      <c r="AU88" s="143" t="s">
        <v>80</v>
      </c>
      <c r="AY88" s="15" t="s">
        <v>178</v>
      </c>
      <c r="BE88" s="144">
        <f aca="true" t="shared" si="4" ref="BE88:BE99">IF(N88="základní",J88,0)</f>
        <v>0</v>
      </c>
      <c r="BF88" s="144">
        <f aca="true" t="shared" si="5" ref="BF88:BF99">IF(N88="snížená",J88,0)</f>
        <v>0</v>
      </c>
      <c r="BG88" s="144">
        <f aca="true" t="shared" si="6" ref="BG88:BG99">IF(N88="zákl. přenesená",J88,0)</f>
        <v>0</v>
      </c>
      <c r="BH88" s="144">
        <f aca="true" t="shared" si="7" ref="BH88:BH99">IF(N88="sníž. přenesená",J88,0)</f>
        <v>0</v>
      </c>
      <c r="BI88" s="144">
        <f aca="true" t="shared" si="8" ref="BI88:BI99">IF(N88="nulová",J88,0)</f>
        <v>0</v>
      </c>
      <c r="BJ88" s="15" t="s">
        <v>15</v>
      </c>
      <c r="BK88" s="144">
        <f aca="true" t="shared" si="9" ref="BK88:BK99">ROUND(I88*H88,2)</f>
        <v>0</v>
      </c>
      <c r="BL88" s="15" t="s">
        <v>116</v>
      </c>
      <c r="BM88" s="143" t="s">
        <v>233</v>
      </c>
    </row>
    <row r="89" spans="1:65" s="2" customFormat="1" ht="14.45" customHeight="1">
      <c r="A89" s="258"/>
      <c r="B89" s="133"/>
      <c r="C89" s="134" t="s">
        <v>86</v>
      </c>
      <c r="D89" s="229" t="s">
        <v>181</v>
      </c>
      <c r="E89" s="135" t="s">
        <v>196</v>
      </c>
      <c r="F89" s="136" t="s">
        <v>197</v>
      </c>
      <c r="G89" s="137" t="s">
        <v>189</v>
      </c>
      <c r="H89" s="145">
        <v>4</v>
      </c>
      <c r="I89" s="139"/>
      <c r="J89" s="140">
        <f t="shared" si="0"/>
        <v>0</v>
      </c>
      <c r="K89" s="136" t="s">
        <v>3</v>
      </c>
      <c r="L89" s="25"/>
      <c r="M89" s="141" t="s">
        <v>3</v>
      </c>
      <c r="N89" s="240" t="s">
        <v>42</v>
      </c>
      <c r="O89" s="231"/>
      <c r="P89" s="241">
        <f t="shared" si="1"/>
        <v>0</v>
      </c>
      <c r="Q89" s="241">
        <v>0</v>
      </c>
      <c r="R89" s="241">
        <f t="shared" si="2"/>
        <v>0</v>
      </c>
      <c r="S89" s="241">
        <v>0</v>
      </c>
      <c r="T89" s="142">
        <f t="shared" si="3"/>
        <v>0</v>
      </c>
      <c r="U89" s="258"/>
      <c r="V89" s="258"/>
      <c r="W89" s="258"/>
      <c r="X89" s="258"/>
      <c r="Y89" s="258"/>
      <c r="Z89" s="258"/>
      <c r="AA89" s="258"/>
      <c r="AB89" s="258"/>
      <c r="AC89" s="258"/>
      <c r="AD89" s="258"/>
      <c r="AE89" s="258"/>
      <c r="AR89" s="143" t="s">
        <v>116</v>
      </c>
      <c r="AT89" s="143" t="s">
        <v>181</v>
      </c>
      <c r="AU89" s="143" t="s">
        <v>80</v>
      </c>
      <c r="AY89" s="15" t="s">
        <v>178</v>
      </c>
      <c r="BE89" s="144">
        <f t="shared" si="4"/>
        <v>0</v>
      </c>
      <c r="BF89" s="144">
        <f t="shared" si="5"/>
        <v>0</v>
      </c>
      <c r="BG89" s="144">
        <f t="shared" si="6"/>
        <v>0</v>
      </c>
      <c r="BH89" s="144">
        <f t="shared" si="7"/>
        <v>0</v>
      </c>
      <c r="BI89" s="144">
        <f t="shared" si="8"/>
        <v>0</v>
      </c>
      <c r="BJ89" s="15" t="s">
        <v>15</v>
      </c>
      <c r="BK89" s="144">
        <f t="shared" si="9"/>
        <v>0</v>
      </c>
      <c r="BL89" s="15" t="s">
        <v>116</v>
      </c>
      <c r="BM89" s="143" t="s">
        <v>234</v>
      </c>
    </row>
    <row r="90" spans="1:65" s="2" customFormat="1" ht="14.45" customHeight="1">
      <c r="A90" s="258"/>
      <c r="B90" s="133"/>
      <c r="C90" s="134" t="s">
        <v>89</v>
      </c>
      <c r="D90" s="229" t="s">
        <v>181</v>
      </c>
      <c r="E90" s="135" t="s">
        <v>199</v>
      </c>
      <c r="F90" s="136" t="s">
        <v>200</v>
      </c>
      <c r="G90" s="137" t="s">
        <v>189</v>
      </c>
      <c r="H90" s="145">
        <v>4</v>
      </c>
      <c r="I90" s="139"/>
      <c r="J90" s="140">
        <f t="shared" si="0"/>
        <v>0</v>
      </c>
      <c r="K90" s="136" t="s">
        <v>3</v>
      </c>
      <c r="L90" s="25"/>
      <c r="M90" s="141" t="s">
        <v>3</v>
      </c>
      <c r="N90" s="240" t="s">
        <v>42</v>
      </c>
      <c r="O90" s="231"/>
      <c r="P90" s="241">
        <f t="shared" si="1"/>
        <v>0</v>
      </c>
      <c r="Q90" s="241">
        <v>0</v>
      </c>
      <c r="R90" s="241">
        <f t="shared" si="2"/>
        <v>0</v>
      </c>
      <c r="S90" s="241">
        <v>0</v>
      </c>
      <c r="T90" s="142">
        <f t="shared" si="3"/>
        <v>0</v>
      </c>
      <c r="U90" s="258"/>
      <c r="V90" s="258"/>
      <c r="W90" s="258"/>
      <c r="X90" s="258"/>
      <c r="Y90" s="258"/>
      <c r="Z90" s="258"/>
      <c r="AA90" s="258"/>
      <c r="AB90" s="258"/>
      <c r="AC90" s="258"/>
      <c r="AD90" s="258"/>
      <c r="AE90" s="258"/>
      <c r="AR90" s="143" t="s">
        <v>116</v>
      </c>
      <c r="AT90" s="143" t="s">
        <v>181</v>
      </c>
      <c r="AU90" s="143" t="s">
        <v>80</v>
      </c>
      <c r="AY90" s="15" t="s">
        <v>178</v>
      </c>
      <c r="BE90" s="144">
        <f t="shared" si="4"/>
        <v>0</v>
      </c>
      <c r="BF90" s="144">
        <f t="shared" si="5"/>
        <v>0</v>
      </c>
      <c r="BG90" s="144">
        <f t="shared" si="6"/>
        <v>0</v>
      </c>
      <c r="BH90" s="144">
        <f t="shared" si="7"/>
        <v>0</v>
      </c>
      <c r="BI90" s="144">
        <f t="shared" si="8"/>
        <v>0</v>
      </c>
      <c r="BJ90" s="15" t="s">
        <v>15</v>
      </c>
      <c r="BK90" s="144">
        <f t="shared" si="9"/>
        <v>0</v>
      </c>
      <c r="BL90" s="15" t="s">
        <v>116</v>
      </c>
      <c r="BM90" s="143" t="s">
        <v>235</v>
      </c>
    </row>
    <row r="91" spans="1:65" s="2" customFormat="1" ht="14.45" customHeight="1">
      <c r="A91" s="258"/>
      <c r="B91" s="133"/>
      <c r="C91" s="134" t="s">
        <v>92</v>
      </c>
      <c r="D91" s="229" t="s">
        <v>181</v>
      </c>
      <c r="E91" s="135" t="s">
        <v>202</v>
      </c>
      <c r="F91" s="136" t="s">
        <v>203</v>
      </c>
      <c r="G91" s="137" t="s">
        <v>189</v>
      </c>
      <c r="H91" s="145">
        <v>4</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236</v>
      </c>
    </row>
    <row r="92" spans="1:65" s="2" customFormat="1" ht="14.45" customHeight="1">
      <c r="A92" s="258"/>
      <c r="B92" s="133"/>
      <c r="C92" s="134" t="s">
        <v>95</v>
      </c>
      <c r="D92" s="229" t="s">
        <v>181</v>
      </c>
      <c r="E92" s="135" t="s">
        <v>205</v>
      </c>
      <c r="F92" s="136" t="s">
        <v>206</v>
      </c>
      <c r="G92" s="137" t="s">
        <v>189</v>
      </c>
      <c r="H92" s="145">
        <v>4</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237</v>
      </c>
    </row>
    <row r="93" spans="1:65" s="2" customFormat="1" ht="14.45" customHeight="1">
      <c r="A93" s="258"/>
      <c r="B93" s="133"/>
      <c r="C93" s="134" t="s">
        <v>133</v>
      </c>
      <c r="D93" s="229" t="s">
        <v>181</v>
      </c>
      <c r="E93" s="135" t="s">
        <v>208</v>
      </c>
      <c r="F93" s="136" t="s">
        <v>209</v>
      </c>
      <c r="G93" s="137" t="s">
        <v>189</v>
      </c>
      <c r="H93" s="145">
        <v>4</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238</v>
      </c>
    </row>
    <row r="94" spans="1:65" s="2" customFormat="1" ht="14.45" customHeight="1">
      <c r="A94" s="258"/>
      <c r="B94" s="133"/>
      <c r="C94" s="134" t="s">
        <v>211</v>
      </c>
      <c r="D94" s="229" t="s">
        <v>181</v>
      </c>
      <c r="E94" s="135" t="s">
        <v>212</v>
      </c>
      <c r="F94" s="136" t="s">
        <v>213</v>
      </c>
      <c r="G94" s="137" t="s">
        <v>189</v>
      </c>
      <c r="H94" s="145">
        <v>4</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239</v>
      </c>
    </row>
    <row r="95" spans="1:65" s="2" customFormat="1" ht="14.45" customHeight="1">
      <c r="A95" s="258"/>
      <c r="B95" s="133"/>
      <c r="C95" s="134" t="s">
        <v>98</v>
      </c>
      <c r="D95" s="229" t="s">
        <v>181</v>
      </c>
      <c r="E95" s="135" t="s">
        <v>215</v>
      </c>
      <c r="F95" s="136" t="s">
        <v>216</v>
      </c>
      <c r="G95" s="137" t="s">
        <v>189</v>
      </c>
      <c r="H95" s="145">
        <v>4</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240</v>
      </c>
    </row>
    <row r="96" spans="1:65" s="2" customFormat="1" ht="14.45" customHeight="1">
      <c r="A96" s="258"/>
      <c r="B96" s="133"/>
      <c r="C96" s="134" t="s">
        <v>102</v>
      </c>
      <c r="D96" s="229" t="s">
        <v>181</v>
      </c>
      <c r="E96" s="135" t="s">
        <v>218</v>
      </c>
      <c r="F96" s="136" t="s">
        <v>219</v>
      </c>
      <c r="G96" s="137" t="s">
        <v>189</v>
      </c>
      <c r="H96" s="145">
        <v>2</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241</v>
      </c>
    </row>
    <row r="97" spans="1:65" s="2" customFormat="1" ht="14.45" customHeight="1">
      <c r="A97" s="258"/>
      <c r="B97" s="133"/>
      <c r="C97" s="134" t="s">
        <v>105</v>
      </c>
      <c r="D97" s="229" t="s">
        <v>181</v>
      </c>
      <c r="E97" s="135" t="s">
        <v>221</v>
      </c>
      <c r="F97" s="136" t="s">
        <v>222</v>
      </c>
      <c r="G97" s="137" t="s">
        <v>189</v>
      </c>
      <c r="H97" s="145">
        <v>1</v>
      </c>
      <c r="I97" s="139"/>
      <c r="J97" s="140">
        <f t="shared" si="0"/>
        <v>0</v>
      </c>
      <c r="K97" s="136" t="s">
        <v>3</v>
      </c>
      <c r="L97" s="25"/>
      <c r="M97" s="141" t="s">
        <v>3</v>
      </c>
      <c r="N97" s="240" t="s">
        <v>42</v>
      </c>
      <c r="O97" s="231"/>
      <c r="P97" s="241">
        <f t="shared" si="1"/>
        <v>0</v>
      </c>
      <c r="Q97" s="241">
        <v>0</v>
      </c>
      <c r="R97" s="241">
        <f t="shared" si="2"/>
        <v>0</v>
      </c>
      <c r="S97" s="241">
        <v>0</v>
      </c>
      <c r="T97" s="142">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242</v>
      </c>
    </row>
    <row r="98" spans="1:65" s="2" customFormat="1" ht="14.45" customHeight="1">
      <c r="A98" s="258"/>
      <c r="B98" s="133"/>
      <c r="C98" s="134" t="s">
        <v>108</v>
      </c>
      <c r="D98" s="229" t="s">
        <v>181</v>
      </c>
      <c r="E98" s="135" t="s">
        <v>224</v>
      </c>
      <c r="F98" s="136" t="s">
        <v>225</v>
      </c>
      <c r="G98" s="137" t="s">
        <v>189</v>
      </c>
      <c r="H98" s="145">
        <v>4</v>
      </c>
      <c r="I98" s="139"/>
      <c r="J98" s="140">
        <f t="shared" si="0"/>
        <v>0</v>
      </c>
      <c r="K98" s="136" t="s">
        <v>3</v>
      </c>
      <c r="L98" s="25"/>
      <c r="M98" s="141" t="s">
        <v>3</v>
      </c>
      <c r="N98" s="240" t="s">
        <v>42</v>
      </c>
      <c r="O98" s="231"/>
      <c r="P98" s="241">
        <f t="shared" si="1"/>
        <v>0</v>
      </c>
      <c r="Q98" s="241">
        <v>0</v>
      </c>
      <c r="R98" s="241">
        <f t="shared" si="2"/>
        <v>0</v>
      </c>
      <c r="S98" s="241">
        <v>0</v>
      </c>
      <c r="T98" s="142">
        <f t="shared" si="3"/>
        <v>0</v>
      </c>
      <c r="U98" s="258"/>
      <c r="V98" s="258"/>
      <c r="W98" s="258"/>
      <c r="X98" s="258"/>
      <c r="Y98" s="258"/>
      <c r="Z98" s="258"/>
      <c r="AA98" s="258"/>
      <c r="AB98" s="258"/>
      <c r="AC98" s="258"/>
      <c r="AD98" s="258"/>
      <c r="AE98" s="258"/>
      <c r="AR98" s="143" t="s">
        <v>116</v>
      </c>
      <c r="AT98" s="143" t="s">
        <v>181</v>
      </c>
      <c r="AU98" s="143" t="s">
        <v>80</v>
      </c>
      <c r="AY98" s="15" t="s">
        <v>178</v>
      </c>
      <c r="BE98" s="144">
        <f t="shared" si="4"/>
        <v>0</v>
      </c>
      <c r="BF98" s="144">
        <f t="shared" si="5"/>
        <v>0</v>
      </c>
      <c r="BG98" s="144">
        <f t="shared" si="6"/>
        <v>0</v>
      </c>
      <c r="BH98" s="144">
        <f t="shared" si="7"/>
        <v>0</v>
      </c>
      <c r="BI98" s="144">
        <f t="shared" si="8"/>
        <v>0</v>
      </c>
      <c r="BJ98" s="15" t="s">
        <v>15</v>
      </c>
      <c r="BK98" s="144">
        <f t="shared" si="9"/>
        <v>0</v>
      </c>
      <c r="BL98" s="15" t="s">
        <v>116</v>
      </c>
      <c r="BM98" s="143" t="s">
        <v>243</v>
      </c>
    </row>
    <row r="99" spans="1:65" s="2" customFormat="1" ht="14.45" customHeight="1">
      <c r="A99" s="258"/>
      <c r="B99" s="133"/>
      <c r="C99" s="134" t="s">
        <v>9</v>
      </c>
      <c r="D99" s="229" t="s">
        <v>181</v>
      </c>
      <c r="E99" s="135" t="s">
        <v>227</v>
      </c>
      <c r="F99" s="136" t="s">
        <v>228</v>
      </c>
      <c r="G99" s="137" t="s">
        <v>189</v>
      </c>
      <c r="H99" s="145">
        <v>1</v>
      </c>
      <c r="I99" s="139"/>
      <c r="J99" s="140">
        <f t="shared" si="0"/>
        <v>0</v>
      </c>
      <c r="K99" s="136" t="s">
        <v>3</v>
      </c>
      <c r="L99" s="25"/>
      <c r="M99" s="146" t="s">
        <v>3</v>
      </c>
      <c r="N99" s="147" t="s">
        <v>42</v>
      </c>
      <c r="O99" s="148"/>
      <c r="P99" s="149">
        <f t="shared" si="1"/>
        <v>0</v>
      </c>
      <c r="Q99" s="149">
        <v>0</v>
      </c>
      <c r="R99" s="149">
        <f t="shared" si="2"/>
        <v>0</v>
      </c>
      <c r="S99" s="149">
        <v>0</v>
      </c>
      <c r="T99" s="150">
        <f t="shared" si="3"/>
        <v>0</v>
      </c>
      <c r="U99" s="258"/>
      <c r="V99" s="258"/>
      <c r="W99" s="258"/>
      <c r="X99" s="258"/>
      <c r="Y99" s="258"/>
      <c r="Z99" s="258"/>
      <c r="AA99" s="258"/>
      <c r="AB99" s="258"/>
      <c r="AC99" s="258"/>
      <c r="AD99" s="258"/>
      <c r="AE99" s="258"/>
      <c r="AR99" s="143" t="s">
        <v>116</v>
      </c>
      <c r="AT99" s="143" t="s">
        <v>181</v>
      </c>
      <c r="AU99" s="143" t="s">
        <v>80</v>
      </c>
      <c r="AY99" s="15" t="s">
        <v>178</v>
      </c>
      <c r="BE99" s="144">
        <f t="shared" si="4"/>
        <v>0</v>
      </c>
      <c r="BF99" s="144">
        <f t="shared" si="5"/>
        <v>0</v>
      </c>
      <c r="BG99" s="144">
        <f t="shared" si="6"/>
        <v>0</v>
      </c>
      <c r="BH99" s="144">
        <f t="shared" si="7"/>
        <v>0</v>
      </c>
      <c r="BI99" s="144">
        <f t="shared" si="8"/>
        <v>0</v>
      </c>
      <c r="BJ99" s="15" t="s">
        <v>15</v>
      </c>
      <c r="BK99" s="144">
        <f t="shared" si="9"/>
        <v>0</v>
      </c>
      <c r="BL99" s="15" t="s">
        <v>116</v>
      </c>
      <c r="BM99" s="143" t="s">
        <v>244</v>
      </c>
    </row>
    <row r="100" spans="1:31" s="2" customFormat="1" ht="6.95" customHeight="1">
      <c r="A100" s="258"/>
      <c r="B100" s="31"/>
      <c r="C100" s="32"/>
      <c r="D100" s="32"/>
      <c r="E100" s="32"/>
      <c r="F100" s="32"/>
      <c r="G100" s="32"/>
      <c r="H100" s="32"/>
      <c r="I100" s="95"/>
      <c r="J100" s="32"/>
      <c r="K100" s="32"/>
      <c r="L100" s="25"/>
      <c r="M100" s="258"/>
      <c r="O100" s="258"/>
      <c r="P100" s="258"/>
      <c r="Q100" s="258"/>
      <c r="R100" s="258"/>
      <c r="S100" s="258"/>
      <c r="T100" s="258"/>
      <c r="U100" s="258"/>
      <c r="V100" s="258"/>
      <c r="W100" s="258"/>
      <c r="X100" s="258"/>
      <c r="Y100" s="258"/>
      <c r="Z100" s="258"/>
      <c r="AA100" s="258"/>
      <c r="AB100" s="258"/>
      <c r="AC100" s="258"/>
      <c r="AD100" s="258"/>
      <c r="AE100" s="258"/>
    </row>
  </sheetData>
  <autoFilter ref="C81:K9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2:BM98"/>
  <sheetViews>
    <sheetView showGridLines="0" workbookViewId="0" topLeftCell="A88">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146</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437</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528</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437</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20 - 12NP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437</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20 - 12NP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182</v>
      </c>
      <c r="F90" s="136" t="s">
        <v>183</v>
      </c>
      <c r="G90" s="137" t="s">
        <v>184</v>
      </c>
      <c r="H90" s="138"/>
      <c r="I90" s="139"/>
      <c r="J90" s="140">
        <f aca="true" t="shared" si="0" ref="J90:J97">ROUND(I90*H90,2)</f>
        <v>0</v>
      </c>
      <c r="K90" s="136" t="s">
        <v>3</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529</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530</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531</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532</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533</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534</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535</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536</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2:BM84"/>
  <sheetViews>
    <sheetView showGridLines="0" tabSelected="1" workbookViewId="0" topLeftCell="A82">
      <selection activeCell="D82" sqref="D82:D83"/>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149</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31" s="2" customFormat="1" ht="12" customHeight="1">
      <c r="A8" s="258"/>
      <c r="B8" s="25"/>
      <c r="C8" s="258"/>
      <c r="D8" s="259" t="s">
        <v>154</v>
      </c>
      <c r="E8" s="258"/>
      <c r="F8" s="258"/>
      <c r="G8" s="258"/>
      <c r="H8" s="258"/>
      <c r="I8" s="75"/>
      <c r="J8" s="258"/>
      <c r="K8" s="258"/>
      <c r="L8" s="76"/>
      <c r="S8" s="258"/>
      <c r="T8" s="258"/>
      <c r="U8" s="258"/>
      <c r="V8" s="258"/>
      <c r="W8" s="258"/>
      <c r="X8" s="258"/>
      <c r="Y8" s="258"/>
      <c r="Z8" s="258"/>
      <c r="AA8" s="258"/>
      <c r="AB8" s="258"/>
      <c r="AC8" s="258"/>
      <c r="AD8" s="258"/>
      <c r="AE8" s="258"/>
    </row>
    <row r="9" spans="1:31" s="2" customFormat="1" ht="14.45" customHeight="1">
      <c r="A9" s="258"/>
      <c r="B9" s="25"/>
      <c r="C9" s="258"/>
      <c r="D9" s="258"/>
      <c r="E9" s="279" t="s">
        <v>537</v>
      </c>
      <c r="F9" s="307"/>
      <c r="G9" s="307"/>
      <c r="H9" s="307"/>
      <c r="I9" s="75"/>
      <c r="J9" s="258"/>
      <c r="K9" s="258"/>
      <c r="L9" s="76"/>
      <c r="S9" s="258"/>
      <c r="T9" s="258"/>
      <c r="U9" s="258"/>
      <c r="V9" s="258"/>
      <c r="W9" s="258"/>
      <c r="X9" s="258"/>
      <c r="Y9" s="258"/>
      <c r="Z9" s="258"/>
      <c r="AA9" s="258"/>
      <c r="AB9" s="258"/>
      <c r="AC9" s="258"/>
      <c r="AD9" s="258"/>
      <c r="AE9" s="258"/>
    </row>
    <row r="10" spans="1:31" s="2" customFormat="1" ht="12">
      <c r="A10" s="258"/>
      <c r="B10" s="25"/>
      <c r="C10" s="258"/>
      <c r="D10" s="258"/>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2" customHeight="1">
      <c r="A11" s="258"/>
      <c r="B11" s="25"/>
      <c r="C11" s="258"/>
      <c r="D11" s="259" t="s">
        <v>19</v>
      </c>
      <c r="E11" s="258"/>
      <c r="F11" s="251" t="s">
        <v>3</v>
      </c>
      <c r="G11" s="258"/>
      <c r="H11" s="258"/>
      <c r="I11" s="77" t="s">
        <v>20</v>
      </c>
      <c r="J11" s="251" t="s">
        <v>3</v>
      </c>
      <c r="K11" s="258"/>
      <c r="L11" s="76"/>
      <c r="S11" s="258"/>
      <c r="T11" s="258"/>
      <c r="U11" s="258"/>
      <c r="V11" s="258"/>
      <c r="W11" s="258"/>
      <c r="X11" s="258"/>
      <c r="Y11" s="258"/>
      <c r="Z11" s="258"/>
      <c r="AA11" s="258"/>
      <c r="AB11" s="258"/>
      <c r="AC11" s="258"/>
      <c r="AD11" s="258"/>
      <c r="AE11" s="258"/>
    </row>
    <row r="12" spans="1:31" s="2" customFormat="1" ht="12" customHeight="1">
      <c r="A12" s="258"/>
      <c r="B12" s="25"/>
      <c r="C12" s="258"/>
      <c r="D12" s="259" t="s">
        <v>21</v>
      </c>
      <c r="E12" s="258"/>
      <c r="F12" s="251" t="s">
        <v>22</v>
      </c>
      <c r="G12" s="258"/>
      <c r="H12" s="258"/>
      <c r="I12" s="77" t="s">
        <v>23</v>
      </c>
      <c r="J12" s="250" t="str">
        <f>'Rekapitulace stavby'!AU8</f>
        <v>21. 10. 2019</v>
      </c>
      <c r="K12" s="258"/>
      <c r="L12" s="76"/>
      <c r="S12" s="258"/>
      <c r="T12" s="258"/>
      <c r="U12" s="258"/>
      <c r="V12" s="258"/>
      <c r="W12" s="258"/>
      <c r="X12" s="258"/>
      <c r="Y12" s="258"/>
      <c r="Z12" s="258"/>
      <c r="AA12" s="258"/>
      <c r="AB12" s="258"/>
      <c r="AC12" s="258"/>
      <c r="AD12" s="258"/>
      <c r="AE12" s="258"/>
    </row>
    <row r="13" spans="1:31" s="2" customFormat="1" ht="10.9" customHeight="1">
      <c r="A13" s="258"/>
      <c r="B13" s="25"/>
      <c r="C13" s="258"/>
      <c r="D13" s="258"/>
      <c r="E13" s="258"/>
      <c r="F13" s="258"/>
      <c r="G13" s="258"/>
      <c r="H13" s="258"/>
      <c r="I13" s="75"/>
      <c r="J13" s="258"/>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25</v>
      </c>
      <c r="E14" s="258"/>
      <c r="F14" s="258"/>
      <c r="G14" s="258"/>
      <c r="H14" s="258"/>
      <c r="I14" s="77" t="s">
        <v>26</v>
      </c>
      <c r="J14" s="251" t="s">
        <v>3</v>
      </c>
      <c r="K14" s="258"/>
      <c r="L14" s="76"/>
      <c r="S14" s="258"/>
      <c r="T14" s="258"/>
      <c r="U14" s="258"/>
      <c r="V14" s="258"/>
      <c r="W14" s="258"/>
      <c r="X14" s="258"/>
      <c r="Y14" s="258"/>
      <c r="Z14" s="258"/>
      <c r="AA14" s="258"/>
      <c r="AB14" s="258"/>
      <c r="AC14" s="258"/>
      <c r="AD14" s="258"/>
      <c r="AE14" s="258"/>
    </row>
    <row r="15" spans="1:31" s="2" customFormat="1" ht="18" customHeight="1">
      <c r="A15" s="258"/>
      <c r="B15" s="25"/>
      <c r="C15" s="258"/>
      <c r="D15" s="258"/>
      <c r="E15" s="251" t="s">
        <v>27</v>
      </c>
      <c r="F15" s="258"/>
      <c r="G15" s="258"/>
      <c r="H15" s="258"/>
      <c r="I15" s="77" t="s">
        <v>28</v>
      </c>
      <c r="J15" s="251" t="s">
        <v>3</v>
      </c>
      <c r="K15" s="258"/>
      <c r="L15" s="76"/>
      <c r="S15" s="258"/>
      <c r="T15" s="258"/>
      <c r="U15" s="258"/>
      <c r="V15" s="258"/>
      <c r="W15" s="258"/>
      <c r="X15" s="258"/>
      <c r="Y15" s="258"/>
      <c r="Z15" s="258"/>
      <c r="AA15" s="258"/>
      <c r="AB15" s="258"/>
      <c r="AC15" s="258"/>
      <c r="AD15" s="258"/>
      <c r="AE15" s="258"/>
    </row>
    <row r="16" spans="1:31" s="2" customFormat="1" ht="6.95" customHeight="1">
      <c r="A16" s="258"/>
      <c r="B16" s="25"/>
      <c r="C16" s="258"/>
      <c r="D16" s="258"/>
      <c r="E16" s="258"/>
      <c r="F16" s="258"/>
      <c r="G16" s="258"/>
      <c r="H16" s="258"/>
      <c r="I16" s="75"/>
      <c r="J16" s="258"/>
      <c r="K16" s="258"/>
      <c r="L16" s="76"/>
      <c r="S16" s="258"/>
      <c r="T16" s="258"/>
      <c r="U16" s="258"/>
      <c r="V16" s="258"/>
      <c r="W16" s="258"/>
      <c r="X16" s="258"/>
      <c r="Y16" s="258"/>
      <c r="Z16" s="258"/>
      <c r="AA16" s="258"/>
      <c r="AB16" s="258"/>
      <c r="AC16" s="258"/>
      <c r="AD16" s="258"/>
      <c r="AE16" s="258"/>
    </row>
    <row r="17" spans="1:31" s="2" customFormat="1" ht="12" customHeight="1">
      <c r="A17" s="258"/>
      <c r="B17" s="25"/>
      <c r="C17" s="258"/>
      <c r="D17" s="259" t="s">
        <v>29</v>
      </c>
      <c r="E17" s="258"/>
      <c r="F17" s="258"/>
      <c r="G17" s="258"/>
      <c r="H17" s="258"/>
      <c r="I17" s="77" t="s">
        <v>26</v>
      </c>
      <c r="J17" s="260" t="str">
        <f>'Rekapitulace stavby'!AU13</f>
        <v>Vyplň údaj</v>
      </c>
      <c r="K17" s="258"/>
      <c r="L17" s="76"/>
      <c r="S17" s="258"/>
      <c r="T17" s="258"/>
      <c r="U17" s="258"/>
      <c r="V17" s="258"/>
      <c r="W17" s="258"/>
      <c r="X17" s="258"/>
      <c r="Y17" s="258"/>
      <c r="Z17" s="258"/>
      <c r="AA17" s="258"/>
      <c r="AB17" s="258"/>
      <c r="AC17" s="258"/>
      <c r="AD17" s="258"/>
      <c r="AE17" s="258"/>
    </row>
    <row r="18" spans="1:31" s="2" customFormat="1" ht="18" customHeight="1">
      <c r="A18" s="258"/>
      <c r="B18" s="25"/>
      <c r="C18" s="258"/>
      <c r="D18" s="258"/>
      <c r="E18" s="310" t="str">
        <f>'Rekapitulace stavby'!E14</f>
        <v>Vyplň údaj</v>
      </c>
      <c r="F18" s="282"/>
      <c r="G18" s="282"/>
      <c r="H18" s="282"/>
      <c r="I18" s="77" t="s">
        <v>28</v>
      </c>
      <c r="J18" s="260" t="str">
        <f>'Rekapitulace stavby'!AU14</f>
        <v>Vyplň údaj</v>
      </c>
      <c r="K18" s="258"/>
      <c r="L18" s="76"/>
      <c r="S18" s="258"/>
      <c r="T18" s="258"/>
      <c r="U18" s="258"/>
      <c r="V18" s="258"/>
      <c r="W18" s="258"/>
      <c r="X18" s="258"/>
      <c r="Y18" s="258"/>
      <c r="Z18" s="258"/>
      <c r="AA18" s="258"/>
      <c r="AB18" s="258"/>
      <c r="AC18" s="258"/>
      <c r="AD18" s="258"/>
      <c r="AE18" s="258"/>
    </row>
    <row r="19" spans="1:31" s="2" customFormat="1" ht="6.95" customHeight="1">
      <c r="A19" s="258"/>
      <c r="B19" s="25"/>
      <c r="C19" s="258"/>
      <c r="D19" s="258"/>
      <c r="E19" s="258"/>
      <c r="F19" s="258"/>
      <c r="G19" s="258"/>
      <c r="H19" s="258"/>
      <c r="I19" s="75"/>
      <c r="J19" s="258"/>
      <c r="K19" s="258"/>
      <c r="L19" s="76"/>
      <c r="S19" s="258"/>
      <c r="T19" s="258"/>
      <c r="U19" s="258"/>
      <c r="V19" s="258"/>
      <c r="W19" s="258"/>
      <c r="X19" s="258"/>
      <c r="Y19" s="258"/>
      <c r="Z19" s="258"/>
      <c r="AA19" s="258"/>
      <c r="AB19" s="258"/>
      <c r="AC19" s="258"/>
      <c r="AD19" s="258"/>
      <c r="AE19" s="258"/>
    </row>
    <row r="20" spans="1:31" s="2" customFormat="1" ht="12" customHeight="1">
      <c r="A20" s="258"/>
      <c r="B20" s="25"/>
      <c r="C20" s="258"/>
      <c r="D20" s="259" t="s">
        <v>31</v>
      </c>
      <c r="E20" s="258"/>
      <c r="F20" s="258"/>
      <c r="G20" s="258"/>
      <c r="H20" s="258"/>
      <c r="I20" s="77" t="s">
        <v>26</v>
      </c>
      <c r="J20" s="251" t="s">
        <v>3</v>
      </c>
      <c r="K20" s="258"/>
      <c r="L20" s="76"/>
      <c r="S20" s="258"/>
      <c r="T20" s="258"/>
      <c r="U20" s="258"/>
      <c r="V20" s="258"/>
      <c r="W20" s="258"/>
      <c r="X20" s="258"/>
      <c r="Y20" s="258"/>
      <c r="Z20" s="258"/>
      <c r="AA20" s="258"/>
      <c r="AB20" s="258"/>
      <c r="AC20" s="258"/>
      <c r="AD20" s="258"/>
      <c r="AE20" s="258"/>
    </row>
    <row r="21" spans="1:31" s="2" customFormat="1" ht="18" customHeight="1">
      <c r="A21" s="258"/>
      <c r="B21" s="25"/>
      <c r="C21" s="258"/>
      <c r="D21" s="258"/>
      <c r="E21" s="251" t="s">
        <v>32</v>
      </c>
      <c r="F21" s="258"/>
      <c r="G21" s="258"/>
      <c r="H21" s="258"/>
      <c r="I21" s="77" t="s">
        <v>28</v>
      </c>
      <c r="J21" s="251" t="s">
        <v>3</v>
      </c>
      <c r="K21" s="258"/>
      <c r="L21" s="76"/>
      <c r="S21" s="258"/>
      <c r="T21" s="258"/>
      <c r="U21" s="258"/>
      <c r="V21" s="258"/>
      <c r="W21" s="258"/>
      <c r="X21" s="258"/>
      <c r="Y21" s="258"/>
      <c r="Z21" s="258"/>
      <c r="AA21" s="258"/>
      <c r="AB21" s="258"/>
      <c r="AC21" s="258"/>
      <c r="AD21" s="258"/>
      <c r="AE21" s="258"/>
    </row>
    <row r="22" spans="1:31" s="2" customFormat="1" ht="6.95" customHeight="1">
      <c r="A22" s="258"/>
      <c r="B22" s="25"/>
      <c r="C22" s="258"/>
      <c r="D22" s="258"/>
      <c r="E22" s="258"/>
      <c r="F22" s="258"/>
      <c r="G22" s="258"/>
      <c r="H22" s="258"/>
      <c r="I22" s="75"/>
      <c r="J22" s="258"/>
      <c r="K22" s="258"/>
      <c r="L22" s="76"/>
      <c r="S22" s="258"/>
      <c r="T22" s="258"/>
      <c r="U22" s="258"/>
      <c r="V22" s="258"/>
      <c r="W22" s="258"/>
      <c r="X22" s="258"/>
      <c r="Y22" s="258"/>
      <c r="Z22" s="258"/>
      <c r="AA22" s="258"/>
      <c r="AB22" s="258"/>
      <c r="AC22" s="258"/>
      <c r="AD22" s="258"/>
      <c r="AE22" s="258"/>
    </row>
    <row r="23" spans="1:31" s="2" customFormat="1" ht="12" customHeight="1">
      <c r="A23" s="258"/>
      <c r="B23" s="25"/>
      <c r="C23" s="258"/>
      <c r="D23" s="259" t="s">
        <v>34</v>
      </c>
      <c r="E23" s="258"/>
      <c r="F23" s="258"/>
      <c r="G23" s="258"/>
      <c r="H23" s="258"/>
      <c r="I23" s="77" t="s">
        <v>26</v>
      </c>
      <c r="J23" s="251" t="str">
        <f>IF('Rekapitulace stavby'!AU19="","",'Rekapitulace stavby'!AU19)</f>
        <v/>
      </c>
      <c r="K23" s="258"/>
      <c r="L23" s="76"/>
      <c r="S23" s="258"/>
      <c r="T23" s="258"/>
      <c r="U23" s="258"/>
      <c r="V23" s="258"/>
      <c r="W23" s="258"/>
      <c r="X23" s="258"/>
      <c r="Y23" s="258"/>
      <c r="Z23" s="258"/>
      <c r="AA23" s="258"/>
      <c r="AB23" s="258"/>
      <c r="AC23" s="258"/>
      <c r="AD23" s="258"/>
      <c r="AE23" s="258"/>
    </row>
    <row r="24" spans="1:31" s="2" customFormat="1" ht="18" customHeight="1">
      <c r="A24" s="258"/>
      <c r="B24" s="25"/>
      <c r="C24" s="258"/>
      <c r="D24" s="258"/>
      <c r="E24" s="251" t="str">
        <f>IF('Rekapitulace stavby'!E20="","",'Rekapitulace stavby'!E20)</f>
        <v xml:space="preserve"> </v>
      </c>
      <c r="F24" s="258"/>
      <c r="G24" s="258"/>
      <c r="H24" s="258"/>
      <c r="I24" s="77" t="s">
        <v>28</v>
      </c>
      <c r="J24" s="251" t="str">
        <f>IF('Rekapitulace stavby'!AU20="","",'Rekapitulace stavby'!AU20)</f>
        <v/>
      </c>
      <c r="K24" s="258"/>
      <c r="L24" s="76"/>
      <c r="S24" s="258"/>
      <c r="T24" s="258"/>
      <c r="U24" s="258"/>
      <c r="V24" s="258"/>
      <c r="W24" s="258"/>
      <c r="X24" s="258"/>
      <c r="Y24" s="258"/>
      <c r="Z24" s="258"/>
      <c r="AA24" s="258"/>
      <c r="AB24" s="258"/>
      <c r="AC24" s="258"/>
      <c r="AD24" s="258"/>
      <c r="AE24" s="258"/>
    </row>
    <row r="25" spans="1:31" s="2" customFormat="1" ht="6.95" customHeight="1">
      <c r="A25" s="258"/>
      <c r="B25" s="25"/>
      <c r="C25" s="258"/>
      <c r="D25" s="258"/>
      <c r="E25" s="258"/>
      <c r="F25" s="258"/>
      <c r="G25" s="258"/>
      <c r="H25" s="258"/>
      <c r="I25" s="75"/>
      <c r="J25" s="258"/>
      <c r="K25" s="258"/>
      <c r="L25" s="76"/>
      <c r="S25" s="258"/>
      <c r="T25" s="258"/>
      <c r="U25" s="258"/>
      <c r="V25" s="258"/>
      <c r="W25" s="258"/>
      <c r="X25" s="258"/>
      <c r="Y25" s="258"/>
      <c r="Z25" s="258"/>
      <c r="AA25" s="258"/>
      <c r="AB25" s="258"/>
      <c r="AC25" s="258"/>
      <c r="AD25" s="258"/>
      <c r="AE25" s="258"/>
    </row>
    <row r="26" spans="1:31" s="2" customFormat="1" ht="12" customHeight="1">
      <c r="A26" s="258"/>
      <c r="B26" s="25"/>
      <c r="C26" s="258"/>
      <c r="D26" s="259" t="s">
        <v>35</v>
      </c>
      <c r="E26" s="258"/>
      <c r="F26" s="258"/>
      <c r="G26" s="258"/>
      <c r="H26" s="258"/>
      <c r="I26" s="75"/>
      <c r="J26" s="258"/>
      <c r="K26" s="258"/>
      <c r="L26" s="76"/>
      <c r="S26" s="258"/>
      <c r="T26" s="258"/>
      <c r="U26" s="258"/>
      <c r="V26" s="258"/>
      <c r="W26" s="258"/>
      <c r="X26" s="258"/>
      <c r="Y26" s="258"/>
      <c r="Z26" s="258"/>
      <c r="AA26" s="258"/>
      <c r="AB26" s="258"/>
      <c r="AC26" s="258"/>
      <c r="AD26" s="258"/>
      <c r="AE26" s="258"/>
    </row>
    <row r="27" spans="1:31" s="8" customFormat="1" ht="14.45" customHeight="1">
      <c r="A27" s="78"/>
      <c r="B27" s="79"/>
      <c r="C27" s="78"/>
      <c r="D27" s="78"/>
      <c r="E27" s="286" t="s">
        <v>3</v>
      </c>
      <c r="F27" s="286"/>
      <c r="G27" s="286"/>
      <c r="H27" s="286"/>
      <c r="I27" s="80"/>
      <c r="J27" s="78"/>
      <c r="K27" s="78"/>
      <c r="L27" s="81"/>
      <c r="S27" s="78"/>
      <c r="T27" s="78"/>
      <c r="U27" s="78"/>
      <c r="V27" s="78"/>
      <c r="W27" s="78"/>
      <c r="X27" s="78"/>
      <c r="Y27" s="78"/>
      <c r="Z27" s="78"/>
      <c r="AA27" s="78"/>
      <c r="AB27" s="78"/>
      <c r="AC27" s="78"/>
      <c r="AD27" s="78"/>
      <c r="AE27" s="78"/>
    </row>
    <row r="28" spans="1:31" s="2" customFormat="1" ht="6.95" customHeight="1">
      <c r="A28" s="258"/>
      <c r="B28" s="25"/>
      <c r="C28" s="258"/>
      <c r="D28" s="258"/>
      <c r="E28" s="258"/>
      <c r="F28" s="258"/>
      <c r="G28" s="258"/>
      <c r="H28" s="258"/>
      <c r="I28" s="75"/>
      <c r="J28" s="258"/>
      <c r="K28" s="258"/>
      <c r="L28" s="76"/>
      <c r="S28" s="258"/>
      <c r="T28" s="258"/>
      <c r="U28" s="258"/>
      <c r="V28" s="258"/>
      <c r="W28" s="258"/>
      <c r="X28" s="258"/>
      <c r="Y28" s="258"/>
      <c r="Z28" s="258"/>
      <c r="AA28" s="258"/>
      <c r="AB28" s="258"/>
      <c r="AC28" s="258"/>
      <c r="AD28" s="258"/>
      <c r="AE28" s="258"/>
    </row>
    <row r="29" spans="1:31" s="2" customFormat="1" ht="6.95" customHeight="1">
      <c r="A29" s="258"/>
      <c r="B29" s="25"/>
      <c r="C29" s="258"/>
      <c r="D29" s="48"/>
      <c r="E29" s="48"/>
      <c r="F29" s="48"/>
      <c r="G29" s="48"/>
      <c r="H29" s="48"/>
      <c r="I29" s="82"/>
      <c r="J29" s="48"/>
      <c r="K29" s="48"/>
      <c r="L29" s="76"/>
      <c r="S29" s="258"/>
      <c r="T29" s="258"/>
      <c r="U29" s="258"/>
      <c r="V29" s="258"/>
      <c r="W29" s="258"/>
      <c r="X29" s="258"/>
      <c r="Y29" s="258"/>
      <c r="Z29" s="258"/>
      <c r="AA29" s="258"/>
      <c r="AB29" s="258"/>
      <c r="AC29" s="258"/>
      <c r="AD29" s="258"/>
      <c r="AE29" s="258"/>
    </row>
    <row r="30" spans="1:31" s="2" customFormat="1" ht="25.35" customHeight="1">
      <c r="A30" s="258"/>
      <c r="B30" s="25"/>
      <c r="C30" s="258"/>
      <c r="D30" s="83" t="s">
        <v>37</v>
      </c>
      <c r="E30" s="258"/>
      <c r="F30" s="258"/>
      <c r="G30" s="258"/>
      <c r="H30" s="258"/>
      <c r="I30" s="75"/>
      <c r="J30" s="246">
        <f>ROUND(J80,2)</f>
        <v>0</v>
      </c>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14.45" customHeight="1">
      <c r="A32" s="258"/>
      <c r="B32" s="25"/>
      <c r="C32" s="258"/>
      <c r="D32" s="258"/>
      <c r="E32" s="258"/>
      <c r="F32" s="254" t="s">
        <v>39</v>
      </c>
      <c r="G32" s="258"/>
      <c r="H32" s="258"/>
      <c r="I32" s="84" t="s">
        <v>38</v>
      </c>
      <c r="J32" s="254" t="s">
        <v>40</v>
      </c>
      <c r="K32" s="258"/>
      <c r="L32" s="76"/>
      <c r="S32" s="258"/>
      <c r="T32" s="258"/>
      <c r="U32" s="258"/>
      <c r="V32" s="258"/>
      <c r="W32" s="258"/>
      <c r="X32" s="258"/>
      <c r="Y32" s="258"/>
      <c r="Z32" s="258"/>
      <c r="AA32" s="258"/>
      <c r="AB32" s="258"/>
      <c r="AC32" s="258"/>
      <c r="AD32" s="258"/>
      <c r="AE32" s="258"/>
    </row>
    <row r="33" spans="1:31" s="2" customFormat="1" ht="14.45" customHeight="1">
      <c r="A33" s="258"/>
      <c r="B33" s="25"/>
      <c r="C33" s="258"/>
      <c r="D33" s="85" t="s">
        <v>41</v>
      </c>
      <c r="E33" s="259" t="s">
        <v>42</v>
      </c>
      <c r="F33" s="86">
        <f>ROUND((SUM(BE80:BE83)),2)</f>
        <v>0</v>
      </c>
      <c r="G33" s="258"/>
      <c r="H33" s="258"/>
      <c r="I33" s="87">
        <v>0.21</v>
      </c>
      <c r="J33" s="86">
        <f>ROUND(((SUM(BE80:BE83))*I33),2)</f>
        <v>0</v>
      </c>
      <c r="K33" s="25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9" t="s">
        <v>43</v>
      </c>
      <c r="F34" s="86">
        <f>ROUND((SUM(BF80:BF83)),2)</f>
        <v>0</v>
      </c>
      <c r="G34" s="258"/>
      <c r="H34" s="258"/>
      <c r="I34" s="87">
        <v>0.15</v>
      </c>
      <c r="J34" s="86">
        <f>ROUND(((SUM(BF80:BF83))*I34),2)</f>
        <v>0</v>
      </c>
      <c r="K34" s="258"/>
      <c r="L34" s="76"/>
      <c r="S34" s="258"/>
      <c r="T34" s="258"/>
      <c r="U34" s="258"/>
      <c r="V34" s="258"/>
      <c r="W34" s="258"/>
      <c r="X34" s="258"/>
      <c r="Y34" s="258"/>
      <c r="Z34" s="258"/>
      <c r="AA34" s="258"/>
      <c r="AB34" s="258"/>
      <c r="AC34" s="258"/>
      <c r="AD34" s="258"/>
      <c r="AE34" s="258"/>
    </row>
    <row r="35" spans="1:31" s="2" customFormat="1" ht="14.45" customHeight="1" hidden="1">
      <c r="A35" s="258"/>
      <c r="B35" s="25"/>
      <c r="C35" s="258"/>
      <c r="D35" s="258"/>
      <c r="E35" s="259" t="s">
        <v>44</v>
      </c>
      <c r="F35" s="86">
        <f>ROUND((SUM(BG80:BG83)),2)</f>
        <v>0</v>
      </c>
      <c r="G35" s="258"/>
      <c r="H35" s="258"/>
      <c r="I35" s="87">
        <v>0.21</v>
      </c>
      <c r="J35" s="86">
        <f>0</f>
        <v>0</v>
      </c>
      <c r="K35" s="258"/>
      <c r="L35" s="76"/>
      <c r="S35" s="258"/>
      <c r="T35" s="258"/>
      <c r="U35" s="258"/>
      <c r="V35" s="258"/>
      <c r="W35" s="258"/>
      <c r="X35" s="258"/>
      <c r="Y35" s="258"/>
      <c r="Z35" s="258"/>
      <c r="AA35" s="258"/>
      <c r="AB35" s="258"/>
      <c r="AC35" s="258"/>
      <c r="AD35" s="258"/>
      <c r="AE35" s="258"/>
    </row>
    <row r="36" spans="1:31" s="2" customFormat="1" ht="14.45" customHeight="1" hidden="1">
      <c r="A36" s="258"/>
      <c r="B36" s="25"/>
      <c r="C36" s="258"/>
      <c r="D36" s="258"/>
      <c r="E36" s="259" t="s">
        <v>45</v>
      </c>
      <c r="F36" s="86">
        <f>ROUND((SUM(BH80:BH83)),2)</f>
        <v>0</v>
      </c>
      <c r="G36" s="258"/>
      <c r="H36" s="258"/>
      <c r="I36" s="87">
        <v>0.15</v>
      </c>
      <c r="J36" s="86">
        <f>0</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46</v>
      </c>
      <c r="F37" s="86">
        <f>ROUND((SUM(BI80:BI83)),2)</f>
        <v>0</v>
      </c>
      <c r="G37" s="258"/>
      <c r="H37" s="258"/>
      <c r="I37" s="87">
        <v>0</v>
      </c>
      <c r="J37" s="86">
        <f>0</f>
        <v>0</v>
      </c>
      <c r="K37" s="258"/>
      <c r="L37" s="76"/>
      <c r="S37" s="258"/>
      <c r="T37" s="258"/>
      <c r="U37" s="258"/>
      <c r="V37" s="258"/>
      <c r="W37" s="258"/>
      <c r="X37" s="258"/>
      <c r="Y37" s="258"/>
      <c r="Z37" s="258"/>
      <c r="AA37" s="258"/>
      <c r="AB37" s="258"/>
      <c r="AC37" s="258"/>
      <c r="AD37" s="258"/>
      <c r="AE37" s="258"/>
    </row>
    <row r="38" spans="1:31" s="2" customFormat="1" ht="6.95" customHeight="1">
      <c r="A38" s="258"/>
      <c r="B38" s="25"/>
      <c r="C38" s="258"/>
      <c r="D38" s="258"/>
      <c r="E38" s="258"/>
      <c r="F38" s="258"/>
      <c r="G38" s="258"/>
      <c r="H38" s="258"/>
      <c r="I38" s="75"/>
      <c r="J38" s="258"/>
      <c r="K38" s="258"/>
      <c r="L38" s="76"/>
      <c r="S38" s="258"/>
      <c r="T38" s="258"/>
      <c r="U38" s="258"/>
      <c r="V38" s="258"/>
      <c r="W38" s="258"/>
      <c r="X38" s="258"/>
      <c r="Y38" s="258"/>
      <c r="Z38" s="258"/>
      <c r="AA38" s="258"/>
      <c r="AB38" s="258"/>
      <c r="AC38" s="258"/>
      <c r="AD38" s="258"/>
      <c r="AE38" s="258"/>
    </row>
    <row r="39" spans="1:31" s="2" customFormat="1" ht="25.35" customHeight="1">
      <c r="A39" s="258"/>
      <c r="B39" s="25"/>
      <c r="C39" s="88"/>
      <c r="D39" s="89" t="s">
        <v>47</v>
      </c>
      <c r="E39" s="42"/>
      <c r="F39" s="42"/>
      <c r="G39" s="90" t="s">
        <v>48</v>
      </c>
      <c r="H39" s="91" t="s">
        <v>49</v>
      </c>
      <c r="I39" s="92"/>
      <c r="J39" s="93">
        <f>SUM(J30:J37)</f>
        <v>0</v>
      </c>
      <c r="K39" s="94"/>
      <c r="L39" s="76"/>
      <c r="S39" s="258"/>
      <c r="T39" s="258"/>
      <c r="U39" s="258"/>
      <c r="V39" s="258"/>
      <c r="W39" s="258"/>
      <c r="X39" s="258"/>
      <c r="Y39" s="258"/>
      <c r="Z39" s="258"/>
      <c r="AA39" s="258"/>
      <c r="AB39" s="258"/>
      <c r="AC39" s="258"/>
      <c r="AD39" s="258"/>
      <c r="AE39" s="258"/>
    </row>
    <row r="40" spans="1:31" s="2" customFormat="1" ht="14.45" customHeight="1">
      <c r="A40" s="258"/>
      <c r="B40" s="31"/>
      <c r="C40" s="32"/>
      <c r="D40" s="32"/>
      <c r="E40" s="32"/>
      <c r="F40" s="32"/>
      <c r="G40" s="32"/>
      <c r="H40" s="32"/>
      <c r="I40" s="95"/>
      <c r="J40" s="32"/>
      <c r="K40" s="32"/>
      <c r="L40" s="76"/>
      <c r="S40" s="258"/>
      <c r="T40" s="258"/>
      <c r="U40" s="258"/>
      <c r="V40" s="258"/>
      <c r="W40" s="258"/>
      <c r="X40" s="258"/>
      <c r="Y40" s="258"/>
      <c r="Z40" s="258"/>
      <c r="AA40" s="258"/>
      <c r="AB40" s="258"/>
      <c r="AC40" s="258"/>
      <c r="AD40" s="258"/>
      <c r="AE40" s="258"/>
    </row>
    <row r="44" spans="1:31" s="2" customFormat="1" ht="6.95" customHeight="1">
      <c r="A44" s="258"/>
      <c r="B44" s="33"/>
      <c r="C44" s="34"/>
      <c r="D44" s="34"/>
      <c r="E44" s="34"/>
      <c r="F44" s="34"/>
      <c r="G44" s="34"/>
      <c r="H44" s="34"/>
      <c r="I44" s="96"/>
      <c r="J44" s="34"/>
      <c r="K44" s="34"/>
      <c r="L44" s="76"/>
      <c r="S44" s="258"/>
      <c r="T44" s="258"/>
      <c r="U44" s="258"/>
      <c r="V44" s="258"/>
      <c r="W44" s="258"/>
      <c r="X44" s="258"/>
      <c r="Y44" s="258"/>
      <c r="Z44" s="258"/>
      <c r="AA44" s="258"/>
      <c r="AB44" s="258"/>
      <c r="AC44" s="258"/>
      <c r="AD44" s="258"/>
      <c r="AE44" s="258"/>
    </row>
    <row r="45" spans="1:31" s="2" customFormat="1" ht="24.95" customHeight="1">
      <c r="A45" s="258"/>
      <c r="B45" s="25"/>
      <c r="C45" s="19" t="s">
        <v>156</v>
      </c>
      <c r="D45" s="258"/>
      <c r="E45" s="258"/>
      <c r="F45" s="258"/>
      <c r="G45" s="258"/>
      <c r="H45" s="258"/>
      <c r="I45" s="75"/>
      <c r="J45" s="258"/>
      <c r="K45" s="258"/>
      <c r="L45" s="76"/>
      <c r="S45" s="258"/>
      <c r="T45" s="258"/>
      <c r="U45" s="258"/>
      <c r="V45" s="258"/>
      <c r="W45" s="258"/>
      <c r="X45" s="258"/>
      <c r="Y45" s="258"/>
      <c r="Z45" s="258"/>
      <c r="AA45" s="258"/>
      <c r="AB45" s="258"/>
      <c r="AC45" s="258"/>
      <c r="AD45" s="258"/>
      <c r="AE45" s="258"/>
    </row>
    <row r="46" spans="1:31" s="2" customFormat="1" ht="6.95" customHeight="1">
      <c r="A46" s="258"/>
      <c r="B46" s="25"/>
      <c r="C46" s="258"/>
      <c r="D46" s="258"/>
      <c r="E46" s="258"/>
      <c r="F46" s="258"/>
      <c r="G46" s="258"/>
      <c r="H46" s="258"/>
      <c r="I46" s="75"/>
      <c r="J46" s="258"/>
      <c r="K46" s="258"/>
      <c r="L46" s="76"/>
      <c r="S46" s="258"/>
      <c r="T46" s="258"/>
      <c r="U46" s="258"/>
      <c r="V46" s="258"/>
      <c r="W46" s="258"/>
      <c r="X46" s="258"/>
      <c r="Y46" s="258"/>
      <c r="Z46" s="258"/>
      <c r="AA46" s="258"/>
      <c r="AB46" s="258"/>
      <c r="AC46" s="258"/>
      <c r="AD46" s="258"/>
      <c r="AE46" s="258"/>
    </row>
    <row r="47" spans="1:31" s="2" customFormat="1" ht="12" customHeight="1">
      <c r="A47" s="258"/>
      <c r="B47" s="25"/>
      <c r="C47" s="259" t="s">
        <v>17</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14.45" customHeight="1">
      <c r="A48" s="258"/>
      <c r="B48" s="25"/>
      <c r="C48" s="258"/>
      <c r="D48" s="258"/>
      <c r="E48" s="308" t="str">
        <f>E7</f>
        <v>Blok G- nábytek</v>
      </c>
      <c r="F48" s="309"/>
      <c r="G48" s="309"/>
      <c r="H48" s="309"/>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154</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279" t="str">
        <f>E9</f>
        <v>VRN - Ostatní a vedlejší náklady</v>
      </c>
      <c r="F50" s="307"/>
      <c r="G50" s="307"/>
      <c r="H50" s="307"/>
      <c r="I50" s="75"/>
      <c r="J50" s="258"/>
      <c r="K50" s="258"/>
      <c r="L50" s="76"/>
      <c r="S50" s="258"/>
      <c r="T50" s="258"/>
      <c r="U50" s="258"/>
      <c r="V50" s="258"/>
      <c r="W50" s="258"/>
      <c r="X50" s="258"/>
      <c r="Y50" s="258"/>
      <c r="Z50" s="258"/>
      <c r="AA50" s="258"/>
      <c r="AB50" s="258"/>
      <c r="AC50" s="258"/>
      <c r="AD50" s="258"/>
      <c r="AE50" s="258"/>
    </row>
    <row r="51" spans="1:31" s="2" customFormat="1" ht="6.95" customHeight="1">
      <c r="A51" s="258"/>
      <c r="B51" s="25"/>
      <c r="C51" s="258"/>
      <c r="D51" s="258"/>
      <c r="E51" s="258"/>
      <c r="F51" s="258"/>
      <c r="G51" s="258"/>
      <c r="H51" s="258"/>
      <c r="I51" s="75"/>
      <c r="J51" s="258"/>
      <c r="K51" s="258"/>
      <c r="L51" s="76"/>
      <c r="S51" s="258"/>
      <c r="T51" s="258"/>
      <c r="U51" s="258"/>
      <c r="V51" s="258"/>
      <c r="W51" s="258"/>
      <c r="X51" s="258"/>
      <c r="Y51" s="258"/>
      <c r="Z51" s="258"/>
      <c r="AA51" s="258"/>
      <c r="AB51" s="258"/>
      <c r="AC51" s="258"/>
      <c r="AD51" s="258"/>
      <c r="AE51" s="258"/>
    </row>
    <row r="52" spans="1:31" s="2" customFormat="1" ht="12" customHeight="1">
      <c r="A52" s="258"/>
      <c r="B52" s="25"/>
      <c r="C52" s="259" t="s">
        <v>21</v>
      </c>
      <c r="D52" s="258"/>
      <c r="E52" s="258"/>
      <c r="F52" s="251" t="str">
        <f>F12</f>
        <v xml:space="preserve"> </v>
      </c>
      <c r="G52" s="258"/>
      <c r="H52" s="258"/>
      <c r="I52" s="77" t="s">
        <v>23</v>
      </c>
      <c r="J52" s="250" t="str">
        <f>IF(J12="","",J12)</f>
        <v>21. 10. 2019</v>
      </c>
      <c r="K52" s="258"/>
      <c r="L52" s="76"/>
      <c r="S52" s="258"/>
      <c r="T52" s="258"/>
      <c r="U52" s="258"/>
      <c r="V52" s="258"/>
      <c r="W52" s="258"/>
      <c r="X52" s="258"/>
      <c r="Y52" s="258"/>
      <c r="Z52" s="258"/>
      <c r="AA52" s="258"/>
      <c r="AB52" s="258"/>
      <c r="AC52" s="258"/>
      <c r="AD52" s="258"/>
      <c r="AE52" s="258"/>
    </row>
    <row r="53" spans="1:31" s="2" customFormat="1" ht="6.95" customHeight="1">
      <c r="A53" s="258"/>
      <c r="B53" s="25"/>
      <c r="C53" s="258"/>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26.45" customHeight="1">
      <c r="A54" s="258"/>
      <c r="B54" s="25"/>
      <c r="C54" s="259" t="s">
        <v>25</v>
      </c>
      <c r="D54" s="258"/>
      <c r="E54" s="258"/>
      <c r="F54" s="251" t="str">
        <f>E15</f>
        <v>Správa účelových zařízení VŠE</v>
      </c>
      <c r="G54" s="258"/>
      <c r="H54" s="258"/>
      <c r="I54" s="77" t="s">
        <v>31</v>
      </c>
      <c r="J54" s="253" t="str">
        <f>E21</f>
        <v>PROJECTICA s.r.o.</v>
      </c>
      <c r="K54" s="258"/>
      <c r="L54" s="76"/>
      <c r="S54" s="258"/>
      <c r="T54" s="258"/>
      <c r="U54" s="258"/>
      <c r="V54" s="258"/>
      <c r="W54" s="258"/>
      <c r="X54" s="258"/>
      <c r="Y54" s="258"/>
      <c r="Z54" s="258"/>
      <c r="AA54" s="258"/>
      <c r="AB54" s="258"/>
      <c r="AC54" s="258"/>
      <c r="AD54" s="258"/>
      <c r="AE54" s="258"/>
    </row>
    <row r="55" spans="1:31" s="2" customFormat="1" ht="15.6" customHeight="1">
      <c r="A55" s="258"/>
      <c r="B55" s="25"/>
      <c r="C55" s="259" t="s">
        <v>29</v>
      </c>
      <c r="D55" s="258"/>
      <c r="E55" s="258"/>
      <c r="F55" s="251" t="str">
        <f>IF(E18="","",E18)</f>
        <v>Vyplň údaj</v>
      </c>
      <c r="G55" s="258"/>
      <c r="H55" s="258"/>
      <c r="I55" s="77" t="s">
        <v>34</v>
      </c>
      <c r="J55" s="253" t="str">
        <f>E24</f>
        <v xml:space="preserve"> </v>
      </c>
      <c r="K55" s="258"/>
      <c r="L55" s="76"/>
      <c r="S55" s="258"/>
      <c r="T55" s="258"/>
      <c r="U55" s="258"/>
      <c r="V55" s="258"/>
      <c r="W55" s="258"/>
      <c r="X55" s="258"/>
      <c r="Y55" s="258"/>
      <c r="Z55" s="258"/>
      <c r="AA55" s="258"/>
      <c r="AB55" s="258"/>
      <c r="AC55" s="258"/>
      <c r="AD55" s="258"/>
      <c r="AE55" s="258"/>
    </row>
    <row r="56" spans="1:31" s="2" customFormat="1" ht="10.35" customHeight="1">
      <c r="A56" s="258"/>
      <c r="B56" s="25"/>
      <c r="C56" s="258"/>
      <c r="D56" s="258"/>
      <c r="E56" s="258"/>
      <c r="F56" s="258"/>
      <c r="G56" s="258"/>
      <c r="H56" s="258"/>
      <c r="I56" s="75"/>
      <c r="J56" s="258"/>
      <c r="K56" s="258"/>
      <c r="L56" s="76"/>
      <c r="S56" s="258"/>
      <c r="T56" s="258"/>
      <c r="U56" s="258"/>
      <c r="V56" s="258"/>
      <c r="W56" s="258"/>
      <c r="X56" s="258"/>
      <c r="Y56" s="258"/>
      <c r="Z56" s="258"/>
      <c r="AA56" s="258"/>
      <c r="AB56" s="258"/>
      <c r="AC56" s="258"/>
      <c r="AD56" s="258"/>
      <c r="AE56" s="258"/>
    </row>
    <row r="57" spans="1:31" s="2" customFormat="1" ht="29.25" customHeight="1">
      <c r="A57" s="258"/>
      <c r="B57" s="25"/>
      <c r="C57" s="97" t="s">
        <v>157</v>
      </c>
      <c r="D57" s="88"/>
      <c r="E57" s="88"/>
      <c r="F57" s="88"/>
      <c r="G57" s="88"/>
      <c r="H57" s="88"/>
      <c r="I57" s="98"/>
      <c r="J57" s="99" t="s">
        <v>158</v>
      </c>
      <c r="K57" s="88"/>
      <c r="L57" s="76"/>
      <c r="S57" s="258"/>
      <c r="T57" s="258"/>
      <c r="U57" s="258"/>
      <c r="V57" s="258"/>
      <c r="W57" s="258"/>
      <c r="X57" s="258"/>
      <c r="Y57" s="258"/>
      <c r="Z57" s="258"/>
      <c r="AA57" s="258"/>
      <c r="AB57" s="258"/>
      <c r="AC57" s="258"/>
      <c r="AD57" s="258"/>
      <c r="AE57" s="258"/>
    </row>
    <row r="58" spans="1:31" s="2" customFormat="1" ht="10.35" customHeight="1">
      <c r="A58" s="258"/>
      <c r="B58" s="25"/>
      <c r="C58" s="258"/>
      <c r="D58" s="258"/>
      <c r="E58" s="258"/>
      <c r="F58" s="258"/>
      <c r="G58" s="258"/>
      <c r="H58" s="258"/>
      <c r="I58" s="75"/>
      <c r="J58" s="258"/>
      <c r="K58" s="258"/>
      <c r="L58" s="76"/>
      <c r="S58" s="258"/>
      <c r="T58" s="258"/>
      <c r="U58" s="258"/>
      <c r="V58" s="258"/>
      <c r="W58" s="258"/>
      <c r="X58" s="258"/>
      <c r="Y58" s="258"/>
      <c r="Z58" s="258"/>
      <c r="AA58" s="258"/>
      <c r="AB58" s="258"/>
      <c r="AC58" s="258"/>
      <c r="AD58" s="258"/>
      <c r="AE58" s="258"/>
    </row>
    <row r="59" spans="1:47" s="2" customFormat="1" ht="22.9" customHeight="1">
      <c r="A59" s="258"/>
      <c r="B59" s="25"/>
      <c r="C59" s="100" t="s">
        <v>69</v>
      </c>
      <c r="D59" s="258"/>
      <c r="E59" s="258"/>
      <c r="F59" s="258"/>
      <c r="G59" s="258"/>
      <c r="H59" s="258"/>
      <c r="I59" s="75"/>
      <c r="J59" s="246">
        <f>J80</f>
        <v>0</v>
      </c>
      <c r="K59" s="258"/>
      <c r="L59" s="76"/>
      <c r="S59" s="258"/>
      <c r="T59" s="258"/>
      <c r="U59" s="258"/>
      <c r="V59" s="258"/>
      <c r="W59" s="258"/>
      <c r="X59" s="258"/>
      <c r="Y59" s="258"/>
      <c r="Z59" s="258"/>
      <c r="AA59" s="258"/>
      <c r="AB59" s="258"/>
      <c r="AC59" s="258"/>
      <c r="AD59" s="258"/>
      <c r="AE59" s="258"/>
      <c r="AU59" s="15" t="s">
        <v>159</v>
      </c>
    </row>
    <row r="60" spans="2:12" s="9" customFormat="1" ht="24.95" customHeight="1">
      <c r="B60" s="101"/>
      <c r="D60" s="102" t="s">
        <v>538</v>
      </c>
      <c r="E60" s="103"/>
      <c r="F60" s="103"/>
      <c r="G60" s="103"/>
      <c r="H60" s="103"/>
      <c r="I60" s="104"/>
      <c r="J60" s="105">
        <f>J81</f>
        <v>0</v>
      </c>
      <c r="L60" s="101"/>
    </row>
    <row r="61" spans="1:31" s="2" customFormat="1" ht="21.75" customHeight="1">
      <c r="A61" s="258"/>
      <c r="B61" s="25"/>
      <c r="C61" s="258"/>
      <c r="D61" s="258"/>
      <c r="E61" s="258"/>
      <c r="F61" s="258"/>
      <c r="G61" s="258"/>
      <c r="H61" s="258"/>
      <c r="I61" s="75"/>
      <c r="J61" s="258"/>
      <c r="K61" s="258"/>
      <c r="L61" s="76"/>
      <c r="S61" s="258"/>
      <c r="T61" s="258"/>
      <c r="U61" s="258"/>
      <c r="V61" s="258"/>
      <c r="W61" s="258"/>
      <c r="X61" s="258"/>
      <c r="Y61" s="258"/>
      <c r="Z61" s="258"/>
      <c r="AA61" s="258"/>
      <c r="AB61" s="258"/>
      <c r="AC61" s="258"/>
      <c r="AD61" s="258"/>
      <c r="AE61" s="258"/>
    </row>
    <row r="62" spans="1:31" s="2" customFormat="1" ht="6.95" customHeight="1">
      <c r="A62" s="258"/>
      <c r="B62" s="31"/>
      <c r="C62" s="32"/>
      <c r="D62" s="32"/>
      <c r="E62" s="32"/>
      <c r="F62" s="32"/>
      <c r="G62" s="32"/>
      <c r="H62" s="32"/>
      <c r="I62" s="95"/>
      <c r="J62" s="32"/>
      <c r="K62" s="32"/>
      <c r="L62" s="76"/>
      <c r="S62" s="258"/>
      <c r="T62" s="258"/>
      <c r="U62" s="258"/>
      <c r="V62" s="258"/>
      <c r="W62" s="258"/>
      <c r="X62" s="258"/>
      <c r="Y62" s="258"/>
      <c r="Z62" s="258"/>
      <c r="AA62" s="258"/>
      <c r="AB62" s="258"/>
      <c r="AC62" s="258"/>
      <c r="AD62" s="258"/>
      <c r="AE62" s="258"/>
    </row>
    <row r="66" spans="1:31" s="2" customFormat="1" ht="6.95" customHeight="1">
      <c r="A66" s="258"/>
      <c r="B66" s="33"/>
      <c r="C66" s="34"/>
      <c r="D66" s="34"/>
      <c r="E66" s="34"/>
      <c r="F66" s="34"/>
      <c r="G66" s="34"/>
      <c r="H66" s="34"/>
      <c r="I66" s="96"/>
      <c r="J66" s="34"/>
      <c r="K66" s="34"/>
      <c r="L66" s="76"/>
      <c r="S66" s="258"/>
      <c r="T66" s="258"/>
      <c r="U66" s="258"/>
      <c r="V66" s="258"/>
      <c r="W66" s="258"/>
      <c r="X66" s="258"/>
      <c r="Y66" s="258"/>
      <c r="Z66" s="258"/>
      <c r="AA66" s="258"/>
      <c r="AB66" s="258"/>
      <c r="AC66" s="258"/>
      <c r="AD66" s="258"/>
      <c r="AE66" s="258"/>
    </row>
    <row r="67" spans="1:31" s="2" customFormat="1" ht="24.95" customHeight="1">
      <c r="A67" s="258"/>
      <c r="B67" s="25"/>
      <c r="C67" s="19" t="s">
        <v>163</v>
      </c>
      <c r="D67" s="258"/>
      <c r="E67" s="258"/>
      <c r="F67" s="258"/>
      <c r="G67" s="258"/>
      <c r="H67" s="258"/>
      <c r="I67" s="75"/>
      <c r="J67" s="258"/>
      <c r="K67" s="258"/>
      <c r="L67" s="76"/>
      <c r="S67" s="258"/>
      <c r="T67" s="258"/>
      <c r="U67" s="258"/>
      <c r="V67" s="258"/>
      <c r="W67" s="258"/>
      <c r="X67" s="258"/>
      <c r="Y67" s="258"/>
      <c r="Z67" s="258"/>
      <c r="AA67" s="258"/>
      <c r="AB67" s="258"/>
      <c r="AC67" s="258"/>
      <c r="AD67" s="258"/>
      <c r="AE67" s="258"/>
    </row>
    <row r="68" spans="1:31" s="2" customFormat="1" ht="6.95" customHeight="1">
      <c r="A68" s="258"/>
      <c r="B68" s="25"/>
      <c r="C68" s="258"/>
      <c r="D68" s="258"/>
      <c r="E68" s="258"/>
      <c r="F68" s="258"/>
      <c r="G68" s="258"/>
      <c r="H68" s="258"/>
      <c r="I68" s="75"/>
      <c r="J68" s="258"/>
      <c r="K68" s="258"/>
      <c r="L68" s="76"/>
      <c r="S68" s="258"/>
      <c r="T68" s="258"/>
      <c r="U68" s="258"/>
      <c r="V68" s="258"/>
      <c r="W68" s="258"/>
      <c r="X68" s="258"/>
      <c r="Y68" s="258"/>
      <c r="Z68" s="258"/>
      <c r="AA68" s="258"/>
      <c r="AB68" s="258"/>
      <c r="AC68" s="258"/>
      <c r="AD68" s="258"/>
      <c r="AE68" s="258"/>
    </row>
    <row r="69" spans="1:31" s="2" customFormat="1" ht="12" customHeight="1">
      <c r="A69" s="258"/>
      <c r="B69" s="25"/>
      <c r="C69" s="259" t="s">
        <v>17</v>
      </c>
      <c r="D69" s="258"/>
      <c r="E69" s="258"/>
      <c r="F69" s="258"/>
      <c r="G69" s="258"/>
      <c r="H69" s="258"/>
      <c r="I69" s="75"/>
      <c r="J69" s="258"/>
      <c r="K69" s="258"/>
      <c r="L69" s="76"/>
      <c r="S69" s="258"/>
      <c r="T69" s="258"/>
      <c r="U69" s="258"/>
      <c r="V69" s="258"/>
      <c r="W69" s="258"/>
      <c r="X69" s="258"/>
      <c r="Y69" s="258"/>
      <c r="Z69" s="258"/>
      <c r="AA69" s="258"/>
      <c r="AB69" s="258"/>
      <c r="AC69" s="258"/>
      <c r="AD69" s="258"/>
      <c r="AE69" s="258"/>
    </row>
    <row r="70" spans="1:31" s="2" customFormat="1" ht="14.45" customHeight="1">
      <c r="A70" s="258"/>
      <c r="B70" s="25"/>
      <c r="C70" s="258"/>
      <c r="D70" s="258"/>
      <c r="E70" s="308" t="str">
        <f>E7</f>
        <v>Blok G- nábytek</v>
      </c>
      <c r="F70" s="309"/>
      <c r="G70" s="309"/>
      <c r="H70" s="309"/>
      <c r="I70" s="75"/>
      <c r="J70" s="258"/>
      <c r="K70" s="258"/>
      <c r="L70" s="76"/>
      <c r="S70" s="258"/>
      <c r="T70" s="258"/>
      <c r="U70" s="258"/>
      <c r="V70" s="258"/>
      <c r="W70" s="258"/>
      <c r="X70" s="258"/>
      <c r="Y70" s="258"/>
      <c r="Z70" s="258"/>
      <c r="AA70" s="258"/>
      <c r="AB70" s="258"/>
      <c r="AC70" s="258"/>
      <c r="AD70" s="258"/>
      <c r="AE70" s="258"/>
    </row>
    <row r="71" spans="1:31" s="2" customFormat="1" ht="12" customHeight="1">
      <c r="A71" s="258"/>
      <c r="B71" s="25"/>
      <c r="C71" s="259" t="s">
        <v>154</v>
      </c>
      <c r="D71" s="258"/>
      <c r="E71" s="258"/>
      <c r="F71" s="258"/>
      <c r="G71" s="258"/>
      <c r="H71" s="258"/>
      <c r="I71" s="75"/>
      <c r="J71" s="258"/>
      <c r="K71" s="258"/>
      <c r="L71" s="76"/>
      <c r="S71" s="258"/>
      <c r="T71" s="258"/>
      <c r="U71" s="258"/>
      <c r="V71" s="258"/>
      <c r="W71" s="258"/>
      <c r="X71" s="258"/>
      <c r="Y71" s="258"/>
      <c r="Z71" s="258"/>
      <c r="AA71" s="258"/>
      <c r="AB71" s="258"/>
      <c r="AC71" s="258"/>
      <c r="AD71" s="258"/>
      <c r="AE71" s="258"/>
    </row>
    <row r="72" spans="1:31" s="2" customFormat="1" ht="14.45" customHeight="1">
      <c r="A72" s="258"/>
      <c r="B72" s="25"/>
      <c r="C72" s="258"/>
      <c r="D72" s="258"/>
      <c r="E72" s="279" t="str">
        <f>E9</f>
        <v>VRN - Ostatní a vedlejší náklady</v>
      </c>
      <c r="F72" s="307"/>
      <c r="G72" s="307"/>
      <c r="H72" s="307"/>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21</v>
      </c>
      <c r="D74" s="258"/>
      <c r="E74" s="258"/>
      <c r="F74" s="251" t="str">
        <f>F12</f>
        <v xml:space="preserve"> </v>
      </c>
      <c r="G74" s="258"/>
      <c r="H74" s="258"/>
      <c r="I74" s="77" t="s">
        <v>23</v>
      </c>
      <c r="J74" s="250" t="str">
        <f>IF(J12="","",J12)</f>
        <v>21. 10. 2019</v>
      </c>
      <c r="K74" s="258"/>
      <c r="L74" s="76"/>
      <c r="S74" s="258"/>
      <c r="T74" s="258"/>
      <c r="U74" s="258"/>
      <c r="V74" s="258"/>
      <c r="W74" s="258"/>
      <c r="X74" s="258"/>
      <c r="Y74" s="258"/>
      <c r="Z74" s="258"/>
      <c r="AA74" s="258"/>
      <c r="AB74" s="258"/>
      <c r="AC74" s="258"/>
      <c r="AD74" s="258"/>
      <c r="AE74" s="258"/>
    </row>
    <row r="75" spans="1:31" s="2" customFormat="1" ht="6.95" customHeight="1">
      <c r="A75" s="258"/>
      <c r="B75" s="25"/>
      <c r="C75" s="258"/>
      <c r="D75" s="258"/>
      <c r="E75" s="258"/>
      <c r="F75" s="258"/>
      <c r="G75" s="258"/>
      <c r="H75" s="258"/>
      <c r="I75" s="75"/>
      <c r="J75" s="258"/>
      <c r="K75" s="258"/>
      <c r="L75" s="76"/>
      <c r="S75" s="258"/>
      <c r="T75" s="258"/>
      <c r="U75" s="258"/>
      <c r="V75" s="258"/>
      <c r="W75" s="258"/>
      <c r="X75" s="258"/>
      <c r="Y75" s="258"/>
      <c r="Z75" s="258"/>
      <c r="AA75" s="258"/>
      <c r="AB75" s="258"/>
      <c r="AC75" s="258"/>
      <c r="AD75" s="258"/>
      <c r="AE75" s="258"/>
    </row>
    <row r="76" spans="1:31" s="2" customFormat="1" ht="26.45" customHeight="1">
      <c r="A76" s="258"/>
      <c r="B76" s="25"/>
      <c r="C76" s="259" t="s">
        <v>25</v>
      </c>
      <c r="D76" s="258"/>
      <c r="E76" s="258"/>
      <c r="F76" s="251" t="str">
        <f>E15</f>
        <v>Správa účelových zařízení VŠE</v>
      </c>
      <c r="G76" s="258"/>
      <c r="H76" s="258"/>
      <c r="I76" s="77" t="s">
        <v>31</v>
      </c>
      <c r="J76" s="253" t="str">
        <f>E21</f>
        <v>PROJECTICA s.r.o.</v>
      </c>
      <c r="K76" s="258"/>
      <c r="L76" s="76"/>
      <c r="S76" s="258"/>
      <c r="T76" s="258"/>
      <c r="U76" s="258"/>
      <c r="V76" s="258"/>
      <c r="W76" s="258"/>
      <c r="X76" s="258"/>
      <c r="Y76" s="258"/>
      <c r="Z76" s="258"/>
      <c r="AA76" s="258"/>
      <c r="AB76" s="258"/>
      <c r="AC76" s="258"/>
      <c r="AD76" s="258"/>
      <c r="AE76" s="258"/>
    </row>
    <row r="77" spans="1:31" s="2" customFormat="1" ht="15.6" customHeight="1">
      <c r="A77" s="258"/>
      <c r="B77" s="25"/>
      <c r="C77" s="259" t="s">
        <v>29</v>
      </c>
      <c r="D77" s="258"/>
      <c r="E77" s="258"/>
      <c r="F77" s="251" t="str">
        <f>IF(E18="","",E18)</f>
        <v>Vyplň údaj</v>
      </c>
      <c r="G77" s="258"/>
      <c r="H77" s="258"/>
      <c r="I77" s="77" t="s">
        <v>34</v>
      </c>
      <c r="J77" s="253" t="str">
        <f>E24</f>
        <v xml:space="preserve"> </v>
      </c>
      <c r="K77" s="258"/>
      <c r="L77" s="76"/>
      <c r="S77" s="258"/>
      <c r="T77" s="258"/>
      <c r="U77" s="258"/>
      <c r="V77" s="258"/>
      <c r="W77" s="258"/>
      <c r="X77" s="258"/>
      <c r="Y77" s="258"/>
      <c r="Z77" s="258"/>
      <c r="AA77" s="258"/>
      <c r="AB77" s="258"/>
      <c r="AC77" s="258"/>
      <c r="AD77" s="258"/>
      <c r="AE77" s="258"/>
    </row>
    <row r="78" spans="1:31" s="2" customFormat="1" ht="10.35" customHeight="1">
      <c r="A78" s="258"/>
      <c r="B78" s="25"/>
      <c r="C78" s="258"/>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11" customFormat="1" ht="29.25" customHeight="1">
      <c r="A79" s="111"/>
      <c r="B79" s="112"/>
      <c r="C79" s="113" t="s">
        <v>164</v>
      </c>
      <c r="D79" s="114" t="s">
        <v>56</v>
      </c>
      <c r="E79" s="114" t="s">
        <v>52</v>
      </c>
      <c r="F79" s="114" t="s">
        <v>53</v>
      </c>
      <c r="G79" s="114" t="s">
        <v>165</v>
      </c>
      <c r="H79" s="114" t="s">
        <v>166</v>
      </c>
      <c r="I79" s="115" t="s">
        <v>167</v>
      </c>
      <c r="J79" s="114" t="s">
        <v>158</v>
      </c>
      <c r="K79" s="116" t="s">
        <v>168</v>
      </c>
      <c r="L79" s="117"/>
      <c r="M79" s="44" t="s">
        <v>3</v>
      </c>
      <c r="N79" s="45" t="s">
        <v>41</v>
      </c>
      <c r="O79" s="45" t="s">
        <v>169</v>
      </c>
      <c r="P79" s="45" t="s">
        <v>170</v>
      </c>
      <c r="Q79" s="45" t="s">
        <v>171</v>
      </c>
      <c r="R79" s="45" t="s">
        <v>172</v>
      </c>
      <c r="S79" s="45" t="s">
        <v>173</v>
      </c>
      <c r="T79" s="46" t="s">
        <v>174</v>
      </c>
      <c r="U79" s="111"/>
      <c r="V79" s="111"/>
      <c r="W79" s="111"/>
      <c r="X79" s="111"/>
      <c r="Y79" s="111"/>
      <c r="Z79" s="111"/>
      <c r="AA79" s="111"/>
      <c r="AB79" s="111"/>
      <c r="AC79" s="111"/>
      <c r="AD79" s="111"/>
      <c r="AE79" s="111"/>
    </row>
    <row r="80" spans="1:63" s="2" customFormat="1" ht="22.9" customHeight="1">
      <c r="A80" s="258"/>
      <c r="B80" s="25"/>
      <c r="C80" s="51" t="s">
        <v>175</v>
      </c>
      <c r="D80" s="258"/>
      <c r="E80" s="258"/>
      <c r="F80" s="258"/>
      <c r="G80" s="258"/>
      <c r="H80" s="258"/>
      <c r="I80" s="75"/>
      <c r="J80" s="118">
        <f>BK80</f>
        <v>0</v>
      </c>
      <c r="K80" s="258"/>
      <c r="L80" s="25"/>
      <c r="M80" s="47"/>
      <c r="N80" s="39"/>
      <c r="O80" s="48"/>
      <c r="P80" s="119">
        <f>P81</f>
        <v>0</v>
      </c>
      <c r="Q80" s="48"/>
      <c r="R80" s="119">
        <f>R81</f>
        <v>0</v>
      </c>
      <c r="S80" s="48"/>
      <c r="T80" s="120">
        <f>T81</f>
        <v>0</v>
      </c>
      <c r="U80" s="258"/>
      <c r="V80" s="258"/>
      <c r="W80" s="258"/>
      <c r="X80" s="258"/>
      <c r="Y80" s="258"/>
      <c r="Z80" s="258"/>
      <c r="AA80" s="258"/>
      <c r="AB80" s="258"/>
      <c r="AC80" s="258"/>
      <c r="AD80" s="258"/>
      <c r="AE80" s="258"/>
      <c r="AT80" s="15" t="s">
        <v>71</v>
      </c>
      <c r="AU80" s="15" t="s">
        <v>159</v>
      </c>
      <c r="BK80" s="121">
        <f>BK81</f>
        <v>0</v>
      </c>
    </row>
    <row r="81" spans="2:63" s="12" customFormat="1" ht="25.9" customHeight="1">
      <c r="B81" s="122"/>
      <c r="D81" s="123" t="s">
        <v>71</v>
      </c>
      <c r="E81" s="124" t="s">
        <v>147</v>
      </c>
      <c r="F81" s="124" t="s">
        <v>539</v>
      </c>
      <c r="I81" s="125"/>
      <c r="J81" s="126">
        <f>BK81</f>
        <v>0</v>
      </c>
      <c r="L81" s="122"/>
      <c r="M81" s="127"/>
      <c r="N81" s="238"/>
      <c r="O81" s="238"/>
      <c r="P81" s="239">
        <f>SUM(P82:P83)</f>
        <v>0</v>
      </c>
      <c r="Q81" s="238"/>
      <c r="R81" s="239">
        <f>SUM(R82:R83)</f>
        <v>0</v>
      </c>
      <c r="S81" s="238"/>
      <c r="T81" s="128">
        <f>SUM(T82:T83)</f>
        <v>0</v>
      </c>
      <c r="AR81" s="123" t="s">
        <v>89</v>
      </c>
      <c r="AT81" s="129" t="s">
        <v>71</v>
      </c>
      <c r="AU81" s="129" t="s">
        <v>72</v>
      </c>
      <c r="AY81" s="123" t="s">
        <v>178</v>
      </c>
      <c r="BK81" s="130">
        <f>SUM(BK82:BK83)</f>
        <v>0</v>
      </c>
    </row>
    <row r="82" spans="1:65" s="2" customFormat="1" ht="194.45" customHeight="1">
      <c r="A82" s="258"/>
      <c r="B82" s="133"/>
      <c r="C82" s="134" t="s">
        <v>15</v>
      </c>
      <c r="D82" s="230" t="s">
        <v>181</v>
      </c>
      <c r="E82" s="135" t="s">
        <v>540</v>
      </c>
      <c r="F82" s="136" t="s">
        <v>541</v>
      </c>
      <c r="G82" s="137" t="s">
        <v>314</v>
      </c>
      <c r="H82" s="145">
        <v>1</v>
      </c>
      <c r="I82" s="139"/>
      <c r="J82" s="140">
        <f>ROUND(I82*H82,2)</f>
        <v>0</v>
      </c>
      <c r="K82" s="136" t="s">
        <v>3</v>
      </c>
      <c r="L82" s="25"/>
      <c r="M82" s="141" t="s">
        <v>3</v>
      </c>
      <c r="N82" s="240" t="s">
        <v>42</v>
      </c>
      <c r="O82" s="231"/>
      <c r="P82" s="241">
        <f>O82*H82</f>
        <v>0</v>
      </c>
      <c r="Q82" s="241">
        <v>0</v>
      </c>
      <c r="R82" s="241">
        <f>Q82*H82</f>
        <v>0</v>
      </c>
      <c r="S82" s="241">
        <v>0</v>
      </c>
      <c r="T82" s="142">
        <f>S82*H82</f>
        <v>0</v>
      </c>
      <c r="U82" s="258"/>
      <c r="V82" s="258"/>
      <c r="W82" s="258"/>
      <c r="X82" s="258"/>
      <c r="Y82" s="258"/>
      <c r="Z82" s="258"/>
      <c r="AA82" s="258"/>
      <c r="AB82" s="258"/>
      <c r="AC82" s="258"/>
      <c r="AD82" s="258"/>
      <c r="AE82" s="258"/>
      <c r="AR82" s="143" t="s">
        <v>86</v>
      </c>
      <c r="AT82" s="143" t="s">
        <v>181</v>
      </c>
      <c r="AU82" s="143" t="s">
        <v>15</v>
      </c>
      <c r="AY82" s="15" t="s">
        <v>178</v>
      </c>
      <c r="BE82" s="144">
        <f>IF(N82="základní",J82,0)</f>
        <v>0</v>
      </c>
      <c r="BF82" s="144">
        <f>IF(N82="snížená",J82,0)</f>
        <v>0</v>
      </c>
      <c r="BG82" s="144">
        <f>IF(N82="zákl. přenesená",J82,0)</f>
        <v>0</v>
      </c>
      <c r="BH82" s="144">
        <f>IF(N82="sníž. přenesená",J82,0)</f>
        <v>0</v>
      </c>
      <c r="BI82" s="144">
        <f>IF(N82="nulová",J82,0)</f>
        <v>0</v>
      </c>
      <c r="BJ82" s="15" t="s">
        <v>15</v>
      </c>
      <c r="BK82" s="144">
        <f>ROUND(I82*H82,2)</f>
        <v>0</v>
      </c>
      <c r="BL82" s="15" t="s">
        <v>86</v>
      </c>
      <c r="BM82" s="143" t="s">
        <v>542</v>
      </c>
    </row>
    <row r="83" spans="1:65" s="2" customFormat="1" ht="216" customHeight="1">
      <c r="A83" s="258"/>
      <c r="B83" s="133"/>
      <c r="C83" s="134" t="s">
        <v>80</v>
      </c>
      <c r="D83" s="230" t="s">
        <v>181</v>
      </c>
      <c r="E83" s="135" t="s">
        <v>543</v>
      </c>
      <c r="F83" s="136" t="s">
        <v>544</v>
      </c>
      <c r="G83" s="137" t="s">
        <v>314</v>
      </c>
      <c r="H83" s="145">
        <v>1</v>
      </c>
      <c r="I83" s="139"/>
      <c r="J83" s="140">
        <f>ROUND(I83*H83,2)</f>
        <v>0</v>
      </c>
      <c r="K83" s="136" t="s">
        <v>3</v>
      </c>
      <c r="L83" s="25"/>
      <c r="M83" s="146" t="s">
        <v>3</v>
      </c>
      <c r="N83" s="147" t="s">
        <v>42</v>
      </c>
      <c r="O83" s="148"/>
      <c r="P83" s="149">
        <f>O83*H83</f>
        <v>0</v>
      </c>
      <c r="Q83" s="149">
        <v>0</v>
      </c>
      <c r="R83" s="149">
        <f>Q83*H83</f>
        <v>0</v>
      </c>
      <c r="S83" s="149">
        <v>0</v>
      </c>
      <c r="T83" s="150">
        <f>S83*H83</f>
        <v>0</v>
      </c>
      <c r="U83" s="258"/>
      <c r="V83" s="258"/>
      <c r="W83" s="258"/>
      <c r="X83" s="258"/>
      <c r="Y83" s="258"/>
      <c r="Z83" s="258"/>
      <c r="AA83" s="258"/>
      <c r="AB83" s="258"/>
      <c r="AC83" s="258"/>
      <c r="AD83" s="258"/>
      <c r="AE83" s="258"/>
      <c r="AR83" s="143" t="s">
        <v>86</v>
      </c>
      <c r="AT83" s="143" t="s">
        <v>181</v>
      </c>
      <c r="AU83" s="143" t="s">
        <v>15</v>
      </c>
      <c r="AY83" s="15" t="s">
        <v>178</v>
      </c>
      <c r="BE83" s="144">
        <f>IF(N83="základní",J83,0)</f>
        <v>0</v>
      </c>
      <c r="BF83" s="144">
        <f>IF(N83="snížená",J83,0)</f>
        <v>0</v>
      </c>
      <c r="BG83" s="144">
        <f>IF(N83="zákl. přenesená",J83,0)</f>
        <v>0</v>
      </c>
      <c r="BH83" s="144">
        <f>IF(N83="sníž. přenesená",J83,0)</f>
        <v>0</v>
      </c>
      <c r="BI83" s="144">
        <f>IF(N83="nulová",J83,0)</f>
        <v>0</v>
      </c>
      <c r="BJ83" s="15" t="s">
        <v>15</v>
      </c>
      <c r="BK83" s="144">
        <f>ROUND(I83*H83,2)</f>
        <v>0</v>
      </c>
      <c r="BL83" s="15" t="s">
        <v>86</v>
      </c>
      <c r="BM83" s="143" t="s">
        <v>545</v>
      </c>
    </row>
    <row r="84" spans="1:31" s="2" customFormat="1" ht="6.95" customHeight="1">
      <c r="A84" s="258"/>
      <c r="B84" s="31"/>
      <c r="C84" s="32"/>
      <c r="D84" s="32"/>
      <c r="E84" s="32"/>
      <c r="F84" s="32"/>
      <c r="G84" s="32"/>
      <c r="H84" s="32"/>
      <c r="I84" s="95"/>
      <c r="J84" s="32"/>
      <c r="K84" s="32"/>
      <c r="L84" s="25"/>
      <c r="M84" s="258"/>
      <c r="O84" s="258"/>
      <c r="P84" s="258"/>
      <c r="Q84" s="258"/>
      <c r="R84" s="258"/>
      <c r="S84" s="258"/>
      <c r="T84" s="258"/>
      <c r="U84" s="258"/>
      <c r="V84" s="258"/>
      <c r="W84" s="258"/>
      <c r="X84" s="258"/>
      <c r="Y84" s="258"/>
      <c r="Z84" s="258"/>
      <c r="AA84" s="258"/>
      <c r="AB84" s="258"/>
      <c r="AC84" s="258"/>
      <c r="AD84" s="258"/>
      <c r="AE84" s="258"/>
    </row>
  </sheetData>
  <autoFilter ref="C79:K83"/>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K218"/>
  <sheetViews>
    <sheetView showGridLines="0" zoomScale="110" zoomScaleNormal="110" workbookViewId="0" topLeftCell="A1"/>
  </sheetViews>
  <sheetFormatPr defaultColWidth="9.140625" defaultRowHeight="12"/>
  <cols>
    <col min="1" max="1" width="8.28125" style="151" customWidth="1"/>
    <col min="2" max="2" width="1.7109375" style="151" customWidth="1"/>
    <col min="3" max="4" width="5.00390625" style="151" customWidth="1"/>
    <col min="5" max="5" width="11.7109375" style="151" customWidth="1"/>
    <col min="6" max="6" width="9.140625" style="151" customWidth="1"/>
    <col min="7" max="7" width="5.00390625" style="151" customWidth="1"/>
    <col min="8" max="8" width="77.8515625" style="151" customWidth="1"/>
    <col min="9" max="10" width="20.00390625" style="151" customWidth="1"/>
    <col min="11" max="11" width="1.7109375" style="151" customWidth="1"/>
  </cols>
  <sheetData>
    <row r="1" spans="2:11" s="1" customFormat="1" ht="37.5" customHeight="1">
      <c r="B1" s="225"/>
      <c r="C1" s="225"/>
      <c r="D1" s="225"/>
      <c r="E1" s="225"/>
      <c r="F1" s="225"/>
      <c r="G1" s="225"/>
      <c r="H1" s="225"/>
      <c r="I1" s="225"/>
      <c r="J1" s="225"/>
      <c r="K1" s="225"/>
    </row>
    <row r="2" spans="2:11" s="1" customFormat="1" ht="7.5" customHeight="1">
      <c r="B2" s="152"/>
      <c r="C2" s="153"/>
      <c r="D2" s="153"/>
      <c r="E2" s="153"/>
      <c r="F2" s="153"/>
      <c r="G2" s="153"/>
      <c r="H2" s="153"/>
      <c r="I2" s="153"/>
      <c r="J2" s="153"/>
      <c r="K2" s="154"/>
    </row>
    <row r="3" spans="2:11" s="13" customFormat="1" ht="45" customHeight="1">
      <c r="B3" s="155"/>
      <c r="C3" s="314" t="s">
        <v>546</v>
      </c>
      <c r="D3" s="314"/>
      <c r="E3" s="314"/>
      <c r="F3" s="314"/>
      <c r="G3" s="314"/>
      <c r="H3" s="314"/>
      <c r="I3" s="314"/>
      <c r="J3" s="314"/>
      <c r="K3" s="156"/>
    </row>
    <row r="4" spans="2:11" s="1" customFormat="1" ht="25.5" customHeight="1">
      <c r="B4" s="157"/>
      <c r="C4" s="318" t="s">
        <v>547</v>
      </c>
      <c r="D4" s="318"/>
      <c r="E4" s="318"/>
      <c r="F4" s="318"/>
      <c r="G4" s="318"/>
      <c r="H4" s="318"/>
      <c r="I4" s="318"/>
      <c r="J4" s="318"/>
      <c r="K4" s="158"/>
    </row>
    <row r="5" spans="2:11" s="1" customFormat="1" ht="5.25" customHeight="1">
      <c r="B5" s="157"/>
      <c r="C5" s="159"/>
      <c r="D5" s="159"/>
      <c r="E5" s="159"/>
      <c r="F5" s="159"/>
      <c r="G5" s="159"/>
      <c r="H5" s="159"/>
      <c r="I5" s="159"/>
      <c r="J5" s="159"/>
      <c r="K5" s="158"/>
    </row>
    <row r="6" spans="2:11" s="1" customFormat="1" ht="15" customHeight="1">
      <c r="B6" s="157"/>
      <c r="C6" s="316" t="s">
        <v>548</v>
      </c>
      <c r="D6" s="316"/>
      <c r="E6" s="316"/>
      <c r="F6" s="316"/>
      <c r="G6" s="316"/>
      <c r="H6" s="316"/>
      <c r="I6" s="316"/>
      <c r="J6" s="316"/>
      <c r="K6" s="158"/>
    </row>
    <row r="7" spans="2:11" s="1" customFormat="1" ht="15" customHeight="1">
      <c r="B7" s="160"/>
      <c r="C7" s="316" t="s">
        <v>549</v>
      </c>
      <c r="D7" s="316"/>
      <c r="E7" s="316"/>
      <c r="F7" s="316"/>
      <c r="G7" s="316"/>
      <c r="H7" s="316"/>
      <c r="I7" s="316"/>
      <c r="J7" s="316"/>
      <c r="K7" s="158"/>
    </row>
    <row r="8" spans="2:11" s="1" customFormat="1" ht="12.75" customHeight="1">
      <c r="B8" s="160"/>
      <c r="C8" s="261"/>
      <c r="D8" s="261"/>
      <c r="E8" s="261"/>
      <c r="F8" s="261"/>
      <c r="G8" s="261"/>
      <c r="H8" s="261"/>
      <c r="I8" s="261"/>
      <c r="J8" s="261"/>
      <c r="K8" s="158"/>
    </row>
    <row r="9" spans="2:11" s="1" customFormat="1" ht="15" customHeight="1">
      <c r="B9" s="160"/>
      <c r="C9" s="316" t="s">
        <v>550</v>
      </c>
      <c r="D9" s="316"/>
      <c r="E9" s="316"/>
      <c r="F9" s="316"/>
      <c r="G9" s="316"/>
      <c r="H9" s="316"/>
      <c r="I9" s="316"/>
      <c r="J9" s="316"/>
      <c r="K9" s="158"/>
    </row>
    <row r="10" spans="2:11" s="1" customFormat="1" ht="15" customHeight="1">
      <c r="B10" s="160"/>
      <c r="C10" s="261"/>
      <c r="D10" s="316" t="s">
        <v>551</v>
      </c>
      <c r="E10" s="316"/>
      <c r="F10" s="316"/>
      <c r="G10" s="316"/>
      <c r="H10" s="316"/>
      <c r="I10" s="316"/>
      <c r="J10" s="316"/>
      <c r="K10" s="158"/>
    </row>
    <row r="11" spans="2:11" s="1" customFormat="1" ht="15" customHeight="1">
      <c r="B11" s="160"/>
      <c r="C11" s="161"/>
      <c r="D11" s="316" t="s">
        <v>552</v>
      </c>
      <c r="E11" s="316"/>
      <c r="F11" s="316"/>
      <c r="G11" s="316"/>
      <c r="H11" s="316"/>
      <c r="I11" s="316"/>
      <c r="J11" s="316"/>
      <c r="K11" s="158"/>
    </row>
    <row r="12" spans="2:11" s="1" customFormat="1" ht="15" customHeight="1">
      <c r="B12" s="160"/>
      <c r="C12" s="161"/>
      <c r="D12" s="261"/>
      <c r="E12" s="261"/>
      <c r="F12" s="261"/>
      <c r="G12" s="261"/>
      <c r="H12" s="261"/>
      <c r="I12" s="261"/>
      <c r="J12" s="261"/>
      <c r="K12" s="158"/>
    </row>
    <row r="13" spans="2:11" s="1" customFormat="1" ht="15" customHeight="1">
      <c r="B13" s="160"/>
      <c r="C13" s="161"/>
      <c r="D13" s="263" t="s">
        <v>553</v>
      </c>
      <c r="E13" s="261"/>
      <c r="F13" s="261"/>
      <c r="G13" s="261"/>
      <c r="H13" s="261"/>
      <c r="I13" s="261"/>
      <c r="J13" s="261"/>
      <c r="K13" s="158"/>
    </row>
    <row r="14" spans="2:11" s="1" customFormat="1" ht="12.75" customHeight="1">
      <c r="B14" s="160"/>
      <c r="C14" s="161"/>
      <c r="D14" s="161"/>
      <c r="E14" s="161"/>
      <c r="F14" s="161"/>
      <c r="G14" s="161"/>
      <c r="H14" s="161"/>
      <c r="I14" s="161"/>
      <c r="J14" s="161"/>
      <c r="K14" s="158"/>
    </row>
    <row r="15" spans="2:11" s="1" customFormat="1" ht="15" customHeight="1">
      <c r="B15" s="160"/>
      <c r="C15" s="161"/>
      <c r="D15" s="316" t="s">
        <v>554</v>
      </c>
      <c r="E15" s="316"/>
      <c r="F15" s="316"/>
      <c r="G15" s="316"/>
      <c r="H15" s="316"/>
      <c r="I15" s="316"/>
      <c r="J15" s="316"/>
      <c r="K15" s="158"/>
    </row>
    <row r="16" spans="2:11" s="1" customFormat="1" ht="15" customHeight="1">
      <c r="B16" s="160"/>
      <c r="C16" s="161"/>
      <c r="D16" s="316" t="s">
        <v>555</v>
      </c>
      <c r="E16" s="316"/>
      <c r="F16" s="316"/>
      <c r="G16" s="316"/>
      <c r="H16" s="316"/>
      <c r="I16" s="316"/>
      <c r="J16" s="316"/>
      <c r="K16" s="158"/>
    </row>
    <row r="17" spans="2:11" s="1" customFormat="1" ht="15" customHeight="1">
      <c r="B17" s="160"/>
      <c r="C17" s="161"/>
      <c r="D17" s="316" t="s">
        <v>556</v>
      </c>
      <c r="E17" s="316"/>
      <c r="F17" s="316"/>
      <c r="G17" s="316"/>
      <c r="H17" s="316"/>
      <c r="I17" s="316"/>
      <c r="J17" s="316"/>
      <c r="K17" s="158"/>
    </row>
    <row r="18" spans="2:11" s="1" customFormat="1" ht="15" customHeight="1">
      <c r="B18" s="160"/>
      <c r="C18" s="161"/>
      <c r="D18" s="161"/>
      <c r="E18" s="162" t="s">
        <v>78</v>
      </c>
      <c r="F18" s="316" t="s">
        <v>557</v>
      </c>
      <c r="G18" s="316"/>
      <c r="H18" s="316"/>
      <c r="I18" s="316"/>
      <c r="J18" s="316"/>
      <c r="K18" s="158"/>
    </row>
    <row r="19" spans="2:11" s="1" customFormat="1" ht="15" customHeight="1">
      <c r="B19" s="160"/>
      <c r="C19" s="161"/>
      <c r="D19" s="161"/>
      <c r="E19" s="162" t="s">
        <v>558</v>
      </c>
      <c r="F19" s="316" t="s">
        <v>559</v>
      </c>
      <c r="G19" s="316"/>
      <c r="H19" s="316"/>
      <c r="I19" s="316"/>
      <c r="J19" s="316"/>
      <c r="K19" s="158"/>
    </row>
    <row r="20" spans="2:11" s="1" customFormat="1" ht="15" customHeight="1">
      <c r="B20" s="160"/>
      <c r="C20" s="161"/>
      <c r="D20" s="161"/>
      <c r="E20" s="162" t="s">
        <v>560</v>
      </c>
      <c r="F20" s="316" t="s">
        <v>561</v>
      </c>
      <c r="G20" s="316"/>
      <c r="H20" s="316"/>
      <c r="I20" s="316"/>
      <c r="J20" s="316"/>
      <c r="K20" s="158"/>
    </row>
    <row r="21" spans="2:11" s="1" customFormat="1" ht="15" customHeight="1">
      <c r="B21" s="160"/>
      <c r="C21" s="161"/>
      <c r="D21" s="161"/>
      <c r="E21" s="162" t="s">
        <v>562</v>
      </c>
      <c r="F21" s="316" t="s">
        <v>563</v>
      </c>
      <c r="G21" s="316"/>
      <c r="H21" s="316"/>
      <c r="I21" s="316"/>
      <c r="J21" s="316"/>
      <c r="K21" s="158"/>
    </row>
    <row r="22" spans="2:11" s="1" customFormat="1" ht="15" customHeight="1">
      <c r="B22" s="160"/>
      <c r="C22" s="161"/>
      <c r="D22" s="161"/>
      <c r="E22" s="162" t="s">
        <v>564</v>
      </c>
      <c r="F22" s="316" t="s">
        <v>565</v>
      </c>
      <c r="G22" s="316"/>
      <c r="H22" s="316"/>
      <c r="I22" s="316"/>
      <c r="J22" s="316"/>
      <c r="K22" s="158"/>
    </row>
    <row r="23" spans="2:11" s="1" customFormat="1" ht="15" customHeight="1">
      <c r="B23" s="160"/>
      <c r="C23" s="161"/>
      <c r="D23" s="161"/>
      <c r="E23" s="162" t="s">
        <v>100</v>
      </c>
      <c r="F23" s="316" t="s">
        <v>566</v>
      </c>
      <c r="G23" s="316"/>
      <c r="H23" s="316"/>
      <c r="I23" s="316"/>
      <c r="J23" s="316"/>
      <c r="K23" s="158"/>
    </row>
    <row r="24" spans="2:11" s="1" customFormat="1" ht="12.75" customHeight="1">
      <c r="B24" s="160"/>
      <c r="C24" s="161"/>
      <c r="D24" s="161"/>
      <c r="E24" s="161"/>
      <c r="F24" s="161"/>
      <c r="G24" s="161"/>
      <c r="H24" s="161"/>
      <c r="I24" s="161"/>
      <c r="J24" s="161"/>
      <c r="K24" s="158"/>
    </row>
    <row r="25" spans="2:11" s="1" customFormat="1" ht="15" customHeight="1">
      <c r="B25" s="160"/>
      <c r="C25" s="316" t="s">
        <v>567</v>
      </c>
      <c r="D25" s="316"/>
      <c r="E25" s="316"/>
      <c r="F25" s="316"/>
      <c r="G25" s="316"/>
      <c r="H25" s="316"/>
      <c r="I25" s="316"/>
      <c r="J25" s="316"/>
      <c r="K25" s="158"/>
    </row>
    <row r="26" spans="2:11" s="1" customFormat="1" ht="15" customHeight="1">
      <c r="B26" s="160"/>
      <c r="C26" s="316" t="s">
        <v>568</v>
      </c>
      <c r="D26" s="316"/>
      <c r="E26" s="316"/>
      <c r="F26" s="316"/>
      <c r="G26" s="316"/>
      <c r="H26" s="316"/>
      <c r="I26" s="316"/>
      <c r="J26" s="316"/>
      <c r="K26" s="158"/>
    </row>
    <row r="27" spans="2:11" s="1" customFormat="1" ht="15" customHeight="1">
      <c r="B27" s="160"/>
      <c r="C27" s="261"/>
      <c r="D27" s="316" t="s">
        <v>569</v>
      </c>
      <c r="E27" s="316"/>
      <c r="F27" s="316"/>
      <c r="G27" s="316"/>
      <c r="H27" s="316"/>
      <c r="I27" s="316"/>
      <c r="J27" s="316"/>
      <c r="K27" s="158"/>
    </row>
    <row r="28" spans="2:11" s="1" customFormat="1" ht="15" customHeight="1">
      <c r="B28" s="160"/>
      <c r="C28" s="161"/>
      <c r="D28" s="316" t="s">
        <v>570</v>
      </c>
      <c r="E28" s="316"/>
      <c r="F28" s="316"/>
      <c r="G28" s="316"/>
      <c r="H28" s="316"/>
      <c r="I28" s="316"/>
      <c r="J28" s="316"/>
      <c r="K28" s="158"/>
    </row>
    <row r="29" spans="2:11" s="1" customFormat="1" ht="12.75" customHeight="1">
      <c r="B29" s="160"/>
      <c r="C29" s="161"/>
      <c r="D29" s="161"/>
      <c r="E29" s="161"/>
      <c r="F29" s="161"/>
      <c r="G29" s="161"/>
      <c r="H29" s="161"/>
      <c r="I29" s="161"/>
      <c r="J29" s="161"/>
      <c r="K29" s="158"/>
    </row>
    <row r="30" spans="2:11" s="1" customFormat="1" ht="15" customHeight="1">
      <c r="B30" s="160"/>
      <c r="C30" s="161"/>
      <c r="D30" s="316" t="s">
        <v>571</v>
      </c>
      <c r="E30" s="316"/>
      <c r="F30" s="316"/>
      <c r="G30" s="316"/>
      <c r="H30" s="316"/>
      <c r="I30" s="316"/>
      <c r="J30" s="316"/>
      <c r="K30" s="158"/>
    </row>
    <row r="31" spans="2:11" s="1" customFormat="1" ht="15" customHeight="1">
      <c r="B31" s="160"/>
      <c r="C31" s="161"/>
      <c r="D31" s="316" t="s">
        <v>572</v>
      </c>
      <c r="E31" s="316"/>
      <c r="F31" s="316"/>
      <c r="G31" s="316"/>
      <c r="H31" s="316"/>
      <c r="I31" s="316"/>
      <c r="J31" s="316"/>
      <c r="K31" s="158"/>
    </row>
    <row r="32" spans="2:11" s="1" customFormat="1" ht="12.75" customHeight="1">
      <c r="B32" s="160"/>
      <c r="C32" s="161"/>
      <c r="D32" s="161"/>
      <c r="E32" s="161"/>
      <c r="F32" s="161"/>
      <c r="G32" s="161"/>
      <c r="H32" s="161"/>
      <c r="I32" s="161"/>
      <c r="J32" s="161"/>
      <c r="K32" s="158"/>
    </row>
    <row r="33" spans="2:11" s="1" customFormat="1" ht="15" customHeight="1">
      <c r="B33" s="160"/>
      <c r="C33" s="161"/>
      <c r="D33" s="316" t="s">
        <v>573</v>
      </c>
      <c r="E33" s="316"/>
      <c r="F33" s="316"/>
      <c r="G33" s="316"/>
      <c r="H33" s="316"/>
      <c r="I33" s="316"/>
      <c r="J33" s="316"/>
      <c r="K33" s="158"/>
    </row>
    <row r="34" spans="2:11" s="1" customFormat="1" ht="15" customHeight="1">
      <c r="B34" s="160"/>
      <c r="C34" s="161"/>
      <c r="D34" s="316" t="s">
        <v>574</v>
      </c>
      <c r="E34" s="316"/>
      <c r="F34" s="316"/>
      <c r="G34" s="316"/>
      <c r="H34" s="316"/>
      <c r="I34" s="316"/>
      <c r="J34" s="316"/>
      <c r="K34" s="158"/>
    </row>
    <row r="35" spans="2:11" s="1" customFormat="1" ht="15" customHeight="1">
      <c r="B35" s="160"/>
      <c r="C35" s="161"/>
      <c r="D35" s="316" t="s">
        <v>575</v>
      </c>
      <c r="E35" s="316"/>
      <c r="F35" s="316"/>
      <c r="G35" s="316"/>
      <c r="H35" s="316"/>
      <c r="I35" s="316"/>
      <c r="J35" s="316"/>
      <c r="K35" s="158"/>
    </row>
    <row r="36" spans="2:11" s="1" customFormat="1" ht="15" customHeight="1">
      <c r="B36" s="160"/>
      <c r="C36" s="161"/>
      <c r="D36" s="261"/>
      <c r="E36" s="263" t="s">
        <v>164</v>
      </c>
      <c r="F36" s="261"/>
      <c r="G36" s="316" t="s">
        <v>576</v>
      </c>
      <c r="H36" s="316"/>
      <c r="I36" s="316"/>
      <c r="J36" s="316"/>
      <c r="K36" s="158"/>
    </row>
    <row r="37" spans="2:11" s="1" customFormat="1" ht="30.75" customHeight="1">
      <c r="B37" s="160"/>
      <c r="C37" s="161"/>
      <c r="D37" s="261"/>
      <c r="E37" s="263" t="s">
        <v>577</v>
      </c>
      <c r="F37" s="261"/>
      <c r="G37" s="316" t="s">
        <v>578</v>
      </c>
      <c r="H37" s="316"/>
      <c r="I37" s="316"/>
      <c r="J37" s="316"/>
      <c r="K37" s="158"/>
    </row>
    <row r="38" spans="2:11" s="1" customFormat="1" ht="15" customHeight="1">
      <c r="B38" s="160"/>
      <c r="C38" s="161"/>
      <c r="D38" s="261"/>
      <c r="E38" s="263" t="s">
        <v>52</v>
      </c>
      <c r="F38" s="261"/>
      <c r="G38" s="316" t="s">
        <v>579</v>
      </c>
      <c r="H38" s="316"/>
      <c r="I38" s="316"/>
      <c r="J38" s="316"/>
      <c r="K38" s="158"/>
    </row>
    <row r="39" spans="2:11" s="1" customFormat="1" ht="15" customHeight="1">
      <c r="B39" s="160"/>
      <c r="C39" s="161"/>
      <c r="D39" s="261"/>
      <c r="E39" s="263" t="s">
        <v>53</v>
      </c>
      <c r="F39" s="261"/>
      <c r="G39" s="316" t="s">
        <v>580</v>
      </c>
      <c r="H39" s="316"/>
      <c r="I39" s="316"/>
      <c r="J39" s="316"/>
      <c r="K39" s="158"/>
    </row>
    <row r="40" spans="2:11" s="1" customFormat="1" ht="15" customHeight="1">
      <c r="B40" s="160"/>
      <c r="C40" s="161"/>
      <c r="D40" s="261"/>
      <c r="E40" s="263" t="s">
        <v>165</v>
      </c>
      <c r="F40" s="261"/>
      <c r="G40" s="316" t="s">
        <v>581</v>
      </c>
      <c r="H40" s="316"/>
      <c r="I40" s="316"/>
      <c r="J40" s="316"/>
      <c r="K40" s="158"/>
    </row>
    <row r="41" spans="2:11" s="1" customFormat="1" ht="15" customHeight="1">
      <c r="B41" s="160"/>
      <c r="C41" s="161"/>
      <c r="D41" s="261"/>
      <c r="E41" s="263" t="s">
        <v>166</v>
      </c>
      <c r="F41" s="261"/>
      <c r="G41" s="316" t="s">
        <v>582</v>
      </c>
      <c r="H41" s="316"/>
      <c r="I41" s="316"/>
      <c r="J41" s="316"/>
      <c r="K41" s="158"/>
    </row>
    <row r="42" spans="2:11" s="1" customFormat="1" ht="15" customHeight="1">
      <c r="B42" s="160"/>
      <c r="C42" s="161"/>
      <c r="D42" s="261"/>
      <c r="E42" s="263" t="s">
        <v>583</v>
      </c>
      <c r="F42" s="261"/>
      <c r="G42" s="316" t="s">
        <v>584</v>
      </c>
      <c r="H42" s="316"/>
      <c r="I42" s="316"/>
      <c r="J42" s="316"/>
      <c r="K42" s="158"/>
    </row>
    <row r="43" spans="2:11" s="1" customFormat="1" ht="15" customHeight="1">
      <c r="B43" s="160"/>
      <c r="C43" s="161"/>
      <c r="D43" s="261"/>
      <c r="E43" s="263"/>
      <c r="F43" s="261"/>
      <c r="G43" s="316" t="s">
        <v>585</v>
      </c>
      <c r="H43" s="316"/>
      <c r="I43" s="316"/>
      <c r="J43" s="316"/>
      <c r="K43" s="158"/>
    </row>
    <row r="44" spans="2:11" s="1" customFormat="1" ht="15" customHeight="1">
      <c r="B44" s="160"/>
      <c r="C44" s="161"/>
      <c r="D44" s="261"/>
      <c r="E44" s="263" t="s">
        <v>586</v>
      </c>
      <c r="F44" s="261"/>
      <c r="G44" s="316" t="s">
        <v>587</v>
      </c>
      <c r="H44" s="316"/>
      <c r="I44" s="316"/>
      <c r="J44" s="316"/>
      <c r="K44" s="158"/>
    </row>
    <row r="45" spans="2:11" s="1" customFormat="1" ht="15" customHeight="1">
      <c r="B45" s="160"/>
      <c r="C45" s="161"/>
      <c r="D45" s="261"/>
      <c r="E45" s="263" t="s">
        <v>168</v>
      </c>
      <c r="F45" s="261"/>
      <c r="G45" s="316" t="s">
        <v>588</v>
      </c>
      <c r="H45" s="316"/>
      <c r="I45" s="316"/>
      <c r="J45" s="316"/>
      <c r="K45" s="158"/>
    </row>
    <row r="46" spans="2:11" s="1" customFormat="1" ht="12.75" customHeight="1">
      <c r="B46" s="160"/>
      <c r="C46" s="161"/>
      <c r="D46" s="261"/>
      <c r="E46" s="261"/>
      <c r="F46" s="261"/>
      <c r="G46" s="261"/>
      <c r="H46" s="261"/>
      <c r="I46" s="261"/>
      <c r="J46" s="261"/>
      <c r="K46" s="158"/>
    </row>
    <row r="47" spans="2:11" s="1" customFormat="1" ht="15" customHeight="1">
      <c r="B47" s="160"/>
      <c r="C47" s="161"/>
      <c r="D47" s="316" t="s">
        <v>589</v>
      </c>
      <c r="E47" s="316"/>
      <c r="F47" s="316"/>
      <c r="G47" s="316"/>
      <c r="H47" s="316"/>
      <c r="I47" s="316"/>
      <c r="J47" s="316"/>
      <c r="K47" s="158"/>
    </row>
    <row r="48" spans="2:11" s="1" customFormat="1" ht="15" customHeight="1">
      <c r="B48" s="160"/>
      <c r="C48" s="161"/>
      <c r="D48" s="161"/>
      <c r="E48" s="316" t="s">
        <v>590</v>
      </c>
      <c r="F48" s="316"/>
      <c r="G48" s="316"/>
      <c r="H48" s="316"/>
      <c r="I48" s="316"/>
      <c r="J48" s="316"/>
      <c r="K48" s="158"/>
    </row>
    <row r="49" spans="2:11" s="1" customFormat="1" ht="15" customHeight="1">
      <c r="B49" s="160"/>
      <c r="C49" s="161"/>
      <c r="D49" s="161"/>
      <c r="E49" s="316" t="s">
        <v>591</v>
      </c>
      <c r="F49" s="316"/>
      <c r="G49" s="316"/>
      <c r="H49" s="316"/>
      <c r="I49" s="316"/>
      <c r="J49" s="316"/>
      <c r="K49" s="158"/>
    </row>
    <row r="50" spans="2:11" s="1" customFormat="1" ht="15" customHeight="1">
      <c r="B50" s="160"/>
      <c r="C50" s="161"/>
      <c r="D50" s="161"/>
      <c r="E50" s="316" t="s">
        <v>592</v>
      </c>
      <c r="F50" s="316"/>
      <c r="G50" s="316"/>
      <c r="H50" s="316"/>
      <c r="I50" s="316"/>
      <c r="J50" s="316"/>
      <c r="K50" s="158"/>
    </row>
    <row r="51" spans="2:11" s="1" customFormat="1" ht="15" customHeight="1">
      <c r="B51" s="160"/>
      <c r="C51" s="161"/>
      <c r="D51" s="316" t="s">
        <v>593</v>
      </c>
      <c r="E51" s="316"/>
      <c r="F51" s="316"/>
      <c r="G51" s="316"/>
      <c r="H51" s="316"/>
      <c r="I51" s="316"/>
      <c r="J51" s="316"/>
      <c r="K51" s="158"/>
    </row>
    <row r="52" spans="2:11" s="1" customFormat="1" ht="25.5" customHeight="1">
      <c r="B52" s="157"/>
      <c r="C52" s="318" t="s">
        <v>594</v>
      </c>
      <c r="D52" s="318"/>
      <c r="E52" s="318"/>
      <c r="F52" s="318"/>
      <c r="G52" s="318"/>
      <c r="H52" s="318"/>
      <c r="I52" s="318"/>
      <c r="J52" s="318"/>
      <c r="K52" s="158"/>
    </row>
    <row r="53" spans="2:11" s="1" customFormat="1" ht="5.25" customHeight="1">
      <c r="B53" s="157"/>
      <c r="C53" s="159"/>
      <c r="D53" s="159"/>
      <c r="E53" s="159"/>
      <c r="F53" s="159"/>
      <c r="G53" s="159"/>
      <c r="H53" s="159"/>
      <c r="I53" s="159"/>
      <c r="J53" s="159"/>
      <c r="K53" s="158"/>
    </row>
    <row r="54" spans="2:11" s="1" customFormat="1" ht="15" customHeight="1">
      <c r="B54" s="157"/>
      <c r="C54" s="316" t="s">
        <v>595</v>
      </c>
      <c r="D54" s="316"/>
      <c r="E54" s="316"/>
      <c r="F54" s="316"/>
      <c r="G54" s="316"/>
      <c r="H54" s="316"/>
      <c r="I54" s="316"/>
      <c r="J54" s="316"/>
      <c r="K54" s="158"/>
    </row>
    <row r="55" spans="2:11" s="1" customFormat="1" ht="15" customHeight="1">
      <c r="B55" s="157"/>
      <c r="C55" s="316" t="s">
        <v>596</v>
      </c>
      <c r="D55" s="316"/>
      <c r="E55" s="316"/>
      <c r="F55" s="316"/>
      <c r="G55" s="316"/>
      <c r="H55" s="316"/>
      <c r="I55" s="316"/>
      <c r="J55" s="316"/>
      <c r="K55" s="158"/>
    </row>
    <row r="56" spans="2:11" s="1" customFormat="1" ht="12.75" customHeight="1">
      <c r="B56" s="157"/>
      <c r="C56" s="261"/>
      <c r="D56" s="261"/>
      <c r="E56" s="261"/>
      <c r="F56" s="261"/>
      <c r="G56" s="261"/>
      <c r="H56" s="261"/>
      <c r="I56" s="261"/>
      <c r="J56" s="261"/>
      <c r="K56" s="158"/>
    </row>
    <row r="57" spans="2:11" s="1" customFormat="1" ht="15" customHeight="1">
      <c r="B57" s="157"/>
      <c r="C57" s="316" t="s">
        <v>597</v>
      </c>
      <c r="D57" s="316"/>
      <c r="E57" s="316"/>
      <c r="F57" s="316"/>
      <c r="G57" s="316"/>
      <c r="H57" s="316"/>
      <c r="I57" s="316"/>
      <c r="J57" s="316"/>
      <c r="K57" s="158"/>
    </row>
    <row r="58" spans="2:11" s="1" customFormat="1" ht="15" customHeight="1">
      <c r="B58" s="157"/>
      <c r="C58" s="161"/>
      <c r="D58" s="316" t="s">
        <v>598</v>
      </c>
      <c r="E58" s="316"/>
      <c r="F58" s="316"/>
      <c r="G58" s="316"/>
      <c r="H58" s="316"/>
      <c r="I58" s="316"/>
      <c r="J58" s="316"/>
      <c r="K58" s="158"/>
    </row>
    <row r="59" spans="2:11" s="1" customFormat="1" ht="15" customHeight="1">
      <c r="B59" s="157"/>
      <c r="C59" s="161"/>
      <c r="D59" s="316" t="s">
        <v>599</v>
      </c>
      <c r="E59" s="316"/>
      <c r="F59" s="316"/>
      <c r="G59" s="316"/>
      <c r="H59" s="316"/>
      <c r="I59" s="316"/>
      <c r="J59" s="316"/>
      <c r="K59" s="158"/>
    </row>
    <row r="60" spans="2:11" s="1" customFormat="1" ht="15" customHeight="1">
      <c r="B60" s="157"/>
      <c r="C60" s="161"/>
      <c r="D60" s="316" t="s">
        <v>600</v>
      </c>
      <c r="E60" s="316"/>
      <c r="F60" s="316"/>
      <c r="G60" s="316"/>
      <c r="H60" s="316"/>
      <c r="I60" s="316"/>
      <c r="J60" s="316"/>
      <c r="K60" s="158"/>
    </row>
    <row r="61" spans="2:11" s="1" customFormat="1" ht="15" customHeight="1">
      <c r="B61" s="157"/>
      <c r="C61" s="161"/>
      <c r="D61" s="316" t="s">
        <v>601</v>
      </c>
      <c r="E61" s="316"/>
      <c r="F61" s="316"/>
      <c r="G61" s="316"/>
      <c r="H61" s="316"/>
      <c r="I61" s="316"/>
      <c r="J61" s="316"/>
      <c r="K61" s="158"/>
    </row>
    <row r="62" spans="2:11" s="1" customFormat="1" ht="15" customHeight="1">
      <c r="B62" s="157"/>
      <c r="C62" s="161"/>
      <c r="D62" s="317" t="s">
        <v>602</v>
      </c>
      <c r="E62" s="317"/>
      <c r="F62" s="317"/>
      <c r="G62" s="317"/>
      <c r="H62" s="317"/>
      <c r="I62" s="317"/>
      <c r="J62" s="317"/>
      <c r="K62" s="158"/>
    </row>
    <row r="63" spans="2:11" s="1" customFormat="1" ht="15" customHeight="1">
      <c r="B63" s="157"/>
      <c r="C63" s="161"/>
      <c r="D63" s="316" t="s">
        <v>603</v>
      </c>
      <c r="E63" s="316"/>
      <c r="F63" s="316"/>
      <c r="G63" s="316"/>
      <c r="H63" s="316"/>
      <c r="I63" s="316"/>
      <c r="J63" s="316"/>
      <c r="K63" s="158"/>
    </row>
    <row r="64" spans="2:11" s="1" customFormat="1" ht="12.75" customHeight="1">
      <c r="B64" s="157"/>
      <c r="C64" s="161"/>
      <c r="D64" s="161"/>
      <c r="E64" s="163"/>
      <c r="F64" s="161"/>
      <c r="G64" s="161"/>
      <c r="H64" s="161"/>
      <c r="I64" s="161"/>
      <c r="J64" s="161"/>
      <c r="K64" s="158"/>
    </row>
    <row r="65" spans="2:11" s="1" customFormat="1" ht="15" customHeight="1">
      <c r="B65" s="157"/>
      <c r="C65" s="161"/>
      <c r="D65" s="316" t="s">
        <v>604</v>
      </c>
      <c r="E65" s="316"/>
      <c r="F65" s="316"/>
      <c r="G65" s="316"/>
      <c r="H65" s="316"/>
      <c r="I65" s="316"/>
      <c r="J65" s="316"/>
      <c r="K65" s="158"/>
    </row>
    <row r="66" spans="2:11" s="1" customFormat="1" ht="15" customHeight="1">
      <c r="B66" s="157"/>
      <c r="C66" s="161"/>
      <c r="D66" s="317" t="s">
        <v>605</v>
      </c>
      <c r="E66" s="317"/>
      <c r="F66" s="317"/>
      <c r="G66" s="317"/>
      <c r="H66" s="317"/>
      <c r="I66" s="317"/>
      <c r="J66" s="317"/>
      <c r="K66" s="158"/>
    </row>
    <row r="67" spans="2:11" s="1" customFormat="1" ht="15" customHeight="1">
      <c r="B67" s="157"/>
      <c r="C67" s="161"/>
      <c r="D67" s="316" t="s">
        <v>606</v>
      </c>
      <c r="E67" s="316"/>
      <c r="F67" s="316"/>
      <c r="G67" s="316"/>
      <c r="H67" s="316"/>
      <c r="I67" s="316"/>
      <c r="J67" s="316"/>
      <c r="K67" s="158"/>
    </row>
    <row r="68" spans="2:11" s="1" customFormat="1" ht="15" customHeight="1">
      <c r="B68" s="157"/>
      <c r="C68" s="161"/>
      <c r="D68" s="316" t="s">
        <v>607</v>
      </c>
      <c r="E68" s="316"/>
      <c r="F68" s="316"/>
      <c r="G68" s="316"/>
      <c r="H68" s="316"/>
      <c r="I68" s="316"/>
      <c r="J68" s="316"/>
      <c r="K68" s="158"/>
    </row>
    <row r="69" spans="2:11" s="1" customFormat="1" ht="15" customHeight="1">
      <c r="B69" s="157"/>
      <c r="C69" s="161"/>
      <c r="D69" s="316" t="s">
        <v>608</v>
      </c>
      <c r="E69" s="316"/>
      <c r="F69" s="316"/>
      <c r="G69" s="316"/>
      <c r="H69" s="316"/>
      <c r="I69" s="316"/>
      <c r="J69" s="316"/>
      <c r="K69" s="158"/>
    </row>
    <row r="70" spans="2:11" s="1" customFormat="1" ht="15" customHeight="1">
      <c r="B70" s="157"/>
      <c r="C70" s="161"/>
      <c r="D70" s="316" t="s">
        <v>609</v>
      </c>
      <c r="E70" s="316"/>
      <c r="F70" s="316"/>
      <c r="G70" s="316"/>
      <c r="H70" s="316"/>
      <c r="I70" s="316"/>
      <c r="J70" s="316"/>
      <c r="K70" s="158"/>
    </row>
    <row r="71" spans="2:11" s="1" customFormat="1" ht="12.75" customHeight="1">
      <c r="B71" s="164"/>
      <c r="C71" s="165"/>
      <c r="D71" s="165"/>
      <c r="E71" s="165"/>
      <c r="F71" s="165"/>
      <c r="G71" s="165"/>
      <c r="H71" s="165"/>
      <c r="I71" s="165"/>
      <c r="J71" s="165"/>
      <c r="K71" s="166"/>
    </row>
    <row r="72" spans="2:11" s="1" customFormat="1" ht="18.75" customHeight="1">
      <c r="B72" s="167"/>
      <c r="C72" s="167"/>
      <c r="D72" s="167"/>
      <c r="E72" s="167"/>
      <c r="F72" s="167"/>
      <c r="G72" s="167"/>
      <c r="H72" s="167"/>
      <c r="I72" s="167"/>
      <c r="J72" s="167"/>
      <c r="K72" s="168"/>
    </row>
    <row r="73" spans="2:11" s="1" customFormat="1" ht="18.75" customHeight="1">
      <c r="B73" s="168"/>
      <c r="C73" s="168"/>
      <c r="D73" s="168"/>
      <c r="E73" s="168"/>
      <c r="F73" s="168"/>
      <c r="G73" s="168"/>
      <c r="H73" s="168"/>
      <c r="I73" s="168"/>
      <c r="J73" s="168"/>
      <c r="K73" s="168"/>
    </row>
    <row r="74" spans="2:11" s="1" customFormat="1" ht="7.5" customHeight="1">
      <c r="B74" s="169"/>
      <c r="C74" s="170"/>
      <c r="D74" s="170"/>
      <c r="E74" s="170"/>
      <c r="F74" s="170"/>
      <c r="G74" s="170"/>
      <c r="H74" s="170"/>
      <c r="I74" s="170"/>
      <c r="J74" s="170"/>
      <c r="K74" s="171"/>
    </row>
    <row r="75" spans="2:11" s="1" customFormat="1" ht="45" customHeight="1">
      <c r="B75" s="172"/>
      <c r="C75" s="315" t="s">
        <v>610</v>
      </c>
      <c r="D75" s="315"/>
      <c r="E75" s="315"/>
      <c r="F75" s="315"/>
      <c r="G75" s="315"/>
      <c r="H75" s="315"/>
      <c r="I75" s="315"/>
      <c r="J75" s="315"/>
      <c r="K75" s="173"/>
    </row>
    <row r="76" spans="2:11" s="1" customFormat="1" ht="17.25" customHeight="1">
      <c r="B76" s="172"/>
      <c r="C76" s="174" t="s">
        <v>611</v>
      </c>
      <c r="D76" s="174"/>
      <c r="E76" s="174"/>
      <c r="F76" s="174" t="s">
        <v>612</v>
      </c>
      <c r="G76" s="175"/>
      <c r="H76" s="174" t="s">
        <v>53</v>
      </c>
      <c r="I76" s="174" t="s">
        <v>56</v>
      </c>
      <c r="J76" s="174" t="s">
        <v>613</v>
      </c>
      <c r="K76" s="173"/>
    </row>
    <row r="77" spans="2:11" s="1" customFormat="1" ht="17.25" customHeight="1">
      <c r="B77" s="172"/>
      <c r="C77" s="176" t="s">
        <v>614</v>
      </c>
      <c r="D77" s="176"/>
      <c r="E77" s="176"/>
      <c r="F77" s="177" t="s">
        <v>615</v>
      </c>
      <c r="G77" s="178"/>
      <c r="H77" s="176"/>
      <c r="I77" s="176"/>
      <c r="J77" s="176" t="s">
        <v>616</v>
      </c>
      <c r="K77" s="173"/>
    </row>
    <row r="78" spans="2:11" s="1" customFormat="1" ht="5.25" customHeight="1">
      <c r="B78" s="172"/>
      <c r="C78" s="179"/>
      <c r="D78" s="179"/>
      <c r="E78" s="179"/>
      <c r="F78" s="179"/>
      <c r="G78" s="180"/>
      <c r="H78" s="179"/>
      <c r="I78" s="179"/>
      <c r="J78" s="179"/>
      <c r="K78" s="173"/>
    </row>
    <row r="79" spans="2:11" s="1" customFormat="1" ht="15" customHeight="1">
      <c r="B79" s="172"/>
      <c r="C79" s="263" t="s">
        <v>52</v>
      </c>
      <c r="D79" s="179"/>
      <c r="E79" s="179"/>
      <c r="F79" s="181" t="s">
        <v>617</v>
      </c>
      <c r="G79" s="180"/>
      <c r="H79" s="263" t="s">
        <v>618</v>
      </c>
      <c r="I79" s="263" t="s">
        <v>619</v>
      </c>
      <c r="J79" s="263">
        <v>20</v>
      </c>
      <c r="K79" s="173"/>
    </row>
    <row r="80" spans="2:11" s="1" customFormat="1" ht="15" customHeight="1">
      <c r="B80" s="172"/>
      <c r="C80" s="263" t="s">
        <v>620</v>
      </c>
      <c r="D80" s="263"/>
      <c r="E80" s="263"/>
      <c r="F80" s="181" t="s">
        <v>617</v>
      </c>
      <c r="G80" s="180"/>
      <c r="H80" s="263" t="s">
        <v>621</v>
      </c>
      <c r="I80" s="263" t="s">
        <v>619</v>
      </c>
      <c r="J80" s="263">
        <v>120</v>
      </c>
      <c r="K80" s="173"/>
    </row>
    <row r="81" spans="2:11" s="1" customFormat="1" ht="15" customHeight="1">
      <c r="B81" s="182"/>
      <c r="C81" s="263" t="s">
        <v>622</v>
      </c>
      <c r="D81" s="263"/>
      <c r="E81" s="263"/>
      <c r="F81" s="181" t="s">
        <v>623</v>
      </c>
      <c r="G81" s="180"/>
      <c r="H81" s="263" t="s">
        <v>624</v>
      </c>
      <c r="I81" s="263" t="s">
        <v>619</v>
      </c>
      <c r="J81" s="263">
        <v>50</v>
      </c>
      <c r="K81" s="173"/>
    </row>
    <row r="82" spans="2:11" s="1" customFormat="1" ht="15" customHeight="1">
      <c r="B82" s="182"/>
      <c r="C82" s="263" t="s">
        <v>625</v>
      </c>
      <c r="D82" s="263"/>
      <c r="E82" s="263"/>
      <c r="F82" s="181" t="s">
        <v>617</v>
      </c>
      <c r="G82" s="180"/>
      <c r="H82" s="263" t="s">
        <v>626</v>
      </c>
      <c r="I82" s="263" t="s">
        <v>627</v>
      </c>
      <c r="J82" s="263"/>
      <c r="K82" s="173"/>
    </row>
    <row r="83" spans="2:11" s="1" customFormat="1" ht="15" customHeight="1">
      <c r="B83" s="182"/>
      <c r="C83" s="183" t="s">
        <v>628</v>
      </c>
      <c r="D83" s="183"/>
      <c r="E83" s="183"/>
      <c r="F83" s="184" t="s">
        <v>623</v>
      </c>
      <c r="G83" s="183"/>
      <c r="H83" s="183" t="s">
        <v>629</v>
      </c>
      <c r="I83" s="183" t="s">
        <v>619</v>
      </c>
      <c r="J83" s="183">
        <v>15</v>
      </c>
      <c r="K83" s="173"/>
    </row>
    <row r="84" spans="2:11" s="1" customFormat="1" ht="15" customHeight="1">
      <c r="B84" s="182"/>
      <c r="C84" s="183" t="s">
        <v>630</v>
      </c>
      <c r="D84" s="183"/>
      <c r="E84" s="183"/>
      <c r="F84" s="184" t="s">
        <v>623</v>
      </c>
      <c r="G84" s="183"/>
      <c r="H84" s="183" t="s">
        <v>631</v>
      </c>
      <c r="I84" s="183" t="s">
        <v>619</v>
      </c>
      <c r="J84" s="183">
        <v>15</v>
      </c>
      <c r="K84" s="173"/>
    </row>
    <row r="85" spans="2:11" s="1" customFormat="1" ht="15" customHeight="1">
      <c r="B85" s="182"/>
      <c r="C85" s="183" t="s">
        <v>632</v>
      </c>
      <c r="D85" s="183"/>
      <c r="E85" s="183"/>
      <c r="F85" s="184" t="s">
        <v>623</v>
      </c>
      <c r="G85" s="183"/>
      <c r="H85" s="183" t="s">
        <v>633</v>
      </c>
      <c r="I85" s="183" t="s">
        <v>619</v>
      </c>
      <c r="J85" s="183">
        <v>20</v>
      </c>
      <c r="K85" s="173"/>
    </row>
    <row r="86" spans="2:11" s="1" customFormat="1" ht="15" customHeight="1">
      <c r="B86" s="182"/>
      <c r="C86" s="183" t="s">
        <v>634</v>
      </c>
      <c r="D86" s="183"/>
      <c r="E86" s="183"/>
      <c r="F86" s="184" t="s">
        <v>623</v>
      </c>
      <c r="G86" s="183"/>
      <c r="H86" s="183" t="s">
        <v>635</v>
      </c>
      <c r="I86" s="183" t="s">
        <v>619</v>
      </c>
      <c r="J86" s="183">
        <v>20</v>
      </c>
      <c r="K86" s="173"/>
    </row>
    <row r="87" spans="2:11" s="1" customFormat="1" ht="15" customHeight="1">
      <c r="B87" s="182"/>
      <c r="C87" s="263" t="s">
        <v>636</v>
      </c>
      <c r="D87" s="263"/>
      <c r="E87" s="263"/>
      <c r="F87" s="181" t="s">
        <v>623</v>
      </c>
      <c r="G87" s="180"/>
      <c r="H87" s="263" t="s">
        <v>637</v>
      </c>
      <c r="I87" s="263" t="s">
        <v>619</v>
      </c>
      <c r="J87" s="263">
        <v>50</v>
      </c>
      <c r="K87" s="173"/>
    </row>
    <row r="88" spans="2:11" s="1" customFormat="1" ht="15" customHeight="1">
      <c r="B88" s="182"/>
      <c r="C88" s="263" t="s">
        <v>638</v>
      </c>
      <c r="D88" s="263"/>
      <c r="E88" s="263"/>
      <c r="F88" s="181" t="s">
        <v>623</v>
      </c>
      <c r="G88" s="180"/>
      <c r="H88" s="263" t="s">
        <v>639</v>
      </c>
      <c r="I88" s="263" t="s">
        <v>619</v>
      </c>
      <c r="J88" s="263">
        <v>20</v>
      </c>
      <c r="K88" s="173"/>
    </row>
    <row r="89" spans="2:11" s="1" customFormat="1" ht="15" customHeight="1">
      <c r="B89" s="182"/>
      <c r="C89" s="263" t="s">
        <v>640</v>
      </c>
      <c r="D89" s="263"/>
      <c r="E89" s="263"/>
      <c r="F89" s="181" t="s">
        <v>623</v>
      </c>
      <c r="G89" s="180"/>
      <c r="H89" s="263" t="s">
        <v>641</v>
      </c>
      <c r="I89" s="263" t="s">
        <v>619</v>
      </c>
      <c r="J89" s="263">
        <v>20</v>
      </c>
      <c r="K89" s="173"/>
    </row>
    <row r="90" spans="2:11" s="1" customFormat="1" ht="15" customHeight="1">
      <c r="B90" s="182"/>
      <c r="C90" s="263" t="s">
        <v>642</v>
      </c>
      <c r="D90" s="263"/>
      <c r="E90" s="263"/>
      <c r="F90" s="181" t="s">
        <v>623</v>
      </c>
      <c r="G90" s="180"/>
      <c r="H90" s="263" t="s">
        <v>643</v>
      </c>
      <c r="I90" s="263" t="s">
        <v>619</v>
      </c>
      <c r="J90" s="263">
        <v>50</v>
      </c>
      <c r="K90" s="173"/>
    </row>
    <row r="91" spans="2:11" s="1" customFormat="1" ht="15" customHeight="1">
      <c r="B91" s="182"/>
      <c r="C91" s="263" t="s">
        <v>644</v>
      </c>
      <c r="D91" s="263"/>
      <c r="E91" s="263"/>
      <c r="F91" s="181" t="s">
        <v>623</v>
      </c>
      <c r="G91" s="180"/>
      <c r="H91" s="263" t="s">
        <v>644</v>
      </c>
      <c r="I91" s="263" t="s">
        <v>619</v>
      </c>
      <c r="J91" s="263">
        <v>50</v>
      </c>
      <c r="K91" s="173"/>
    </row>
    <row r="92" spans="2:11" s="1" customFormat="1" ht="15" customHeight="1">
      <c r="B92" s="182"/>
      <c r="C92" s="263" t="s">
        <v>645</v>
      </c>
      <c r="D92" s="263"/>
      <c r="E92" s="263"/>
      <c r="F92" s="181" t="s">
        <v>623</v>
      </c>
      <c r="G92" s="180"/>
      <c r="H92" s="263" t="s">
        <v>646</v>
      </c>
      <c r="I92" s="263" t="s">
        <v>619</v>
      </c>
      <c r="J92" s="263">
        <v>255</v>
      </c>
      <c r="K92" s="173"/>
    </row>
    <row r="93" spans="2:11" s="1" customFormat="1" ht="15" customHeight="1">
      <c r="B93" s="182"/>
      <c r="C93" s="263" t="s">
        <v>647</v>
      </c>
      <c r="D93" s="263"/>
      <c r="E93" s="263"/>
      <c r="F93" s="181" t="s">
        <v>617</v>
      </c>
      <c r="G93" s="180"/>
      <c r="H93" s="263" t="s">
        <v>648</v>
      </c>
      <c r="I93" s="263" t="s">
        <v>649</v>
      </c>
      <c r="J93" s="263"/>
      <c r="K93" s="173"/>
    </row>
    <row r="94" spans="2:11" s="1" customFormat="1" ht="15" customHeight="1">
      <c r="B94" s="182"/>
      <c r="C94" s="263" t="s">
        <v>650</v>
      </c>
      <c r="D94" s="263"/>
      <c r="E94" s="263"/>
      <c r="F94" s="181" t="s">
        <v>617</v>
      </c>
      <c r="G94" s="180"/>
      <c r="H94" s="263" t="s">
        <v>651</v>
      </c>
      <c r="I94" s="263" t="s">
        <v>652</v>
      </c>
      <c r="J94" s="263"/>
      <c r="K94" s="173"/>
    </row>
    <row r="95" spans="2:11" s="1" customFormat="1" ht="15" customHeight="1">
      <c r="B95" s="182"/>
      <c r="C95" s="263" t="s">
        <v>653</v>
      </c>
      <c r="D95" s="263"/>
      <c r="E95" s="263"/>
      <c r="F95" s="181" t="s">
        <v>617</v>
      </c>
      <c r="G95" s="180"/>
      <c r="H95" s="263" t="s">
        <v>653</v>
      </c>
      <c r="I95" s="263" t="s">
        <v>652</v>
      </c>
      <c r="J95" s="263"/>
      <c r="K95" s="173"/>
    </row>
    <row r="96" spans="2:11" s="1" customFormat="1" ht="15" customHeight="1">
      <c r="B96" s="182"/>
      <c r="C96" s="263" t="s">
        <v>37</v>
      </c>
      <c r="D96" s="263"/>
      <c r="E96" s="263"/>
      <c r="F96" s="181" t="s">
        <v>617</v>
      </c>
      <c r="G96" s="180"/>
      <c r="H96" s="263" t="s">
        <v>654</v>
      </c>
      <c r="I96" s="263" t="s">
        <v>652</v>
      </c>
      <c r="J96" s="263"/>
      <c r="K96" s="173"/>
    </row>
    <row r="97" spans="2:11" s="1" customFormat="1" ht="15" customHeight="1">
      <c r="B97" s="182"/>
      <c r="C97" s="263" t="s">
        <v>47</v>
      </c>
      <c r="D97" s="263"/>
      <c r="E97" s="263"/>
      <c r="F97" s="181" t="s">
        <v>617</v>
      </c>
      <c r="G97" s="180"/>
      <c r="H97" s="263" t="s">
        <v>655</v>
      </c>
      <c r="I97" s="263" t="s">
        <v>652</v>
      </c>
      <c r="J97" s="263"/>
      <c r="K97" s="173"/>
    </row>
    <row r="98" spans="2:11" s="1" customFormat="1" ht="15" customHeight="1">
      <c r="B98" s="185"/>
      <c r="C98" s="186"/>
      <c r="D98" s="186"/>
      <c r="E98" s="186"/>
      <c r="F98" s="186"/>
      <c r="G98" s="186"/>
      <c r="H98" s="186"/>
      <c r="I98" s="186"/>
      <c r="J98" s="186"/>
      <c r="K98" s="187"/>
    </row>
    <row r="99" spans="2:11" s="1" customFormat="1" ht="18.75" customHeight="1">
      <c r="B99" s="188"/>
      <c r="C99" s="189"/>
      <c r="D99" s="189"/>
      <c r="E99" s="189"/>
      <c r="F99" s="189"/>
      <c r="G99" s="189"/>
      <c r="H99" s="189"/>
      <c r="I99" s="189"/>
      <c r="J99" s="189"/>
      <c r="K99" s="188"/>
    </row>
    <row r="100" spans="2:11" s="1" customFormat="1" ht="18.75" customHeight="1">
      <c r="B100" s="168"/>
      <c r="C100" s="168"/>
      <c r="D100" s="168"/>
      <c r="E100" s="168"/>
      <c r="F100" s="168"/>
      <c r="G100" s="168"/>
      <c r="H100" s="168"/>
      <c r="I100" s="168"/>
      <c r="J100" s="168"/>
      <c r="K100" s="168"/>
    </row>
    <row r="101" spans="2:11" s="1" customFormat="1" ht="7.5" customHeight="1">
      <c r="B101" s="169"/>
      <c r="C101" s="170"/>
      <c r="D101" s="170"/>
      <c r="E101" s="170"/>
      <c r="F101" s="170"/>
      <c r="G101" s="170"/>
      <c r="H101" s="170"/>
      <c r="I101" s="170"/>
      <c r="J101" s="170"/>
      <c r="K101" s="171"/>
    </row>
    <row r="102" spans="2:11" s="1" customFormat="1" ht="45" customHeight="1">
      <c r="B102" s="172"/>
      <c r="C102" s="315" t="s">
        <v>656</v>
      </c>
      <c r="D102" s="315"/>
      <c r="E102" s="315"/>
      <c r="F102" s="315"/>
      <c r="G102" s="315"/>
      <c r="H102" s="315"/>
      <c r="I102" s="315"/>
      <c r="J102" s="315"/>
      <c r="K102" s="173"/>
    </row>
    <row r="103" spans="2:11" s="1" customFormat="1" ht="17.25" customHeight="1">
      <c r="B103" s="172"/>
      <c r="C103" s="174" t="s">
        <v>611</v>
      </c>
      <c r="D103" s="174"/>
      <c r="E103" s="174"/>
      <c r="F103" s="174" t="s">
        <v>612</v>
      </c>
      <c r="G103" s="175"/>
      <c r="H103" s="174" t="s">
        <v>53</v>
      </c>
      <c r="I103" s="174" t="s">
        <v>56</v>
      </c>
      <c r="J103" s="174" t="s">
        <v>613</v>
      </c>
      <c r="K103" s="173"/>
    </row>
    <row r="104" spans="2:11" s="1" customFormat="1" ht="17.25" customHeight="1">
      <c r="B104" s="172"/>
      <c r="C104" s="176" t="s">
        <v>614</v>
      </c>
      <c r="D104" s="176"/>
      <c r="E104" s="176"/>
      <c r="F104" s="177" t="s">
        <v>615</v>
      </c>
      <c r="G104" s="178"/>
      <c r="H104" s="176"/>
      <c r="I104" s="176"/>
      <c r="J104" s="176" t="s">
        <v>616</v>
      </c>
      <c r="K104" s="173"/>
    </row>
    <row r="105" spans="2:11" s="1" customFormat="1" ht="5.25" customHeight="1">
      <c r="B105" s="172"/>
      <c r="C105" s="174"/>
      <c r="D105" s="174"/>
      <c r="E105" s="174"/>
      <c r="F105" s="174"/>
      <c r="G105" s="190"/>
      <c r="H105" s="174"/>
      <c r="I105" s="174"/>
      <c r="J105" s="174"/>
      <c r="K105" s="173"/>
    </row>
    <row r="106" spans="2:11" s="1" customFormat="1" ht="15" customHeight="1">
      <c r="B106" s="172"/>
      <c r="C106" s="263" t="s">
        <v>52</v>
      </c>
      <c r="D106" s="179"/>
      <c r="E106" s="179"/>
      <c r="F106" s="181" t="s">
        <v>617</v>
      </c>
      <c r="G106" s="190"/>
      <c r="H106" s="263" t="s">
        <v>657</v>
      </c>
      <c r="I106" s="263" t="s">
        <v>619</v>
      </c>
      <c r="J106" s="263">
        <v>20</v>
      </c>
      <c r="K106" s="173"/>
    </row>
    <row r="107" spans="2:11" s="1" customFormat="1" ht="15" customHeight="1">
      <c r="B107" s="172"/>
      <c r="C107" s="263" t="s">
        <v>620</v>
      </c>
      <c r="D107" s="263"/>
      <c r="E107" s="263"/>
      <c r="F107" s="181" t="s">
        <v>617</v>
      </c>
      <c r="G107" s="263"/>
      <c r="H107" s="263" t="s">
        <v>657</v>
      </c>
      <c r="I107" s="263" t="s">
        <v>619</v>
      </c>
      <c r="J107" s="263">
        <v>120</v>
      </c>
      <c r="K107" s="173"/>
    </row>
    <row r="108" spans="2:11" s="1" customFormat="1" ht="15" customHeight="1">
      <c r="B108" s="182"/>
      <c r="C108" s="263" t="s">
        <v>622</v>
      </c>
      <c r="D108" s="263"/>
      <c r="E108" s="263"/>
      <c r="F108" s="181" t="s">
        <v>623</v>
      </c>
      <c r="G108" s="263"/>
      <c r="H108" s="263" t="s">
        <v>657</v>
      </c>
      <c r="I108" s="263" t="s">
        <v>619</v>
      </c>
      <c r="J108" s="263">
        <v>50</v>
      </c>
      <c r="K108" s="173"/>
    </row>
    <row r="109" spans="2:11" s="1" customFormat="1" ht="15" customHeight="1">
      <c r="B109" s="182"/>
      <c r="C109" s="263" t="s">
        <v>625</v>
      </c>
      <c r="D109" s="263"/>
      <c r="E109" s="263"/>
      <c r="F109" s="181" t="s">
        <v>617</v>
      </c>
      <c r="G109" s="263"/>
      <c r="H109" s="263" t="s">
        <v>657</v>
      </c>
      <c r="I109" s="263" t="s">
        <v>627</v>
      </c>
      <c r="J109" s="263"/>
      <c r="K109" s="173"/>
    </row>
    <row r="110" spans="2:11" s="1" customFormat="1" ht="15" customHeight="1">
      <c r="B110" s="182"/>
      <c r="C110" s="263" t="s">
        <v>636</v>
      </c>
      <c r="D110" s="263"/>
      <c r="E110" s="263"/>
      <c r="F110" s="181" t="s">
        <v>623</v>
      </c>
      <c r="G110" s="263"/>
      <c r="H110" s="263" t="s">
        <v>657</v>
      </c>
      <c r="I110" s="263" t="s">
        <v>619</v>
      </c>
      <c r="J110" s="263">
        <v>50</v>
      </c>
      <c r="K110" s="173"/>
    </row>
    <row r="111" spans="2:11" s="1" customFormat="1" ht="15" customHeight="1">
      <c r="B111" s="182"/>
      <c r="C111" s="263" t="s">
        <v>644</v>
      </c>
      <c r="D111" s="263"/>
      <c r="E111" s="263"/>
      <c r="F111" s="181" t="s">
        <v>623</v>
      </c>
      <c r="G111" s="263"/>
      <c r="H111" s="263" t="s">
        <v>657</v>
      </c>
      <c r="I111" s="263" t="s">
        <v>619</v>
      </c>
      <c r="J111" s="263">
        <v>50</v>
      </c>
      <c r="K111" s="173"/>
    </row>
    <row r="112" spans="2:11" s="1" customFormat="1" ht="15" customHeight="1">
      <c r="B112" s="182"/>
      <c r="C112" s="263" t="s">
        <v>642</v>
      </c>
      <c r="D112" s="263"/>
      <c r="E112" s="263"/>
      <c r="F112" s="181" t="s">
        <v>623</v>
      </c>
      <c r="G112" s="263"/>
      <c r="H112" s="263" t="s">
        <v>657</v>
      </c>
      <c r="I112" s="263" t="s">
        <v>619</v>
      </c>
      <c r="J112" s="263">
        <v>50</v>
      </c>
      <c r="K112" s="173"/>
    </row>
    <row r="113" spans="2:11" s="1" customFormat="1" ht="15" customHeight="1">
      <c r="B113" s="182"/>
      <c r="C113" s="263" t="s">
        <v>52</v>
      </c>
      <c r="D113" s="263"/>
      <c r="E113" s="263"/>
      <c r="F113" s="181" t="s">
        <v>617</v>
      </c>
      <c r="G113" s="263"/>
      <c r="H113" s="263" t="s">
        <v>658</v>
      </c>
      <c r="I113" s="263" t="s">
        <v>619</v>
      </c>
      <c r="J113" s="263">
        <v>20</v>
      </c>
      <c r="K113" s="173"/>
    </row>
    <row r="114" spans="2:11" s="1" customFormat="1" ht="15" customHeight="1">
      <c r="B114" s="182"/>
      <c r="C114" s="263" t="s">
        <v>659</v>
      </c>
      <c r="D114" s="263"/>
      <c r="E114" s="263"/>
      <c r="F114" s="181" t="s">
        <v>617</v>
      </c>
      <c r="G114" s="263"/>
      <c r="H114" s="263" t="s">
        <v>660</v>
      </c>
      <c r="I114" s="263" t="s">
        <v>619</v>
      </c>
      <c r="J114" s="263">
        <v>120</v>
      </c>
      <c r="K114" s="173"/>
    </row>
    <row r="115" spans="2:11" s="1" customFormat="1" ht="15" customHeight="1">
      <c r="B115" s="182"/>
      <c r="C115" s="263" t="s">
        <v>37</v>
      </c>
      <c r="D115" s="263"/>
      <c r="E115" s="263"/>
      <c r="F115" s="181" t="s">
        <v>617</v>
      </c>
      <c r="G115" s="263"/>
      <c r="H115" s="263" t="s">
        <v>661</v>
      </c>
      <c r="I115" s="263" t="s">
        <v>652</v>
      </c>
      <c r="J115" s="263"/>
      <c r="K115" s="173"/>
    </row>
    <row r="116" spans="2:11" s="1" customFormat="1" ht="15" customHeight="1">
      <c r="B116" s="182"/>
      <c r="C116" s="263" t="s">
        <v>47</v>
      </c>
      <c r="D116" s="263"/>
      <c r="E116" s="263"/>
      <c r="F116" s="181" t="s">
        <v>617</v>
      </c>
      <c r="G116" s="263"/>
      <c r="H116" s="263" t="s">
        <v>662</v>
      </c>
      <c r="I116" s="263" t="s">
        <v>652</v>
      </c>
      <c r="J116" s="263"/>
      <c r="K116" s="173"/>
    </row>
    <row r="117" spans="2:11" s="1" customFormat="1" ht="15" customHeight="1">
      <c r="B117" s="182"/>
      <c r="C117" s="263" t="s">
        <v>56</v>
      </c>
      <c r="D117" s="263"/>
      <c r="E117" s="263"/>
      <c r="F117" s="181" t="s">
        <v>617</v>
      </c>
      <c r="G117" s="263"/>
      <c r="H117" s="263" t="s">
        <v>663</v>
      </c>
      <c r="I117" s="263" t="s">
        <v>664</v>
      </c>
      <c r="J117" s="263"/>
      <c r="K117" s="173"/>
    </row>
    <row r="118" spans="2:11" s="1" customFormat="1" ht="15" customHeight="1">
      <c r="B118" s="185"/>
      <c r="C118" s="191"/>
      <c r="D118" s="191"/>
      <c r="E118" s="191"/>
      <c r="F118" s="191"/>
      <c r="G118" s="191"/>
      <c r="H118" s="191"/>
      <c r="I118" s="191"/>
      <c r="J118" s="191"/>
      <c r="K118" s="187"/>
    </row>
    <row r="119" spans="2:11" s="1" customFormat="1" ht="18.75" customHeight="1">
      <c r="B119" s="192"/>
      <c r="C119" s="261"/>
      <c r="D119" s="261"/>
      <c r="E119" s="261"/>
      <c r="F119" s="193"/>
      <c r="G119" s="261"/>
      <c r="H119" s="261"/>
      <c r="I119" s="261"/>
      <c r="J119" s="261"/>
      <c r="K119" s="192"/>
    </row>
    <row r="120" spans="2:11" s="1" customFormat="1" ht="18.75" customHeight="1">
      <c r="B120" s="168"/>
      <c r="C120" s="168"/>
      <c r="D120" s="168"/>
      <c r="E120" s="168"/>
      <c r="F120" s="168"/>
      <c r="G120" s="168"/>
      <c r="H120" s="168"/>
      <c r="I120" s="168"/>
      <c r="J120" s="168"/>
      <c r="K120" s="168"/>
    </row>
    <row r="121" spans="2:11" s="1" customFormat="1" ht="7.5" customHeight="1">
      <c r="B121" s="194"/>
      <c r="C121" s="195"/>
      <c r="D121" s="195"/>
      <c r="E121" s="195"/>
      <c r="F121" s="195"/>
      <c r="G121" s="195"/>
      <c r="H121" s="195"/>
      <c r="I121" s="195"/>
      <c r="J121" s="195"/>
      <c r="K121" s="196"/>
    </row>
    <row r="122" spans="2:11" s="1" customFormat="1" ht="45" customHeight="1">
      <c r="B122" s="197"/>
      <c r="C122" s="314" t="s">
        <v>665</v>
      </c>
      <c r="D122" s="314"/>
      <c r="E122" s="314"/>
      <c r="F122" s="314"/>
      <c r="G122" s="314"/>
      <c r="H122" s="314"/>
      <c r="I122" s="314"/>
      <c r="J122" s="314"/>
      <c r="K122" s="198"/>
    </row>
    <row r="123" spans="2:11" s="1" customFormat="1" ht="17.25" customHeight="1">
      <c r="B123" s="199"/>
      <c r="C123" s="174" t="s">
        <v>611</v>
      </c>
      <c r="D123" s="174"/>
      <c r="E123" s="174"/>
      <c r="F123" s="174" t="s">
        <v>612</v>
      </c>
      <c r="G123" s="175"/>
      <c r="H123" s="174" t="s">
        <v>53</v>
      </c>
      <c r="I123" s="174" t="s">
        <v>56</v>
      </c>
      <c r="J123" s="174" t="s">
        <v>613</v>
      </c>
      <c r="K123" s="200"/>
    </row>
    <row r="124" spans="2:11" s="1" customFormat="1" ht="17.25" customHeight="1">
      <c r="B124" s="199"/>
      <c r="C124" s="176" t="s">
        <v>614</v>
      </c>
      <c r="D124" s="176"/>
      <c r="E124" s="176"/>
      <c r="F124" s="177" t="s">
        <v>615</v>
      </c>
      <c r="G124" s="178"/>
      <c r="H124" s="176"/>
      <c r="I124" s="176"/>
      <c r="J124" s="176" t="s">
        <v>616</v>
      </c>
      <c r="K124" s="200"/>
    </row>
    <row r="125" spans="2:11" s="1" customFormat="1" ht="5.25" customHeight="1">
      <c r="B125" s="201"/>
      <c r="C125" s="179"/>
      <c r="D125" s="179"/>
      <c r="E125" s="179"/>
      <c r="F125" s="179"/>
      <c r="G125" s="263"/>
      <c r="H125" s="179"/>
      <c r="I125" s="179"/>
      <c r="J125" s="179"/>
      <c r="K125" s="202"/>
    </row>
    <row r="126" spans="2:11" s="1" customFormat="1" ht="15" customHeight="1">
      <c r="B126" s="201"/>
      <c r="C126" s="263" t="s">
        <v>620</v>
      </c>
      <c r="D126" s="179"/>
      <c r="E126" s="179"/>
      <c r="F126" s="181" t="s">
        <v>617</v>
      </c>
      <c r="G126" s="263"/>
      <c r="H126" s="263" t="s">
        <v>657</v>
      </c>
      <c r="I126" s="263" t="s">
        <v>619</v>
      </c>
      <c r="J126" s="263">
        <v>120</v>
      </c>
      <c r="K126" s="203"/>
    </row>
    <row r="127" spans="2:11" s="1" customFormat="1" ht="15" customHeight="1">
      <c r="B127" s="201"/>
      <c r="C127" s="263" t="s">
        <v>666</v>
      </c>
      <c r="D127" s="263"/>
      <c r="E127" s="263"/>
      <c r="F127" s="181" t="s">
        <v>617</v>
      </c>
      <c r="G127" s="263"/>
      <c r="H127" s="263" t="s">
        <v>667</v>
      </c>
      <c r="I127" s="263" t="s">
        <v>619</v>
      </c>
      <c r="J127" s="263" t="s">
        <v>668</v>
      </c>
      <c r="K127" s="203"/>
    </row>
    <row r="128" spans="2:11" s="1" customFormat="1" ht="15" customHeight="1">
      <c r="B128" s="201"/>
      <c r="C128" s="263" t="s">
        <v>100</v>
      </c>
      <c r="D128" s="263"/>
      <c r="E128" s="263"/>
      <c r="F128" s="181" t="s">
        <v>617</v>
      </c>
      <c r="G128" s="263"/>
      <c r="H128" s="263" t="s">
        <v>669</v>
      </c>
      <c r="I128" s="263" t="s">
        <v>619</v>
      </c>
      <c r="J128" s="263" t="s">
        <v>668</v>
      </c>
      <c r="K128" s="203"/>
    </row>
    <row r="129" spans="2:11" s="1" customFormat="1" ht="15" customHeight="1">
      <c r="B129" s="201"/>
      <c r="C129" s="263" t="s">
        <v>628</v>
      </c>
      <c r="D129" s="263"/>
      <c r="E129" s="263"/>
      <c r="F129" s="181" t="s">
        <v>623</v>
      </c>
      <c r="G129" s="263"/>
      <c r="H129" s="263" t="s">
        <v>629</v>
      </c>
      <c r="I129" s="263" t="s">
        <v>619</v>
      </c>
      <c r="J129" s="263">
        <v>15</v>
      </c>
      <c r="K129" s="203"/>
    </row>
    <row r="130" spans="2:11" s="1" customFormat="1" ht="15" customHeight="1">
      <c r="B130" s="201"/>
      <c r="C130" s="183" t="s">
        <v>630</v>
      </c>
      <c r="D130" s="183"/>
      <c r="E130" s="183"/>
      <c r="F130" s="184" t="s">
        <v>623</v>
      </c>
      <c r="G130" s="183"/>
      <c r="H130" s="183" t="s">
        <v>631</v>
      </c>
      <c r="I130" s="183" t="s">
        <v>619</v>
      </c>
      <c r="J130" s="183">
        <v>15</v>
      </c>
      <c r="K130" s="203"/>
    </row>
    <row r="131" spans="2:11" s="1" customFormat="1" ht="15" customHeight="1">
      <c r="B131" s="201"/>
      <c r="C131" s="183" t="s">
        <v>632</v>
      </c>
      <c r="D131" s="183"/>
      <c r="E131" s="183"/>
      <c r="F131" s="184" t="s">
        <v>623</v>
      </c>
      <c r="G131" s="183"/>
      <c r="H131" s="183" t="s">
        <v>633</v>
      </c>
      <c r="I131" s="183" t="s">
        <v>619</v>
      </c>
      <c r="J131" s="183">
        <v>20</v>
      </c>
      <c r="K131" s="203"/>
    </row>
    <row r="132" spans="2:11" s="1" customFormat="1" ht="15" customHeight="1">
      <c r="B132" s="201"/>
      <c r="C132" s="183" t="s">
        <v>634</v>
      </c>
      <c r="D132" s="183"/>
      <c r="E132" s="183"/>
      <c r="F132" s="184" t="s">
        <v>623</v>
      </c>
      <c r="G132" s="183"/>
      <c r="H132" s="183" t="s">
        <v>635</v>
      </c>
      <c r="I132" s="183" t="s">
        <v>619</v>
      </c>
      <c r="J132" s="183">
        <v>20</v>
      </c>
      <c r="K132" s="203"/>
    </row>
    <row r="133" spans="2:11" s="1" customFormat="1" ht="15" customHeight="1">
      <c r="B133" s="201"/>
      <c r="C133" s="263" t="s">
        <v>622</v>
      </c>
      <c r="D133" s="263"/>
      <c r="E133" s="263"/>
      <c r="F133" s="181" t="s">
        <v>623</v>
      </c>
      <c r="G133" s="263"/>
      <c r="H133" s="263" t="s">
        <v>657</v>
      </c>
      <c r="I133" s="263" t="s">
        <v>619</v>
      </c>
      <c r="J133" s="263">
        <v>50</v>
      </c>
      <c r="K133" s="203"/>
    </row>
    <row r="134" spans="2:11" s="1" customFormat="1" ht="15" customHeight="1">
      <c r="B134" s="201"/>
      <c r="C134" s="263" t="s">
        <v>636</v>
      </c>
      <c r="D134" s="263"/>
      <c r="E134" s="263"/>
      <c r="F134" s="181" t="s">
        <v>623</v>
      </c>
      <c r="G134" s="263"/>
      <c r="H134" s="263" t="s">
        <v>657</v>
      </c>
      <c r="I134" s="263" t="s">
        <v>619</v>
      </c>
      <c r="J134" s="263">
        <v>50</v>
      </c>
      <c r="K134" s="203"/>
    </row>
    <row r="135" spans="2:11" s="1" customFormat="1" ht="15" customHeight="1">
      <c r="B135" s="201"/>
      <c r="C135" s="263" t="s">
        <v>642</v>
      </c>
      <c r="D135" s="263"/>
      <c r="E135" s="263"/>
      <c r="F135" s="181" t="s">
        <v>623</v>
      </c>
      <c r="G135" s="263"/>
      <c r="H135" s="263" t="s">
        <v>657</v>
      </c>
      <c r="I135" s="263" t="s">
        <v>619</v>
      </c>
      <c r="J135" s="263">
        <v>50</v>
      </c>
      <c r="K135" s="203"/>
    </row>
    <row r="136" spans="2:11" s="1" customFormat="1" ht="15" customHeight="1">
      <c r="B136" s="201"/>
      <c r="C136" s="263" t="s">
        <v>644</v>
      </c>
      <c r="D136" s="263"/>
      <c r="E136" s="263"/>
      <c r="F136" s="181" t="s">
        <v>623</v>
      </c>
      <c r="G136" s="263"/>
      <c r="H136" s="263" t="s">
        <v>657</v>
      </c>
      <c r="I136" s="263" t="s">
        <v>619</v>
      </c>
      <c r="J136" s="263">
        <v>50</v>
      </c>
      <c r="K136" s="203"/>
    </row>
    <row r="137" spans="2:11" s="1" customFormat="1" ht="15" customHeight="1">
      <c r="B137" s="201"/>
      <c r="C137" s="263" t="s">
        <v>645</v>
      </c>
      <c r="D137" s="263"/>
      <c r="E137" s="263"/>
      <c r="F137" s="181" t="s">
        <v>623</v>
      </c>
      <c r="G137" s="263"/>
      <c r="H137" s="263" t="s">
        <v>670</v>
      </c>
      <c r="I137" s="263" t="s">
        <v>619</v>
      </c>
      <c r="J137" s="263">
        <v>255</v>
      </c>
      <c r="K137" s="203"/>
    </row>
    <row r="138" spans="2:11" s="1" customFormat="1" ht="15" customHeight="1">
      <c r="B138" s="201"/>
      <c r="C138" s="263" t="s">
        <v>647</v>
      </c>
      <c r="D138" s="263"/>
      <c r="E138" s="263"/>
      <c r="F138" s="181" t="s">
        <v>617</v>
      </c>
      <c r="G138" s="263"/>
      <c r="H138" s="263" t="s">
        <v>671</v>
      </c>
      <c r="I138" s="263" t="s">
        <v>649</v>
      </c>
      <c r="J138" s="263"/>
      <c r="K138" s="203"/>
    </row>
    <row r="139" spans="2:11" s="1" customFormat="1" ht="15" customHeight="1">
      <c r="B139" s="201"/>
      <c r="C139" s="263" t="s">
        <v>650</v>
      </c>
      <c r="D139" s="263"/>
      <c r="E139" s="263"/>
      <c r="F139" s="181" t="s">
        <v>617</v>
      </c>
      <c r="G139" s="263"/>
      <c r="H139" s="263" t="s">
        <v>672</v>
      </c>
      <c r="I139" s="263" t="s">
        <v>652</v>
      </c>
      <c r="J139" s="263"/>
      <c r="K139" s="203"/>
    </row>
    <row r="140" spans="2:11" s="1" customFormat="1" ht="15" customHeight="1">
      <c r="B140" s="201"/>
      <c r="C140" s="263" t="s">
        <v>653</v>
      </c>
      <c r="D140" s="263"/>
      <c r="E140" s="263"/>
      <c r="F140" s="181" t="s">
        <v>617</v>
      </c>
      <c r="G140" s="263"/>
      <c r="H140" s="263" t="s">
        <v>653</v>
      </c>
      <c r="I140" s="263" t="s">
        <v>652</v>
      </c>
      <c r="J140" s="263"/>
      <c r="K140" s="203"/>
    </row>
    <row r="141" spans="2:11" s="1" customFormat="1" ht="15" customHeight="1">
      <c r="B141" s="201"/>
      <c r="C141" s="263" t="s">
        <v>37</v>
      </c>
      <c r="D141" s="263"/>
      <c r="E141" s="263"/>
      <c r="F141" s="181" t="s">
        <v>617</v>
      </c>
      <c r="G141" s="263"/>
      <c r="H141" s="263" t="s">
        <v>673</v>
      </c>
      <c r="I141" s="263" t="s">
        <v>652</v>
      </c>
      <c r="J141" s="263"/>
      <c r="K141" s="203"/>
    </row>
    <row r="142" spans="2:11" s="1" customFormat="1" ht="15" customHeight="1">
      <c r="B142" s="201"/>
      <c r="C142" s="263" t="s">
        <v>674</v>
      </c>
      <c r="D142" s="263"/>
      <c r="E142" s="263"/>
      <c r="F142" s="181" t="s">
        <v>617</v>
      </c>
      <c r="G142" s="263"/>
      <c r="H142" s="263" t="s">
        <v>675</v>
      </c>
      <c r="I142" s="263" t="s">
        <v>652</v>
      </c>
      <c r="J142" s="263"/>
      <c r="K142" s="203"/>
    </row>
    <row r="143" spans="2:11" s="1" customFormat="1" ht="15" customHeight="1">
      <c r="B143" s="204"/>
      <c r="C143" s="205"/>
      <c r="D143" s="205"/>
      <c r="E143" s="205"/>
      <c r="F143" s="205"/>
      <c r="G143" s="205"/>
      <c r="H143" s="205"/>
      <c r="I143" s="205"/>
      <c r="J143" s="205"/>
      <c r="K143" s="206"/>
    </row>
    <row r="144" spans="2:11" s="1" customFormat="1" ht="18.75" customHeight="1">
      <c r="B144" s="261"/>
      <c r="C144" s="261"/>
      <c r="D144" s="261"/>
      <c r="E144" s="261"/>
      <c r="F144" s="193"/>
      <c r="G144" s="261"/>
      <c r="H144" s="261"/>
      <c r="I144" s="261"/>
      <c r="J144" s="261"/>
      <c r="K144" s="261"/>
    </row>
    <row r="145" spans="2:11" s="1" customFormat="1" ht="18.75" customHeight="1">
      <c r="B145" s="168"/>
      <c r="C145" s="168"/>
      <c r="D145" s="168"/>
      <c r="E145" s="168"/>
      <c r="F145" s="168"/>
      <c r="G145" s="168"/>
      <c r="H145" s="168"/>
      <c r="I145" s="168"/>
      <c r="J145" s="168"/>
      <c r="K145" s="168"/>
    </row>
    <row r="146" spans="2:11" s="1" customFormat="1" ht="7.5" customHeight="1">
      <c r="B146" s="169"/>
      <c r="C146" s="170"/>
      <c r="D146" s="170"/>
      <c r="E146" s="170"/>
      <c r="F146" s="170"/>
      <c r="G146" s="170"/>
      <c r="H146" s="170"/>
      <c r="I146" s="170"/>
      <c r="J146" s="170"/>
      <c r="K146" s="171"/>
    </row>
    <row r="147" spans="2:11" s="1" customFormat="1" ht="45" customHeight="1">
      <c r="B147" s="172"/>
      <c r="C147" s="315" t="s">
        <v>676</v>
      </c>
      <c r="D147" s="315"/>
      <c r="E147" s="315"/>
      <c r="F147" s="315"/>
      <c r="G147" s="315"/>
      <c r="H147" s="315"/>
      <c r="I147" s="315"/>
      <c r="J147" s="315"/>
      <c r="K147" s="173"/>
    </row>
    <row r="148" spans="2:11" s="1" customFormat="1" ht="17.25" customHeight="1">
      <c r="B148" s="172"/>
      <c r="C148" s="174" t="s">
        <v>611</v>
      </c>
      <c r="D148" s="174"/>
      <c r="E148" s="174"/>
      <c r="F148" s="174" t="s">
        <v>612</v>
      </c>
      <c r="G148" s="175"/>
      <c r="H148" s="174" t="s">
        <v>53</v>
      </c>
      <c r="I148" s="174" t="s">
        <v>56</v>
      </c>
      <c r="J148" s="174" t="s">
        <v>613</v>
      </c>
      <c r="K148" s="173"/>
    </row>
    <row r="149" spans="2:11" s="1" customFormat="1" ht="17.25" customHeight="1">
      <c r="B149" s="172"/>
      <c r="C149" s="176" t="s">
        <v>614</v>
      </c>
      <c r="D149" s="176"/>
      <c r="E149" s="176"/>
      <c r="F149" s="177" t="s">
        <v>615</v>
      </c>
      <c r="G149" s="178"/>
      <c r="H149" s="176"/>
      <c r="I149" s="176"/>
      <c r="J149" s="176" t="s">
        <v>616</v>
      </c>
      <c r="K149" s="173"/>
    </row>
    <row r="150" spans="2:11" s="1" customFormat="1" ht="5.25" customHeight="1">
      <c r="B150" s="182"/>
      <c r="C150" s="179"/>
      <c r="D150" s="179"/>
      <c r="E150" s="179"/>
      <c r="F150" s="179"/>
      <c r="G150" s="180"/>
      <c r="H150" s="179"/>
      <c r="I150" s="179"/>
      <c r="J150" s="179"/>
      <c r="K150" s="203"/>
    </row>
    <row r="151" spans="2:11" s="1" customFormat="1" ht="15" customHeight="1">
      <c r="B151" s="182"/>
      <c r="C151" s="264" t="s">
        <v>620</v>
      </c>
      <c r="D151" s="263"/>
      <c r="E151" s="263"/>
      <c r="F151" s="207" t="s">
        <v>617</v>
      </c>
      <c r="G151" s="263"/>
      <c r="H151" s="264" t="s">
        <v>657</v>
      </c>
      <c r="I151" s="264" t="s">
        <v>619</v>
      </c>
      <c r="J151" s="264">
        <v>120</v>
      </c>
      <c r="K151" s="203"/>
    </row>
    <row r="152" spans="2:11" s="1" customFormat="1" ht="15" customHeight="1">
      <c r="B152" s="182"/>
      <c r="C152" s="264" t="s">
        <v>666</v>
      </c>
      <c r="D152" s="263"/>
      <c r="E152" s="263"/>
      <c r="F152" s="207" t="s">
        <v>617</v>
      </c>
      <c r="G152" s="263"/>
      <c r="H152" s="264" t="s">
        <v>677</v>
      </c>
      <c r="I152" s="264" t="s">
        <v>619</v>
      </c>
      <c r="J152" s="264" t="s">
        <v>668</v>
      </c>
      <c r="K152" s="203"/>
    </row>
    <row r="153" spans="2:11" s="1" customFormat="1" ht="15" customHeight="1">
      <c r="B153" s="182"/>
      <c r="C153" s="264" t="s">
        <v>100</v>
      </c>
      <c r="D153" s="263"/>
      <c r="E153" s="263"/>
      <c r="F153" s="207" t="s">
        <v>617</v>
      </c>
      <c r="G153" s="263"/>
      <c r="H153" s="264" t="s">
        <v>678</v>
      </c>
      <c r="I153" s="264" t="s">
        <v>619</v>
      </c>
      <c r="J153" s="264" t="s">
        <v>668</v>
      </c>
      <c r="K153" s="203"/>
    </row>
    <row r="154" spans="2:11" s="1" customFormat="1" ht="15" customHeight="1">
      <c r="B154" s="182"/>
      <c r="C154" s="264" t="s">
        <v>622</v>
      </c>
      <c r="D154" s="263"/>
      <c r="E154" s="263"/>
      <c r="F154" s="207" t="s">
        <v>623</v>
      </c>
      <c r="G154" s="263"/>
      <c r="H154" s="264" t="s">
        <v>657</v>
      </c>
      <c r="I154" s="264" t="s">
        <v>619</v>
      </c>
      <c r="J154" s="264">
        <v>50</v>
      </c>
      <c r="K154" s="203"/>
    </row>
    <row r="155" spans="2:11" s="1" customFormat="1" ht="15" customHeight="1">
      <c r="B155" s="182"/>
      <c r="C155" s="264" t="s">
        <v>625</v>
      </c>
      <c r="D155" s="263"/>
      <c r="E155" s="263"/>
      <c r="F155" s="207" t="s">
        <v>617</v>
      </c>
      <c r="G155" s="263"/>
      <c r="H155" s="264" t="s">
        <v>657</v>
      </c>
      <c r="I155" s="264" t="s">
        <v>627</v>
      </c>
      <c r="J155" s="264"/>
      <c r="K155" s="203"/>
    </row>
    <row r="156" spans="2:11" s="1" customFormat="1" ht="15" customHeight="1">
      <c r="B156" s="182"/>
      <c r="C156" s="264" t="s">
        <v>636</v>
      </c>
      <c r="D156" s="263"/>
      <c r="E156" s="263"/>
      <c r="F156" s="207" t="s">
        <v>623</v>
      </c>
      <c r="G156" s="263"/>
      <c r="H156" s="264" t="s">
        <v>657</v>
      </c>
      <c r="I156" s="264" t="s">
        <v>619</v>
      </c>
      <c r="J156" s="264">
        <v>50</v>
      </c>
      <c r="K156" s="203"/>
    </row>
    <row r="157" spans="2:11" s="1" customFormat="1" ht="15" customHeight="1">
      <c r="B157" s="182"/>
      <c r="C157" s="264" t="s">
        <v>644</v>
      </c>
      <c r="D157" s="263"/>
      <c r="E157" s="263"/>
      <c r="F157" s="207" t="s">
        <v>623</v>
      </c>
      <c r="G157" s="263"/>
      <c r="H157" s="264" t="s">
        <v>657</v>
      </c>
      <c r="I157" s="264" t="s">
        <v>619</v>
      </c>
      <c r="J157" s="264">
        <v>50</v>
      </c>
      <c r="K157" s="203"/>
    </row>
    <row r="158" spans="2:11" s="1" customFormat="1" ht="15" customHeight="1">
      <c r="B158" s="182"/>
      <c r="C158" s="264" t="s">
        <v>642</v>
      </c>
      <c r="D158" s="263"/>
      <c r="E158" s="263"/>
      <c r="F158" s="207" t="s">
        <v>623</v>
      </c>
      <c r="G158" s="263"/>
      <c r="H158" s="264" t="s">
        <v>657</v>
      </c>
      <c r="I158" s="264" t="s">
        <v>619</v>
      </c>
      <c r="J158" s="264">
        <v>50</v>
      </c>
      <c r="K158" s="203"/>
    </row>
    <row r="159" spans="2:11" s="1" customFormat="1" ht="15" customHeight="1">
      <c r="B159" s="182"/>
      <c r="C159" s="264" t="s">
        <v>157</v>
      </c>
      <c r="D159" s="263"/>
      <c r="E159" s="263"/>
      <c r="F159" s="207" t="s">
        <v>617</v>
      </c>
      <c r="G159" s="263"/>
      <c r="H159" s="264" t="s">
        <v>679</v>
      </c>
      <c r="I159" s="264" t="s">
        <v>619</v>
      </c>
      <c r="J159" s="264" t="s">
        <v>680</v>
      </c>
      <c r="K159" s="203"/>
    </row>
    <row r="160" spans="2:11" s="1" customFormat="1" ht="15" customHeight="1">
      <c r="B160" s="182"/>
      <c r="C160" s="264" t="s">
        <v>681</v>
      </c>
      <c r="D160" s="263"/>
      <c r="E160" s="263"/>
      <c r="F160" s="207" t="s">
        <v>617</v>
      </c>
      <c r="G160" s="263"/>
      <c r="H160" s="264" t="s">
        <v>682</v>
      </c>
      <c r="I160" s="264" t="s">
        <v>652</v>
      </c>
      <c r="J160" s="264"/>
      <c r="K160" s="203"/>
    </row>
    <row r="161" spans="2:11" s="1" customFormat="1" ht="15" customHeight="1">
      <c r="B161" s="208"/>
      <c r="C161" s="191"/>
      <c r="D161" s="191"/>
      <c r="E161" s="191"/>
      <c r="F161" s="191"/>
      <c r="G161" s="191"/>
      <c r="H161" s="191"/>
      <c r="I161" s="191"/>
      <c r="J161" s="191"/>
      <c r="K161" s="209"/>
    </row>
    <row r="162" spans="2:11" s="1" customFormat="1" ht="18.75" customHeight="1">
      <c r="B162" s="261"/>
      <c r="C162" s="263"/>
      <c r="D162" s="263"/>
      <c r="E162" s="263"/>
      <c r="F162" s="181"/>
      <c r="G162" s="263"/>
      <c r="H162" s="263"/>
      <c r="I162" s="263"/>
      <c r="J162" s="263"/>
      <c r="K162" s="261"/>
    </row>
    <row r="163" spans="2:11" s="1" customFormat="1" ht="18.75" customHeight="1">
      <c r="B163" s="168"/>
      <c r="C163" s="168"/>
      <c r="D163" s="168"/>
      <c r="E163" s="168"/>
      <c r="F163" s="168"/>
      <c r="G163" s="168"/>
      <c r="H163" s="168"/>
      <c r="I163" s="168"/>
      <c r="J163" s="168"/>
      <c r="K163" s="168"/>
    </row>
    <row r="164" spans="2:11" s="1" customFormat="1" ht="7.5" customHeight="1">
      <c r="B164" s="152"/>
      <c r="C164" s="153"/>
      <c r="D164" s="153"/>
      <c r="E164" s="153"/>
      <c r="F164" s="153"/>
      <c r="G164" s="153"/>
      <c r="H164" s="153"/>
      <c r="I164" s="153"/>
      <c r="J164" s="153"/>
      <c r="K164" s="154"/>
    </row>
    <row r="165" spans="2:11" s="1" customFormat="1" ht="45" customHeight="1">
      <c r="B165" s="155"/>
      <c r="C165" s="314" t="s">
        <v>683</v>
      </c>
      <c r="D165" s="314"/>
      <c r="E165" s="314"/>
      <c r="F165" s="314"/>
      <c r="G165" s="314"/>
      <c r="H165" s="314"/>
      <c r="I165" s="314"/>
      <c r="J165" s="314"/>
      <c r="K165" s="156"/>
    </row>
    <row r="166" spans="2:11" s="1" customFormat="1" ht="17.25" customHeight="1">
      <c r="B166" s="155"/>
      <c r="C166" s="174" t="s">
        <v>611</v>
      </c>
      <c r="D166" s="174"/>
      <c r="E166" s="174"/>
      <c r="F166" s="174" t="s">
        <v>612</v>
      </c>
      <c r="G166" s="210"/>
      <c r="H166" s="211" t="s">
        <v>53</v>
      </c>
      <c r="I166" s="211" t="s">
        <v>56</v>
      </c>
      <c r="J166" s="174" t="s">
        <v>613</v>
      </c>
      <c r="K166" s="156"/>
    </row>
    <row r="167" spans="2:11" s="1" customFormat="1" ht="17.25" customHeight="1">
      <c r="B167" s="157"/>
      <c r="C167" s="176" t="s">
        <v>614</v>
      </c>
      <c r="D167" s="176"/>
      <c r="E167" s="176"/>
      <c r="F167" s="177" t="s">
        <v>615</v>
      </c>
      <c r="G167" s="212"/>
      <c r="H167" s="213"/>
      <c r="I167" s="213"/>
      <c r="J167" s="176" t="s">
        <v>616</v>
      </c>
      <c r="K167" s="158"/>
    </row>
    <row r="168" spans="2:11" s="1" customFormat="1" ht="5.25" customHeight="1">
      <c r="B168" s="182"/>
      <c r="C168" s="179"/>
      <c r="D168" s="179"/>
      <c r="E168" s="179"/>
      <c r="F168" s="179"/>
      <c r="G168" s="180"/>
      <c r="H168" s="179"/>
      <c r="I168" s="179"/>
      <c r="J168" s="179"/>
      <c r="K168" s="203"/>
    </row>
    <row r="169" spans="2:11" s="1" customFormat="1" ht="15" customHeight="1">
      <c r="B169" s="182"/>
      <c r="C169" s="263" t="s">
        <v>620</v>
      </c>
      <c r="D169" s="263"/>
      <c r="E169" s="263"/>
      <c r="F169" s="181" t="s">
        <v>617</v>
      </c>
      <c r="G169" s="263"/>
      <c r="H169" s="263" t="s">
        <v>657</v>
      </c>
      <c r="I169" s="263" t="s">
        <v>619</v>
      </c>
      <c r="J169" s="263">
        <v>120</v>
      </c>
      <c r="K169" s="203"/>
    </row>
    <row r="170" spans="2:11" s="1" customFormat="1" ht="15" customHeight="1">
      <c r="B170" s="182"/>
      <c r="C170" s="263" t="s">
        <v>666</v>
      </c>
      <c r="D170" s="263"/>
      <c r="E170" s="263"/>
      <c r="F170" s="181" t="s">
        <v>617</v>
      </c>
      <c r="G170" s="263"/>
      <c r="H170" s="263" t="s">
        <v>667</v>
      </c>
      <c r="I170" s="263" t="s">
        <v>619</v>
      </c>
      <c r="J170" s="263" t="s">
        <v>668</v>
      </c>
      <c r="K170" s="203"/>
    </row>
    <row r="171" spans="2:11" s="1" customFormat="1" ht="15" customHeight="1">
      <c r="B171" s="182"/>
      <c r="C171" s="263" t="s">
        <v>100</v>
      </c>
      <c r="D171" s="263"/>
      <c r="E171" s="263"/>
      <c r="F171" s="181" t="s">
        <v>617</v>
      </c>
      <c r="G171" s="263"/>
      <c r="H171" s="263" t="s">
        <v>684</v>
      </c>
      <c r="I171" s="263" t="s">
        <v>619</v>
      </c>
      <c r="J171" s="263" t="s">
        <v>668</v>
      </c>
      <c r="K171" s="203"/>
    </row>
    <row r="172" spans="2:11" s="1" customFormat="1" ht="15" customHeight="1">
      <c r="B172" s="182"/>
      <c r="C172" s="263" t="s">
        <v>622</v>
      </c>
      <c r="D172" s="263"/>
      <c r="E172" s="263"/>
      <c r="F172" s="181" t="s">
        <v>623</v>
      </c>
      <c r="G172" s="263"/>
      <c r="H172" s="263" t="s">
        <v>684</v>
      </c>
      <c r="I172" s="263" t="s">
        <v>619</v>
      </c>
      <c r="J172" s="263">
        <v>50</v>
      </c>
      <c r="K172" s="203"/>
    </row>
    <row r="173" spans="2:11" s="1" customFormat="1" ht="15" customHeight="1">
      <c r="B173" s="182"/>
      <c r="C173" s="263" t="s">
        <v>625</v>
      </c>
      <c r="D173" s="263"/>
      <c r="E173" s="263"/>
      <c r="F173" s="181" t="s">
        <v>617</v>
      </c>
      <c r="G173" s="263"/>
      <c r="H173" s="263" t="s">
        <v>684</v>
      </c>
      <c r="I173" s="263" t="s">
        <v>627</v>
      </c>
      <c r="J173" s="263"/>
      <c r="K173" s="203"/>
    </row>
    <row r="174" spans="2:11" s="1" customFormat="1" ht="15" customHeight="1">
      <c r="B174" s="182"/>
      <c r="C174" s="263" t="s">
        <v>636</v>
      </c>
      <c r="D174" s="263"/>
      <c r="E174" s="263"/>
      <c r="F174" s="181" t="s">
        <v>623</v>
      </c>
      <c r="G174" s="263"/>
      <c r="H174" s="263" t="s">
        <v>684</v>
      </c>
      <c r="I174" s="263" t="s">
        <v>619</v>
      </c>
      <c r="J174" s="263">
        <v>50</v>
      </c>
      <c r="K174" s="203"/>
    </row>
    <row r="175" spans="2:11" s="1" customFormat="1" ht="15" customHeight="1">
      <c r="B175" s="182"/>
      <c r="C175" s="263" t="s">
        <v>644</v>
      </c>
      <c r="D175" s="263"/>
      <c r="E175" s="263"/>
      <c r="F175" s="181" t="s">
        <v>623</v>
      </c>
      <c r="G175" s="263"/>
      <c r="H175" s="263" t="s">
        <v>684</v>
      </c>
      <c r="I175" s="263" t="s">
        <v>619</v>
      </c>
      <c r="J175" s="263">
        <v>50</v>
      </c>
      <c r="K175" s="203"/>
    </row>
    <row r="176" spans="2:11" s="1" customFormat="1" ht="15" customHeight="1">
      <c r="B176" s="182"/>
      <c r="C176" s="263" t="s">
        <v>642</v>
      </c>
      <c r="D176" s="263"/>
      <c r="E176" s="263"/>
      <c r="F176" s="181" t="s">
        <v>623</v>
      </c>
      <c r="G176" s="263"/>
      <c r="H176" s="263" t="s">
        <v>684</v>
      </c>
      <c r="I176" s="263" t="s">
        <v>619</v>
      </c>
      <c r="J176" s="263">
        <v>50</v>
      </c>
      <c r="K176" s="203"/>
    </row>
    <row r="177" spans="2:11" s="1" customFormat="1" ht="15" customHeight="1">
      <c r="B177" s="182"/>
      <c r="C177" s="263" t="s">
        <v>164</v>
      </c>
      <c r="D177" s="263"/>
      <c r="E177" s="263"/>
      <c r="F177" s="181" t="s">
        <v>617</v>
      </c>
      <c r="G177" s="263"/>
      <c r="H177" s="263" t="s">
        <v>685</v>
      </c>
      <c r="I177" s="263" t="s">
        <v>686</v>
      </c>
      <c r="J177" s="263"/>
      <c r="K177" s="203"/>
    </row>
    <row r="178" spans="2:11" s="1" customFormat="1" ht="15" customHeight="1">
      <c r="B178" s="182"/>
      <c r="C178" s="263" t="s">
        <v>56</v>
      </c>
      <c r="D178" s="263"/>
      <c r="E178" s="263"/>
      <c r="F178" s="181" t="s">
        <v>617</v>
      </c>
      <c r="G178" s="263"/>
      <c r="H178" s="263" t="s">
        <v>687</v>
      </c>
      <c r="I178" s="263" t="s">
        <v>688</v>
      </c>
      <c r="J178" s="263">
        <v>1</v>
      </c>
      <c r="K178" s="203"/>
    </row>
    <row r="179" spans="2:11" s="1" customFormat="1" ht="15" customHeight="1">
      <c r="B179" s="182"/>
      <c r="C179" s="263" t="s">
        <v>52</v>
      </c>
      <c r="D179" s="263"/>
      <c r="E179" s="263"/>
      <c r="F179" s="181" t="s">
        <v>617</v>
      </c>
      <c r="G179" s="263"/>
      <c r="H179" s="263" t="s">
        <v>689</v>
      </c>
      <c r="I179" s="263" t="s">
        <v>619</v>
      </c>
      <c r="J179" s="263">
        <v>20</v>
      </c>
      <c r="K179" s="203"/>
    </row>
    <row r="180" spans="2:11" s="1" customFormat="1" ht="15" customHeight="1">
      <c r="B180" s="182"/>
      <c r="C180" s="263" t="s">
        <v>53</v>
      </c>
      <c r="D180" s="263"/>
      <c r="E180" s="263"/>
      <c r="F180" s="181" t="s">
        <v>617</v>
      </c>
      <c r="G180" s="263"/>
      <c r="H180" s="263" t="s">
        <v>690</v>
      </c>
      <c r="I180" s="263" t="s">
        <v>619</v>
      </c>
      <c r="J180" s="263">
        <v>255</v>
      </c>
      <c r="K180" s="203"/>
    </row>
    <row r="181" spans="2:11" s="1" customFormat="1" ht="15" customHeight="1">
      <c r="B181" s="182"/>
      <c r="C181" s="263" t="s">
        <v>165</v>
      </c>
      <c r="D181" s="263"/>
      <c r="E181" s="263"/>
      <c r="F181" s="181" t="s">
        <v>617</v>
      </c>
      <c r="G181" s="263"/>
      <c r="H181" s="263" t="s">
        <v>581</v>
      </c>
      <c r="I181" s="263" t="s">
        <v>619</v>
      </c>
      <c r="J181" s="263">
        <v>10</v>
      </c>
      <c r="K181" s="203"/>
    </row>
    <row r="182" spans="2:11" s="1" customFormat="1" ht="15" customHeight="1">
      <c r="B182" s="182"/>
      <c r="C182" s="263" t="s">
        <v>166</v>
      </c>
      <c r="D182" s="263"/>
      <c r="E182" s="263"/>
      <c r="F182" s="181" t="s">
        <v>617</v>
      </c>
      <c r="G182" s="263"/>
      <c r="H182" s="263" t="s">
        <v>691</v>
      </c>
      <c r="I182" s="263" t="s">
        <v>652</v>
      </c>
      <c r="J182" s="263"/>
      <c r="K182" s="203"/>
    </row>
    <row r="183" spans="2:11" s="1" customFormat="1" ht="15" customHeight="1">
      <c r="B183" s="182"/>
      <c r="C183" s="263" t="s">
        <v>692</v>
      </c>
      <c r="D183" s="263"/>
      <c r="E183" s="263"/>
      <c r="F183" s="181" t="s">
        <v>617</v>
      </c>
      <c r="G183" s="263"/>
      <c r="H183" s="263" t="s">
        <v>693</v>
      </c>
      <c r="I183" s="263" t="s">
        <v>652</v>
      </c>
      <c r="J183" s="263"/>
      <c r="K183" s="203"/>
    </row>
    <row r="184" spans="2:11" s="1" customFormat="1" ht="15" customHeight="1">
      <c r="B184" s="182"/>
      <c r="C184" s="263" t="s">
        <v>681</v>
      </c>
      <c r="D184" s="263"/>
      <c r="E184" s="263"/>
      <c r="F184" s="181" t="s">
        <v>617</v>
      </c>
      <c r="G184" s="263"/>
      <c r="H184" s="263" t="s">
        <v>694</v>
      </c>
      <c r="I184" s="263" t="s">
        <v>652</v>
      </c>
      <c r="J184" s="263"/>
      <c r="K184" s="203"/>
    </row>
    <row r="185" spans="2:11" s="1" customFormat="1" ht="15" customHeight="1">
      <c r="B185" s="182"/>
      <c r="C185" s="263" t="s">
        <v>168</v>
      </c>
      <c r="D185" s="263"/>
      <c r="E185" s="263"/>
      <c r="F185" s="181" t="s">
        <v>623</v>
      </c>
      <c r="G185" s="263"/>
      <c r="H185" s="263" t="s">
        <v>695</v>
      </c>
      <c r="I185" s="263" t="s">
        <v>619</v>
      </c>
      <c r="J185" s="263">
        <v>50</v>
      </c>
      <c r="K185" s="203"/>
    </row>
    <row r="186" spans="2:11" s="1" customFormat="1" ht="15" customHeight="1">
      <c r="B186" s="182"/>
      <c r="C186" s="263" t="s">
        <v>696</v>
      </c>
      <c r="D186" s="263"/>
      <c r="E186" s="263"/>
      <c r="F186" s="181" t="s">
        <v>623</v>
      </c>
      <c r="G186" s="263"/>
      <c r="H186" s="263" t="s">
        <v>697</v>
      </c>
      <c r="I186" s="263" t="s">
        <v>698</v>
      </c>
      <c r="J186" s="263"/>
      <c r="K186" s="203"/>
    </row>
    <row r="187" spans="2:11" s="1" customFormat="1" ht="15" customHeight="1">
      <c r="B187" s="182"/>
      <c r="C187" s="263" t="s">
        <v>699</v>
      </c>
      <c r="D187" s="263"/>
      <c r="E187" s="263"/>
      <c r="F187" s="181" t="s">
        <v>623</v>
      </c>
      <c r="G187" s="263"/>
      <c r="H187" s="263" t="s">
        <v>700</v>
      </c>
      <c r="I187" s="263" t="s">
        <v>698</v>
      </c>
      <c r="J187" s="263"/>
      <c r="K187" s="203"/>
    </row>
    <row r="188" spans="2:11" s="1" customFormat="1" ht="15" customHeight="1">
      <c r="B188" s="182"/>
      <c r="C188" s="263" t="s">
        <v>701</v>
      </c>
      <c r="D188" s="263"/>
      <c r="E188" s="263"/>
      <c r="F188" s="181" t="s">
        <v>623</v>
      </c>
      <c r="G188" s="263"/>
      <c r="H188" s="263" t="s">
        <v>702</v>
      </c>
      <c r="I188" s="263" t="s">
        <v>698</v>
      </c>
      <c r="J188" s="263"/>
      <c r="K188" s="203"/>
    </row>
    <row r="189" spans="2:11" s="1" customFormat="1" ht="15" customHeight="1">
      <c r="B189" s="182"/>
      <c r="C189" s="214" t="s">
        <v>703</v>
      </c>
      <c r="D189" s="263"/>
      <c r="E189" s="263"/>
      <c r="F189" s="181" t="s">
        <v>623</v>
      </c>
      <c r="G189" s="263"/>
      <c r="H189" s="263" t="s">
        <v>704</v>
      </c>
      <c r="I189" s="263" t="s">
        <v>705</v>
      </c>
      <c r="J189" s="215" t="s">
        <v>706</v>
      </c>
      <c r="K189" s="203"/>
    </row>
    <row r="190" spans="2:11" s="1" customFormat="1" ht="15" customHeight="1">
      <c r="B190" s="182"/>
      <c r="C190" s="167" t="s">
        <v>41</v>
      </c>
      <c r="D190" s="263"/>
      <c r="E190" s="263"/>
      <c r="F190" s="181" t="s">
        <v>617</v>
      </c>
      <c r="G190" s="263"/>
      <c r="H190" s="261" t="s">
        <v>707</v>
      </c>
      <c r="I190" s="263" t="s">
        <v>708</v>
      </c>
      <c r="J190" s="263"/>
      <c r="K190" s="203"/>
    </row>
    <row r="191" spans="2:11" s="1" customFormat="1" ht="15" customHeight="1">
      <c r="B191" s="182"/>
      <c r="C191" s="167" t="s">
        <v>709</v>
      </c>
      <c r="D191" s="263"/>
      <c r="E191" s="263"/>
      <c r="F191" s="181" t="s">
        <v>617</v>
      </c>
      <c r="G191" s="263"/>
      <c r="H191" s="263" t="s">
        <v>710</v>
      </c>
      <c r="I191" s="263" t="s">
        <v>652</v>
      </c>
      <c r="J191" s="263"/>
      <c r="K191" s="203"/>
    </row>
    <row r="192" spans="2:11" s="1" customFormat="1" ht="15" customHeight="1">
      <c r="B192" s="182"/>
      <c r="C192" s="167" t="s">
        <v>711</v>
      </c>
      <c r="D192" s="263"/>
      <c r="E192" s="263"/>
      <c r="F192" s="181" t="s">
        <v>617</v>
      </c>
      <c r="G192" s="263"/>
      <c r="H192" s="263" t="s">
        <v>712</v>
      </c>
      <c r="I192" s="263" t="s">
        <v>652</v>
      </c>
      <c r="J192" s="263"/>
      <c r="K192" s="203"/>
    </row>
    <row r="193" spans="2:11" s="1" customFormat="1" ht="15" customHeight="1">
      <c r="B193" s="182"/>
      <c r="C193" s="167" t="s">
        <v>713</v>
      </c>
      <c r="D193" s="263"/>
      <c r="E193" s="263"/>
      <c r="F193" s="181" t="s">
        <v>623</v>
      </c>
      <c r="G193" s="263"/>
      <c r="H193" s="263" t="s">
        <v>714</v>
      </c>
      <c r="I193" s="263" t="s">
        <v>652</v>
      </c>
      <c r="J193" s="263"/>
      <c r="K193" s="203"/>
    </row>
    <row r="194" spans="2:11" s="1" customFormat="1" ht="15" customHeight="1">
      <c r="B194" s="208"/>
      <c r="C194" s="216"/>
      <c r="D194" s="191"/>
      <c r="E194" s="191"/>
      <c r="F194" s="191"/>
      <c r="G194" s="191"/>
      <c r="H194" s="191"/>
      <c r="I194" s="191"/>
      <c r="J194" s="191"/>
      <c r="K194" s="209"/>
    </row>
    <row r="195" spans="2:11" s="1" customFormat="1" ht="18.75" customHeight="1">
      <c r="B195" s="261"/>
      <c r="C195" s="263"/>
      <c r="D195" s="263"/>
      <c r="E195" s="263"/>
      <c r="F195" s="181"/>
      <c r="G195" s="263"/>
      <c r="H195" s="263"/>
      <c r="I195" s="263"/>
      <c r="J195" s="263"/>
      <c r="K195" s="261"/>
    </row>
    <row r="196" spans="2:11" s="1" customFormat="1" ht="18.75" customHeight="1">
      <c r="B196" s="261"/>
      <c r="C196" s="263"/>
      <c r="D196" s="263"/>
      <c r="E196" s="263"/>
      <c r="F196" s="181"/>
      <c r="G196" s="263"/>
      <c r="H196" s="263"/>
      <c r="I196" s="263"/>
      <c r="J196" s="263"/>
      <c r="K196" s="261"/>
    </row>
    <row r="197" spans="2:11" s="1" customFormat="1" ht="18.75" customHeight="1">
      <c r="B197" s="168"/>
      <c r="C197" s="168"/>
      <c r="D197" s="168"/>
      <c r="E197" s="168"/>
      <c r="F197" s="168"/>
      <c r="G197" s="168"/>
      <c r="H197" s="168"/>
      <c r="I197" s="168"/>
      <c r="J197" s="168"/>
      <c r="K197" s="168"/>
    </row>
    <row r="198" spans="2:11" s="1" customFormat="1" ht="13.5">
      <c r="B198" s="152"/>
      <c r="C198" s="153"/>
      <c r="D198" s="153"/>
      <c r="E198" s="153"/>
      <c r="F198" s="153"/>
      <c r="G198" s="153"/>
      <c r="H198" s="153"/>
      <c r="I198" s="153"/>
      <c r="J198" s="153"/>
      <c r="K198" s="154"/>
    </row>
    <row r="199" spans="2:11" s="1" customFormat="1" ht="21">
      <c r="B199" s="155"/>
      <c r="C199" s="314" t="s">
        <v>715</v>
      </c>
      <c r="D199" s="314"/>
      <c r="E199" s="314"/>
      <c r="F199" s="314"/>
      <c r="G199" s="314"/>
      <c r="H199" s="314"/>
      <c r="I199" s="314"/>
      <c r="J199" s="314"/>
      <c r="K199" s="156"/>
    </row>
    <row r="200" spans="2:11" s="1" customFormat="1" ht="25.5" customHeight="1">
      <c r="B200" s="155"/>
      <c r="C200" s="262" t="s">
        <v>716</v>
      </c>
      <c r="D200" s="262"/>
      <c r="E200" s="262"/>
      <c r="F200" s="262" t="s">
        <v>717</v>
      </c>
      <c r="G200" s="217"/>
      <c r="H200" s="313" t="s">
        <v>718</v>
      </c>
      <c r="I200" s="313"/>
      <c r="J200" s="313"/>
      <c r="K200" s="156"/>
    </row>
    <row r="201" spans="2:11" s="1" customFormat="1" ht="5.25" customHeight="1">
      <c r="B201" s="182"/>
      <c r="C201" s="179"/>
      <c r="D201" s="179"/>
      <c r="E201" s="179"/>
      <c r="F201" s="179"/>
      <c r="G201" s="263"/>
      <c r="H201" s="179"/>
      <c r="I201" s="179"/>
      <c r="J201" s="179"/>
      <c r="K201" s="203"/>
    </row>
    <row r="202" spans="2:11" s="1" customFormat="1" ht="15" customHeight="1">
      <c r="B202" s="182"/>
      <c r="C202" s="263" t="s">
        <v>708</v>
      </c>
      <c r="D202" s="263"/>
      <c r="E202" s="263"/>
      <c r="F202" s="181" t="s">
        <v>42</v>
      </c>
      <c r="G202" s="263"/>
      <c r="H202" s="312" t="s">
        <v>719</v>
      </c>
      <c r="I202" s="312"/>
      <c r="J202" s="312"/>
      <c r="K202" s="203"/>
    </row>
    <row r="203" spans="2:11" s="1" customFormat="1" ht="15" customHeight="1">
      <c r="B203" s="182"/>
      <c r="C203" s="188"/>
      <c r="D203" s="263"/>
      <c r="E203" s="263"/>
      <c r="F203" s="181" t="s">
        <v>43</v>
      </c>
      <c r="G203" s="263"/>
      <c r="H203" s="312" t="s">
        <v>720</v>
      </c>
      <c r="I203" s="312"/>
      <c r="J203" s="312"/>
      <c r="K203" s="203"/>
    </row>
    <row r="204" spans="2:11" s="1" customFormat="1" ht="15" customHeight="1">
      <c r="B204" s="182"/>
      <c r="C204" s="188"/>
      <c r="D204" s="263"/>
      <c r="E204" s="263"/>
      <c r="F204" s="181" t="s">
        <v>46</v>
      </c>
      <c r="G204" s="263"/>
      <c r="H204" s="312" t="s">
        <v>721</v>
      </c>
      <c r="I204" s="312"/>
      <c r="J204" s="312"/>
      <c r="K204" s="203"/>
    </row>
    <row r="205" spans="2:11" s="1" customFormat="1" ht="15" customHeight="1">
      <c r="B205" s="182"/>
      <c r="C205" s="263"/>
      <c r="D205" s="263"/>
      <c r="E205" s="263"/>
      <c r="F205" s="181" t="s">
        <v>44</v>
      </c>
      <c r="G205" s="263"/>
      <c r="H205" s="312" t="s">
        <v>722</v>
      </c>
      <c r="I205" s="312"/>
      <c r="J205" s="312"/>
      <c r="K205" s="203"/>
    </row>
    <row r="206" spans="2:11" s="1" customFormat="1" ht="15" customHeight="1">
      <c r="B206" s="182"/>
      <c r="C206" s="263"/>
      <c r="D206" s="263"/>
      <c r="E206" s="263"/>
      <c r="F206" s="181" t="s">
        <v>45</v>
      </c>
      <c r="G206" s="263"/>
      <c r="H206" s="312" t="s">
        <v>723</v>
      </c>
      <c r="I206" s="312"/>
      <c r="J206" s="312"/>
      <c r="K206" s="203"/>
    </row>
    <row r="207" spans="2:11" s="1" customFormat="1" ht="15" customHeight="1">
      <c r="B207" s="182"/>
      <c r="C207" s="263"/>
      <c r="D207" s="263"/>
      <c r="E207" s="263"/>
      <c r="F207" s="181"/>
      <c r="G207" s="263"/>
      <c r="H207" s="263"/>
      <c r="I207" s="263"/>
      <c r="J207" s="263"/>
      <c r="K207" s="203"/>
    </row>
    <row r="208" spans="2:11" s="1" customFormat="1" ht="15" customHeight="1">
      <c r="B208" s="182"/>
      <c r="C208" s="263" t="s">
        <v>664</v>
      </c>
      <c r="D208" s="263"/>
      <c r="E208" s="263"/>
      <c r="F208" s="181" t="s">
        <v>78</v>
      </c>
      <c r="G208" s="263"/>
      <c r="H208" s="312" t="s">
        <v>724</v>
      </c>
      <c r="I208" s="312"/>
      <c r="J208" s="312"/>
      <c r="K208" s="203"/>
    </row>
    <row r="209" spans="2:11" s="1" customFormat="1" ht="15" customHeight="1">
      <c r="B209" s="182"/>
      <c r="C209" s="188"/>
      <c r="D209" s="263"/>
      <c r="E209" s="263"/>
      <c r="F209" s="181" t="s">
        <v>560</v>
      </c>
      <c r="G209" s="263"/>
      <c r="H209" s="312" t="s">
        <v>561</v>
      </c>
      <c r="I209" s="312"/>
      <c r="J209" s="312"/>
      <c r="K209" s="203"/>
    </row>
    <row r="210" spans="2:11" s="1" customFormat="1" ht="15" customHeight="1">
      <c r="B210" s="182"/>
      <c r="C210" s="263"/>
      <c r="D210" s="263"/>
      <c r="E210" s="263"/>
      <c r="F210" s="181" t="s">
        <v>558</v>
      </c>
      <c r="G210" s="263"/>
      <c r="H210" s="312" t="s">
        <v>725</v>
      </c>
      <c r="I210" s="312"/>
      <c r="J210" s="312"/>
      <c r="K210" s="203"/>
    </row>
    <row r="211" spans="2:11" s="1" customFormat="1" ht="15" customHeight="1">
      <c r="B211" s="218"/>
      <c r="C211" s="188"/>
      <c r="D211" s="188"/>
      <c r="E211" s="188"/>
      <c r="F211" s="181" t="s">
        <v>562</v>
      </c>
      <c r="G211" s="167"/>
      <c r="H211" s="311" t="s">
        <v>563</v>
      </c>
      <c r="I211" s="311"/>
      <c r="J211" s="311"/>
      <c r="K211" s="219"/>
    </row>
    <row r="212" spans="2:11" s="1" customFormat="1" ht="15" customHeight="1">
      <c r="B212" s="218"/>
      <c r="C212" s="188"/>
      <c r="D212" s="188"/>
      <c r="E212" s="188"/>
      <c r="F212" s="181" t="s">
        <v>564</v>
      </c>
      <c r="G212" s="167"/>
      <c r="H212" s="311" t="s">
        <v>726</v>
      </c>
      <c r="I212" s="311"/>
      <c r="J212" s="311"/>
      <c r="K212" s="219"/>
    </row>
    <row r="213" spans="2:11" s="1" customFormat="1" ht="15" customHeight="1">
      <c r="B213" s="218"/>
      <c r="C213" s="188"/>
      <c r="D213" s="188"/>
      <c r="E213" s="188"/>
      <c r="F213" s="220"/>
      <c r="G213" s="167"/>
      <c r="H213" s="221"/>
      <c r="I213" s="221"/>
      <c r="J213" s="221"/>
      <c r="K213" s="219"/>
    </row>
    <row r="214" spans="2:11" s="1" customFormat="1" ht="15" customHeight="1">
      <c r="B214" s="218"/>
      <c r="C214" s="263" t="s">
        <v>688</v>
      </c>
      <c r="D214" s="188"/>
      <c r="E214" s="188"/>
      <c r="F214" s="181">
        <v>1</v>
      </c>
      <c r="G214" s="167"/>
      <c r="H214" s="311" t="s">
        <v>727</v>
      </c>
      <c r="I214" s="311"/>
      <c r="J214" s="311"/>
      <c r="K214" s="219"/>
    </row>
    <row r="215" spans="2:11" s="1" customFormat="1" ht="15" customHeight="1">
      <c r="B215" s="218"/>
      <c r="C215" s="188"/>
      <c r="D215" s="188"/>
      <c r="E215" s="188"/>
      <c r="F215" s="181">
        <v>2</v>
      </c>
      <c r="G215" s="167"/>
      <c r="H215" s="311" t="s">
        <v>728</v>
      </c>
      <c r="I215" s="311"/>
      <c r="J215" s="311"/>
      <c r="K215" s="219"/>
    </row>
    <row r="216" spans="2:11" s="1" customFormat="1" ht="15" customHeight="1">
      <c r="B216" s="218"/>
      <c r="C216" s="188"/>
      <c r="D216" s="188"/>
      <c r="E216" s="188"/>
      <c r="F216" s="181">
        <v>3</v>
      </c>
      <c r="G216" s="167"/>
      <c r="H216" s="311" t="s">
        <v>729</v>
      </c>
      <c r="I216" s="311"/>
      <c r="J216" s="311"/>
      <c r="K216" s="219"/>
    </row>
    <row r="217" spans="2:11" s="1" customFormat="1" ht="15" customHeight="1">
      <c r="B217" s="218"/>
      <c r="C217" s="188"/>
      <c r="D217" s="188"/>
      <c r="E217" s="188"/>
      <c r="F217" s="181">
        <v>4</v>
      </c>
      <c r="G217" s="167"/>
      <c r="H217" s="311" t="s">
        <v>730</v>
      </c>
      <c r="I217" s="311"/>
      <c r="J217" s="311"/>
      <c r="K217" s="219"/>
    </row>
    <row r="218" spans="2:11" s="1" customFormat="1" ht="12.75" customHeight="1">
      <c r="B218" s="222"/>
      <c r="C218" s="223"/>
      <c r="D218" s="223"/>
      <c r="E218" s="223"/>
      <c r="F218" s="223"/>
      <c r="G218" s="223"/>
      <c r="H218" s="223"/>
      <c r="I218" s="223"/>
      <c r="J218" s="223"/>
      <c r="K218" s="224"/>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00"/>
  <sheetViews>
    <sheetView showGridLines="0" workbookViewId="0" topLeftCell="A86">
      <selection activeCell="D105" sqref="D105"/>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85</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31" s="2" customFormat="1" ht="12" customHeight="1">
      <c r="A8" s="258"/>
      <c r="B8" s="25"/>
      <c r="C8" s="258"/>
      <c r="D8" s="259" t="s">
        <v>154</v>
      </c>
      <c r="E8" s="258"/>
      <c r="F8" s="258"/>
      <c r="G8" s="258"/>
      <c r="H8" s="258"/>
      <c r="I8" s="75"/>
      <c r="J8" s="258"/>
      <c r="K8" s="258"/>
      <c r="L8" s="76"/>
      <c r="S8" s="258"/>
      <c r="T8" s="258"/>
      <c r="U8" s="258"/>
      <c r="V8" s="258"/>
      <c r="W8" s="258"/>
      <c r="X8" s="258"/>
      <c r="Y8" s="258"/>
      <c r="Z8" s="258"/>
      <c r="AA8" s="258"/>
      <c r="AB8" s="258"/>
      <c r="AC8" s="258"/>
      <c r="AD8" s="258"/>
      <c r="AE8" s="258"/>
    </row>
    <row r="9" spans="1:31" s="2" customFormat="1" ht="14.45" customHeight="1">
      <c r="A9" s="258"/>
      <c r="B9" s="25"/>
      <c r="C9" s="258"/>
      <c r="D9" s="258"/>
      <c r="E9" s="279" t="s">
        <v>245</v>
      </c>
      <c r="F9" s="307"/>
      <c r="G9" s="307"/>
      <c r="H9" s="307"/>
      <c r="I9" s="75"/>
      <c r="J9" s="258"/>
      <c r="K9" s="258"/>
      <c r="L9" s="76"/>
      <c r="S9" s="258"/>
      <c r="T9" s="258"/>
      <c r="U9" s="258"/>
      <c r="V9" s="258"/>
      <c r="W9" s="258"/>
      <c r="X9" s="258"/>
      <c r="Y9" s="258"/>
      <c r="Z9" s="258"/>
      <c r="AA9" s="258"/>
      <c r="AB9" s="258"/>
      <c r="AC9" s="258"/>
      <c r="AD9" s="258"/>
      <c r="AE9" s="258"/>
    </row>
    <row r="10" spans="1:31" s="2" customFormat="1" ht="12">
      <c r="A10" s="258"/>
      <c r="B10" s="25"/>
      <c r="C10" s="258"/>
      <c r="D10" s="258"/>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2" customHeight="1">
      <c r="A11" s="258"/>
      <c r="B11" s="25"/>
      <c r="C11" s="258"/>
      <c r="D11" s="259" t="s">
        <v>19</v>
      </c>
      <c r="E11" s="258"/>
      <c r="F11" s="251" t="s">
        <v>3</v>
      </c>
      <c r="G11" s="258"/>
      <c r="H11" s="258"/>
      <c r="I11" s="77" t="s">
        <v>20</v>
      </c>
      <c r="J11" s="251" t="s">
        <v>3</v>
      </c>
      <c r="K11" s="258"/>
      <c r="L11" s="76"/>
      <c r="S11" s="258"/>
      <c r="T11" s="258"/>
      <c r="U11" s="258"/>
      <c r="V11" s="258"/>
      <c r="W11" s="258"/>
      <c r="X11" s="258"/>
      <c r="Y11" s="258"/>
      <c r="Z11" s="258"/>
      <c r="AA11" s="258"/>
      <c r="AB11" s="258"/>
      <c r="AC11" s="258"/>
      <c r="AD11" s="258"/>
      <c r="AE11" s="258"/>
    </row>
    <row r="12" spans="1:31" s="2" customFormat="1" ht="12" customHeight="1">
      <c r="A12" s="258"/>
      <c r="B12" s="25"/>
      <c r="C12" s="258"/>
      <c r="D12" s="259" t="s">
        <v>21</v>
      </c>
      <c r="E12" s="258"/>
      <c r="F12" s="251" t="s">
        <v>22</v>
      </c>
      <c r="G12" s="258"/>
      <c r="H12" s="258"/>
      <c r="I12" s="77" t="s">
        <v>23</v>
      </c>
      <c r="J12" s="250" t="str">
        <f>'Rekapitulace stavby'!AU8</f>
        <v>21. 10. 2019</v>
      </c>
      <c r="K12" s="258"/>
      <c r="L12" s="76"/>
      <c r="S12" s="258"/>
      <c r="T12" s="258"/>
      <c r="U12" s="258"/>
      <c r="V12" s="258"/>
      <c r="W12" s="258"/>
      <c r="X12" s="258"/>
      <c r="Y12" s="258"/>
      <c r="Z12" s="258"/>
      <c r="AA12" s="258"/>
      <c r="AB12" s="258"/>
      <c r="AC12" s="258"/>
      <c r="AD12" s="258"/>
      <c r="AE12" s="258"/>
    </row>
    <row r="13" spans="1:31" s="2" customFormat="1" ht="10.9" customHeight="1">
      <c r="A13" s="258"/>
      <c r="B13" s="25"/>
      <c r="C13" s="258"/>
      <c r="D13" s="258"/>
      <c r="E13" s="258"/>
      <c r="F13" s="258"/>
      <c r="G13" s="258"/>
      <c r="H13" s="258"/>
      <c r="I13" s="75"/>
      <c r="J13" s="258"/>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25</v>
      </c>
      <c r="E14" s="258"/>
      <c r="F14" s="258"/>
      <c r="G14" s="258"/>
      <c r="H14" s="258"/>
      <c r="I14" s="77" t="s">
        <v>26</v>
      </c>
      <c r="J14" s="251" t="s">
        <v>3</v>
      </c>
      <c r="K14" s="258"/>
      <c r="L14" s="76"/>
      <c r="S14" s="258"/>
      <c r="T14" s="258"/>
      <c r="U14" s="258"/>
      <c r="V14" s="258"/>
      <c r="W14" s="258"/>
      <c r="X14" s="258"/>
      <c r="Y14" s="258"/>
      <c r="Z14" s="258"/>
      <c r="AA14" s="258"/>
      <c r="AB14" s="258"/>
      <c r="AC14" s="258"/>
      <c r="AD14" s="258"/>
      <c r="AE14" s="258"/>
    </row>
    <row r="15" spans="1:31" s="2" customFormat="1" ht="18" customHeight="1">
      <c r="A15" s="258"/>
      <c r="B15" s="25"/>
      <c r="C15" s="258"/>
      <c r="D15" s="258"/>
      <c r="E15" s="251" t="s">
        <v>27</v>
      </c>
      <c r="F15" s="258"/>
      <c r="G15" s="258"/>
      <c r="H15" s="258"/>
      <c r="I15" s="77" t="s">
        <v>28</v>
      </c>
      <c r="J15" s="251" t="s">
        <v>3</v>
      </c>
      <c r="K15" s="258"/>
      <c r="L15" s="76"/>
      <c r="S15" s="258"/>
      <c r="T15" s="258"/>
      <c r="U15" s="258"/>
      <c r="V15" s="258"/>
      <c r="W15" s="258"/>
      <c r="X15" s="258"/>
      <c r="Y15" s="258"/>
      <c r="Z15" s="258"/>
      <c r="AA15" s="258"/>
      <c r="AB15" s="258"/>
      <c r="AC15" s="258"/>
      <c r="AD15" s="258"/>
      <c r="AE15" s="258"/>
    </row>
    <row r="16" spans="1:31" s="2" customFormat="1" ht="6.95" customHeight="1">
      <c r="A16" s="258"/>
      <c r="B16" s="25"/>
      <c r="C16" s="258"/>
      <c r="D16" s="258"/>
      <c r="E16" s="258"/>
      <c r="F16" s="258"/>
      <c r="G16" s="258"/>
      <c r="H16" s="258"/>
      <c r="I16" s="75"/>
      <c r="J16" s="258"/>
      <c r="K16" s="258"/>
      <c r="L16" s="76"/>
      <c r="S16" s="258"/>
      <c r="T16" s="258"/>
      <c r="U16" s="258"/>
      <c r="V16" s="258"/>
      <c r="W16" s="258"/>
      <c r="X16" s="258"/>
      <c r="Y16" s="258"/>
      <c r="Z16" s="258"/>
      <c r="AA16" s="258"/>
      <c r="AB16" s="258"/>
      <c r="AC16" s="258"/>
      <c r="AD16" s="258"/>
      <c r="AE16" s="258"/>
    </row>
    <row r="17" spans="1:31" s="2" customFormat="1" ht="12" customHeight="1">
      <c r="A17" s="258"/>
      <c r="B17" s="25"/>
      <c r="C17" s="258"/>
      <c r="D17" s="259" t="s">
        <v>29</v>
      </c>
      <c r="E17" s="258"/>
      <c r="F17" s="258"/>
      <c r="G17" s="258"/>
      <c r="H17" s="258"/>
      <c r="I17" s="77" t="s">
        <v>26</v>
      </c>
      <c r="J17" s="260" t="str">
        <f>'Rekapitulace stavby'!AU13</f>
        <v>Vyplň údaj</v>
      </c>
      <c r="K17" s="258"/>
      <c r="L17" s="76"/>
      <c r="S17" s="258"/>
      <c r="T17" s="258"/>
      <c r="U17" s="258"/>
      <c r="V17" s="258"/>
      <c r="W17" s="258"/>
      <c r="X17" s="258"/>
      <c r="Y17" s="258"/>
      <c r="Z17" s="258"/>
      <c r="AA17" s="258"/>
      <c r="AB17" s="258"/>
      <c r="AC17" s="258"/>
      <c r="AD17" s="258"/>
      <c r="AE17" s="258"/>
    </row>
    <row r="18" spans="1:31" s="2" customFormat="1" ht="18" customHeight="1">
      <c r="A18" s="258"/>
      <c r="B18" s="25"/>
      <c r="C18" s="258"/>
      <c r="D18" s="258"/>
      <c r="E18" s="310" t="str">
        <f>'Rekapitulace stavby'!E14</f>
        <v>Vyplň údaj</v>
      </c>
      <c r="F18" s="282"/>
      <c r="G18" s="282"/>
      <c r="H18" s="282"/>
      <c r="I18" s="77" t="s">
        <v>28</v>
      </c>
      <c r="J18" s="260" t="str">
        <f>'Rekapitulace stavby'!AU14</f>
        <v>Vyplň údaj</v>
      </c>
      <c r="K18" s="258"/>
      <c r="L18" s="76"/>
      <c r="S18" s="258"/>
      <c r="T18" s="258"/>
      <c r="U18" s="258"/>
      <c r="V18" s="258"/>
      <c r="W18" s="258"/>
      <c r="X18" s="258"/>
      <c r="Y18" s="258"/>
      <c r="Z18" s="258"/>
      <c r="AA18" s="258"/>
      <c r="AB18" s="258"/>
      <c r="AC18" s="258"/>
      <c r="AD18" s="258"/>
      <c r="AE18" s="258"/>
    </row>
    <row r="19" spans="1:31" s="2" customFormat="1" ht="6.95" customHeight="1">
      <c r="A19" s="258"/>
      <c r="B19" s="25"/>
      <c r="C19" s="258"/>
      <c r="D19" s="258"/>
      <c r="E19" s="258"/>
      <c r="F19" s="258"/>
      <c r="G19" s="258"/>
      <c r="H19" s="258"/>
      <c r="I19" s="75"/>
      <c r="J19" s="258"/>
      <c r="K19" s="258"/>
      <c r="L19" s="76"/>
      <c r="S19" s="258"/>
      <c r="T19" s="258"/>
      <c r="U19" s="258"/>
      <c r="V19" s="258"/>
      <c r="W19" s="258"/>
      <c r="X19" s="258"/>
      <c r="Y19" s="258"/>
      <c r="Z19" s="258"/>
      <c r="AA19" s="258"/>
      <c r="AB19" s="258"/>
      <c r="AC19" s="258"/>
      <c r="AD19" s="258"/>
      <c r="AE19" s="258"/>
    </row>
    <row r="20" spans="1:31" s="2" customFormat="1" ht="12" customHeight="1">
      <c r="A20" s="258"/>
      <c r="B20" s="25"/>
      <c r="C20" s="258"/>
      <c r="D20" s="259" t="s">
        <v>31</v>
      </c>
      <c r="E20" s="258"/>
      <c r="F20" s="258"/>
      <c r="G20" s="258"/>
      <c r="H20" s="258"/>
      <c r="I20" s="77" t="s">
        <v>26</v>
      </c>
      <c r="J20" s="251" t="s">
        <v>3</v>
      </c>
      <c r="K20" s="258"/>
      <c r="L20" s="76"/>
      <c r="S20" s="258"/>
      <c r="T20" s="258"/>
      <c r="U20" s="258"/>
      <c r="V20" s="258"/>
      <c r="W20" s="258"/>
      <c r="X20" s="258"/>
      <c r="Y20" s="258"/>
      <c r="Z20" s="258"/>
      <c r="AA20" s="258"/>
      <c r="AB20" s="258"/>
      <c r="AC20" s="258"/>
      <c r="AD20" s="258"/>
      <c r="AE20" s="258"/>
    </row>
    <row r="21" spans="1:31" s="2" customFormat="1" ht="18" customHeight="1">
      <c r="A21" s="258"/>
      <c r="B21" s="25"/>
      <c r="C21" s="258"/>
      <c r="D21" s="258"/>
      <c r="E21" s="251" t="s">
        <v>32</v>
      </c>
      <c r="F21" s="258"/>
      <c r="G21" s="258"/>
      <c r="H21" s="258"/>
      <c r="I21" s="77" t="s">
        <v>28</v>
      </c>
      <c r="J21" s="251" t="s">
        <v>3</v>
      </c>
      <c r="K21" s="258"/>
      <c r="L21" s="76"/>
      <c r="S21" s="258"/>
      <c r="T21" s="258"/>
      <c r="U21" s="258"/>
      <c r="V21" s="258"/>
      <c r="W21" s="258"/>
      <c r="X21" s="258"/>
      <c r="Y21" s="258"/>
      <c r="Z21" s="258"/>
      <c r="AA21" s="258"/>
      <c r="AB21" s="258"/>
      <c r="AC21" s="258"/>
      <c r="AD21" s="258"/>
      <c r="AE21" s="258"/>
    </row>
    <row r="22" spans="1:31" s="2" customFormat="1" ht="6.95" customHeight="1">
      <c r="A22" s="258"/>
      <c r="B22" s="25"/>
      <c r="C22" s="258"/>
      <c r="D22" s="258"/>
      <c r="E22" s="258"/>
      <c r="F22" s="258"/>
      <c r="G22" s="258"/>
      <c r="H22" s="258"/>
      <c r="I22" s="75"/>
      <c r="J22" s="258"/>
      <c r="K22" s="258"/>
      <c r="L22" s="76"/>
      <c r="S22" s="258"/>
      <c r="T22" s="258"/>
      <c r="U22" s="258"/>
      <c r="V22" s="258"/>
      <c r="W22" s="258"/>
      <c r="X22" s="258"/>
      <c r="Y22" s="258"/>
      <c r="Z22" s="258"/>
      <c r="AA22" s="258"/>
      <c r="AB22" s="258"/>
      <c r="AC22" s="258"/>
      <c r="AD22" s="258"/>
      <c r="AE22" s="258"/>
    </row>
    <row r="23" spans="1:31" s="2" customFormat="1" ht="12" customHeight="1">
      <c r="A23" s="258"/>
      <c r="B23" s="25"/>
      <c r="C23" s="258"/>
      <c r="D23" s="259" t="s">
        <v>34</v>
      </c>
      <c r="E23" s="258"/>
      <c r="F23" s="258"/>
      <c r="G23" s="258"/>
      <c r="H23" s="258"/>
      <c r="I23" s="77" t="s">
        <v>26</v>
      </c>
      <c r="J23" s="251" t="str">
        <f>IF('Rekapitulace stavby'!AU19="","",'Rekapitulace stavby'!AU19)</f>
        <v/>
      </c>
      <c r="K23" s="258"/>
      <c r="L23" s="76"/>
      <c r="S23" s="258"/>
      <c r="T23" s="258"/>
      <c r="U23" s="258"/>
      <c r="V23" s="258"/>
      <c r="W23" s="258"/>
      <c r="X23" s="258"/>
      <c r="Y23" s="258"/>
      <c r="Z23" s="258"/>
      <c r="AA23" s="258"/>
      <c r="AB23" s="258"/>
      <c r="AC23" s="258"/>
      <c r="AD23" s="258"/>
      <c r="AE23" s="258"/>
    </row>
    <row r="24" spans="1:31" s="2" customFormat="1" ht="18" customHeight="1">
      <c r="A24" s="258"/>
      <c r="B24" s="25"/>
      <c r="C24" s="258"/>
      <c r="D24" s="258"/>
      <c r="E24" s="251" t="str">
        <f>IF('Rekapitulace stavby'!E20="","",'Rekapitulace stavby'!E20)</f>
        <v xml:space="preserve"> </v>
      </c>
      <c r="F24" s="258"/>
      <c r="G24" s="258"/>
      <c r="H24" s="258"/>
      <c r="I24" s="77" t="s">
        <v>28</v>
      </c>
      <c r="J24" s="251" t="str">
        <f>IF('Rekapitulace stavby'!AU20="","",'Rekapitulace stavby'!AU20)</f>
        <v/>
      </c>
      <c r="K24" s="258"/>
      <c r="L24" s="76"/>
      <c r="S24" s="258"/>
      <c r="T24" s="258"/>
      <c r="U24" s="258"/>
      <c r="V24" s="258"/>
      <c r="W24" s="258"/>
      <c r="X24" s="258"/>
      <c r="Y24" s="258"/>
      <c r="Z24" s="258"/>
      <c r="AA24" s="258"/>
      <c r="AB24" s="258"/>
      <c r="AC24" s="258"/>
      <c r="AD24" s="258"/>
      <c r="AE24" s="258"/>
    </row>
    <row r="25" spans="1:31" s="2" customFormat="1" ht="6.95" customHeight="1">
      <c r="A25" s="258"/>
      <c r="B25" s="25"/>
      <c r="C25" s="258"/>
      <c r="D25" s="258"/>
      <c r="E25" s="258"/>
      <c r="F25" s="258"/>
      <c r="G25" s="258"/>
      <c r="H25" s="258"/>
      <c r="I25" s="75"/>
      <c r="J25" s="258"/>
      <c r="K25" s="258"/>
      <c r="L25" s="76"/>
      <c r="S25" s="258"/>
      <c r="T25" s="258"/>
      <c r="U25" s="258"/>
      <c r="V25" s="258"/>
      <c r="W25" s="258"/>
      <c r="X25" s="258"/>
      <c r="Y25" s="258"/>
      <c r="Z25" s="258"/>
      <c r="AA25" s="258"/>
      <c r="AB25" s="258"/>
      <c r="AC25" s="258"/>
      <c r="AD25" s="258"/>
      <c r="AE25" s="258"/>
    </row>
    <row r="26" spans="1:31" s="2" customFormat="1" ht="12" customHeight="1">
      <c r="A26" s="258"/>
      <c r="B26" s="25"/>
      <c r="C26" s="258"/>
      <c r="D26" s="259" t="s">
        <v>35</v>
      </c>
      <c r="E26" s="258"/>
      <c r="F26" s="258"/>
      <c r="G26" s="258"/>
      <c r="H26" s="258"/>
      <c r="I26" s="75"/>
      <c r="J26" s="258"/>
      <c r="K26" s="258"/>
      <c r="L26" s="76"/>
      <c r="S26" s="258"/>
      <c r="T26" s="258"/>
      <c r="U26" s="258"/>
      <c r="V26" s="258"/>
      <c r="W26" s="258"/>
      <c r="X26" s="258"/>
      <c r="Y26" s="258"/>
      <c r="Z26" s="258"/>
      <c r="AA26" s="258"/>
      <c r="AB26" s="258"/>
      <c r="AC26" s="258"/>
      <c r="AD26" s="258"/>
      <c r="AE26" s="258"/>
    </row>
    <row r="27" spans="1:31" s="8" customFormat="1" ht="14.45" customHeight="1">
      <c r="A27" s="78"/>
      <c r="B27" s="79"/>
      <c r="C27" s="78"/>
      <c r="D27" s="78"/>
      <c r="E27" s="286" t="s">
        <v>3</v>
      </c>
      <c r="F27" s="286"/>
      <c r="G27" s="286"/>
      <c r="H27" s="286"/>
      <c r="I27" s="80"/>
      <c r="J27" s="78"/>
      <c r="K27" s="78"/>
      <c r="L27" s="81"/>
      <c r="S27" s="78"/>
      <c r="T27" s="78"/>
      <c r="U27" s="78"/>
      <c r="V27" s="78"/>
      <c r="W27" s="78"/>
      <c r="X27" s="78"/>
      <c r="Y27" s="78"/>
      <c r="Z27" s="78"/>
      <c r="AA27" s="78"/>
      <c r="AB27" s="78"/>
      <c r="AC27" s="78"/>
      <c r="AD27" s="78"/>
      <c r="AE27" s="78"/>
    </row>
    <row r="28" spans="1:31" s="2" customFormat="1" ht="6.95" customHeight="1">
      <c r="A28" s="258"/>
      <c r="B28" s="25"/>
      <c r="C28" s="258"/>
      <c r="D28" s="258"/>
      <c r="E28" s="258"/>
      <c r="F28" s="258"/>
      <c r="G28" s="258"/>
      <c r="H28" s="258"/>
      <c r="I28" s="75"/>
      <c r="J28" s="258"/>
      <c r="K28" s="258"/>
      <c r="L28" s="76"/>
      <c r="S28" s="258"/>
      <c r="T28" s="258"/>
      <c r="U28" s="258"/>
      <c r="V28" s="258"/>
      <c r="W28" s="258"/>
      <c r="X28" s="258"/>
      <c r="Y28" s="258"/>
      <c r="Z28" s="258"/>
      <c r="AA28" s="258"/>
      <c r="AB28" s="258"/>
      <c r="AC28" s="258"/>
      <c r="AD28" s="258"/>
      <c r="AE28" s="258"/>
    </row>
    <row r="29" spans="1:31" s="2" customFormat="1" ht="6.95" customHeight="1">
      <c r="A29" s="258"/>
      <c r="B29" s="25"/>
      <c r="C29" s="258"/>
      <c r="D29" s="48"/>
      <c r="E29" s="48"/>
      <c r="F29" s="48"/>
      <c r="G29" s="48"/>
      <c r="H29" s="48"/>
      <c r="I29" s="82"/>
      <c r="J29" s="48"/>
      <c r="K29" s="48"/>
      <c r="L29" s="76"/>
      <c r="S29" s="258"/>
      <c r="T29" s="258"/>
      <c r="U29" s="258"/>
      <c r="V29" s="258"/>
      <c r="W29" s="258"/>
      <c r="X29" s="258"/>
      <c r="Y29" s="258"/>
      <c r="Z29" s="258"/>
      <c r="AA29" s="258"/>
      <c r="AB29" s="258"/>
      <c r="AC29" s="258"/>
      <c r="AD29" s="258"/>
      <c r="AE29" s="258"/>
    </row>
    <row r="30" spans="1:31" s="2" customFormat="1" ht="25.35" customHeight="1">
      <c r="A30" s="258"/>
      <c r="B30" s="25"/>
      <c r="C30" s="258"/>
      <c r="D30" s="83" t="s">
        <v>37</v>
      </c>
      <c r="E30" s="258"/>
      <c r="F30" s="258"/>
      <c r="G30" s="258"/>
      <c r="H30" s="258"/>
      <c r="I30" s="75"/>
      <c r="J30" s="246">
        <f>ROUND(J82,2)</f>
        <v>0</v>
      </c>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14.45" customHeight="1">
      <c r="A32" s="258"/>
      <c r="B32" s="25"/>
      <c r="C32" s="258"/>
      <c r="D32" s="258"/>
      <c r="E32" s="258"/>
      <c r="F32" s="254" t="s">
        <v>39</v>
      </c>
      <c r="G32" s="258"/>
      <c r="H32" s="258"/>
      <c r="I32" s="84" t="s">
        <v>38</v>
      </c>
      <c r="J32" s="254" t="s">
        <v>40</v>
      </c>
      <c r="K32" s="258"/>
      <c r="L32" s="76"/>
      <c r="S32" s="258"/>
      <c r="T32" s="258"/>
      <c r="U32" s="258"/>
      <c r="V32" s="258"/>
      <c r="W32" s="258"/>
      <c r="X32" s="258"/>
      <c r="Y32" s="258"/>
      <c r="Z32" s="258"/>
      <c r="AA32" s="258"/>
      <c r="AB32" s="258"/>
      <c r="AC32" s="258"/>
      <c r="AD32" s="258"/>
      <c r="AE32" s="258"/>
    </row>
    <row r="33" spans="1:31" s="2" customFormat="1" ht="14.45" customHeight="1">
      <c r="A33" s="258"/>
      <c r="B33" s="25"/>
      <c r="C33" s="258"/>
      <c r="D33" s="85" t="s">
        <v>41</v>
      </c>
      <c r="E33" s="259" t="s">
        <v>42</v>
      </c>
      <c r="F33" s="86">
        <f>ROUND((SUM(BE82:BE99)),2)</f>
        <v>0</v>
      </c>
      <c r="G33" s="258"/>
      <c r="H33" s="258"/>
      <c r="I33" s="87">
        <v>0.21</v>
      </c>
      <c r="J33" s="86">
        <f>ROUND(((SUM(BE82:BE99))*I33),2)</f>
        <v>0</v>
      </c>
      <c r="K33" s="25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9" t="s">
        <v>43</v>
      </c>
      <c r="F34" s="86">
        <f>ROUND((SUM(BF82:BF99)),2)</f>
        <v>0</v>
      </c>
      <c r="G34" s="258"/>
      <c r="H34" s="258"/>
      <c r="I34" s="87">
        <v>0.15</v>
      </c>
      <c r="J34" s="86">
        <f>ROUND(((SUM(BF82:BF99))*I34),2)</f>
        <v>0</v>
      </c>
      <c r="K34" s="258"/>
      <c r="L34" s="76"/>
      <c r="S34" s="258"/>
      <c r="T34" s="258"/>
      <c r="U34" s="258"/>
      <c r="V34" s="258"/>
      <c r="W34" s="258"/>
      <c r="X34" s="258"/>
      <c r="Y34" s="258"/>
      <c r="Z34" s="258"/>
      <c r="AA34" s="258"/>
      <c r="AB34" s="258"/>
      <c r="AC34" s="258"/>
      <c r="AD34" s="258"/>
      <c r="AE34" s="258"/>
    </row>
    <row r="35" spans="1:31" s="2" customFormat="1" ht="14.45" customHeight="1" hidden="1">
      <c r="A35" s="258"/>
      <c r="B35" s="25"/>
      <c r="C35" s="258"/>
      <c r="D35" s="258"/>
      <c r="E35" s="259" t="s">
        <v>44</v>
      </c>
      <c r="F35" s="86">
        <f>ROUND((SUM(BG82:BG99)),2)</f>
        <v>0</v>
      </c>
      <c r="G35" s="258"/>
      <c r="H35" s="258"/>
      <c r="I35" s="87">
        <v>0.21</v>
      </c>
      <c r="J35" s="86">
        <f>0</f>
        <v>0</v>
      </c>
      <c r="K35" s="258"/>
      <c r="L35" s="76"/>
      <c r="S35" s="258"/>
      <c r="T35" s="258"/>
      <c r="U35" s="258"/>
      <c r="V35" s="258"/>
      <c r="W35" s="258"/>
      <c r="X35" s="258"/>
      <c r="Y35" s="258"/>
      <c r="Z35" s="258"/>
      <c r="AA35" s="258"/>
      <c r="AB35" s="258"/>
      <c r="AC35" s="258"/>
      <c r="AD35" s="258"/>
      <c r="AE35" s="258"/>
    </row>
    <row r="36" spans="1:31" s="2" customFormat="1" ht="14.45" customHeight="1" hidden="1">
      <c r="A36" s="258"/>
      <c r="B36" s="25"/>
      <c r="C36" s="258"/>
      <c r="D36" s="258"/>
      <c r="E36" s="259" t="s">
        <v>45</v>
      </c>
      <c r="F36" s="86">
        <f>ROUND((SUM(BH82:BH99)),2)</f>
        <v>0</v>
      </c>
      <c r="G36" s="258"/>
      <c r="H36" s="258"/>
      <c r="I36" s="87">
        <v>0.15</v>
      </c>
      <c r="J36" s="86">
        <f>0</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46</v>
      </c>
      <c r="F37" s="86">
        <f>ROUND((SUM(BI82:BI99)),2)</f>
        <v>0</v>
      </c>
      <c r="G37" s="258"/>
      <c r="H37" s="258"/>
      <c r="I37" s="87">
        <v>0</v>
      </c>
      <c r="J37" s="86">
        <f>0</f>
        <v>0</v>
      </c>
      <c r="K37" s="258"/>
      <c r="L37" s="76"/>
      <c r="S37" s="258"/>
      <c r="T37" s="258"/>
      <c r="U37" s="258"/>
      <c r="V37" s="258"/>
      <c r="W37" s="258"/>
      <c r="X37" s="258"/>
      <c r="Y37" s="258"/>
      <c r="Z37" s="258"/>
      <c r="AA37" s="258"/>
      <c r="AB37" s="258"/>
      <c r="AC37" s="258"/>
      <c r="AD37" s="258"/>
      <c r="AE37" s="258"/>
    </row>
    <row r="38" spans="1:31" s="2" customFormat="1" ht="6.95" customHeight="1">
      <c r="A38" s="258"/>
      <c r="B38" s="25"/>
      <c r="C38" s="258"/>
      <c r="D38" s="258"/>
      <c r="E38" s="258"/>
      <c r="F38" s="258"/>
      <c r="G38" s="258"/>
      <c r="H38" s="258"/>
      <c r="I38" s="75"/>
      <c r="J38" s="258"/>
      <c r="K38" s="258"/>
      <c r="L38" s="76"/>
      <c r="S38" s="258"/>
      <c r="T38" s="258"/>
      <c r="U38" s="258"/>
      <c r="V38" s="258"/>
      <c r="W38" s="258"/>
      <c r="X38" s="258"/>
      <c r="Y38" s="258"/>
      <c r="Z38" s="258"/>
      <c r="AA38" s="258"/>
      <c r="AB38" s="258"/>
      <c r="AC38" s="258"/>
      <c r="AD38" s="258"/>
      <c r="AE38" s="258"/>
    </row>
    <row r="39" spans="1:31" s="2" customFormat="1" ht="25.35" customHeight="1">
      <c r="A39" s="258"/>
      <c r="B39" s="25"/>
      <c r="C39" s="88"/>
      <c r="D39" s="89" t="s">
        <v>47</v>
      </c>
      <c r="E39" s="42"/>
      <c r="F39" s="42"/>
      <c r="G39" s="90" t="s">
        <v>48</v>
      </c>
      <c r="H39" s="91" t="s">
        <v>49</v>
      </c>
      <c r="I39" s="92"/>
      <c r="J39" s="93">
        <f>SUM(J30:J37)</f>
        <v>0</v>
      </c>
      <c r="K39" s="94"/>
      <c r="L39" s="76"/>
      <c r="S39" s="258"/>
      <c r="T39" s="258"/>
      <c r="U39" s="258"/>
      <c r="V39" s="258"/>
      <c r="W39" s="258"/>
      <c r="X39" s="258"/>
      <c r="Y39" s="258"/>
      <c r="Z39" s="258"/>
      <c r="AA39" s="258"/>
      <c r="AB39" s="258"/>
      <c r="AC39" s="258"/>
      <c r="AD39" s="258"/>
      <c r="AE39" s="258"/>
    </row>
    <row r="40" spans="1:31" s="2" customFormat="1" ht="14.45" customHeight="1">
      <c r="A40" s="258"/>
      <c r="B40" s="31"/>
      <c r="C40" s="32"/>
      <c r="D40" s="32"/>
      <c r="E40" s="32"/>
      <c r="F40" s="32"/>
      <c r="G40" s="32"/>
      <c r="H40" s="32"/>
      <c r="I40" s="95"/>
      <c r="J40" s="32"/>
      <c r="K40" s="32"/>
      <c r="L40" s="76"/>
      <c r="S40" s="258"/>
      <c r="T40" s="258"/>
      <c r="U40" s="258"/>
      <c r="V40" s="258"/>
      <c r="W40" s="258"/>
      <c r="X40" s="258"/>
      <c r="Y40" s="258"/>
      <c r="Z40" s="258"/>
      <c r="AA40" s="258"/>
      <c r="AB40" s="258"/>
      <c r="AC40" s="258"/>
      <c r="AD40" s="258"/>
      <c r="AE40" s="258"/>
    </row>
    <row r="44" spans="1:31" s="2" customFormat="1" ht="6.95" customHeight="1">
      <c r="A44" s="258"/>
      <c r="B44" s="33"/>
      <c r="C44" s="34"/>
      <c r="D44" s="34"/>
      <c r="E44" s="34"/>
      <c r="F44" s="34"/>
      <c r="G44" s="34"/>
      <c r="H44" s="34"/>
      <c r="I44" s="96"/>
      <c r="J44" s="34"/>
      <c r="K44" s="34"/>
      <c r="L44" s="76"/>
      <c r="S44" s="258"/>
      <c r="T44" s="258"/>
      <c r="U44" s="258"/>
      <c r="V44" s="258"/>
      <c r="W44" s="258"/>
      <c r="X44" s="258"/>
      <c r="Y44" s="258"/>
      <c r="Z44" s="258"/>
      <c r="AA44" s="258"/>
      <c r="AB44" s="258"/>
      <c r="AC44" s="258"/>
      <c r="AD44" s="258"/>
      <c r="AE44" s="258"/>
    </row>
    <row r="45" spans="1:31" s="2" customFormat="1" ht="24.95" customHeight="1">
      <c r="A45" s="258"/>
      <c r="B45" s="25"/>
      <c r="C45" s="19" t="s">
        <v>156</v>
      </c>
      <c r="D45" s="258"/>
      <c r="E45" s="258"/>
      <c r="F45" s="258"/>
      <c r="G45" s="258"/>
      <c r="H45" s="258"/>
      <c r="I45" s="75"/>
      <c r="J45" s="258"/>
      <c r="K45" s="258"/>
      <c r="L45" s="76"/>
      <c r="S45" s="258"/>
      <c r="T45" s="258"/>
      <c r="U45" s="258"/>
      <c r="V45" s="258"/>
      <c r="W45" s="258"/>
      <c r="X45" s="258"/>
      <c r="Y45" s="258"/>
      <c r="Z45" s="258"/>
      <c r="AA45" s="258"/>
      <c r="AB45" s="258"/>
      <c r="AC45" s="258"/>
      <c r="AD45" s="258"/>
      <c r="AE45" s="258"/>
    </row>
    <row r="46" spans="1:31" s="2" customFormat="1" ht="6.95" customHeight="1">
      <c r="A46" s="258"/>
      <c r="B46" s="25"/>
      <c r="C46" s="258"/>
      <c r="D46" s="258"/>
      <c r="E46" s="258"/>
      <c r="F46" s="258"/>
      <c r="G46" s="258"/>
      <c r="H46" s="258"/>
      <c r="I46" s="75"/>
      <c r="J46" s="258"/>
      <c r="K46" s="258"/>
      <c r="L46" s="76"/>
      <c r="S46" s="258"/>
      <c r="T46" s="258"/>
      <c r="U46" s="258"/>
      <c r="V46" s="258"/>
      <c r="W46" s="258"/>
      <c r="X46" s="258"/>
      <c r="Y46" s="258"/>
      <c r="Z46" s="258"/>
      <c r="AA46" s="258"/>
      <c r="AB46" s="258"/>
      <c r="AC46" s="258"/>
      <c r="AD46" s="258"/>
      <c r="AE46" s="258"/>
    </row>
    <row r="47" spans="1:31" s="2" customFormat="1" ht="12" customHeight="1">
      <c r="A47" s="258"/>
      <c r="B47" s="25"/>
      <c r="C47" s="259" t="s">
        <v>17</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14.45" customHeight="1">
      <c r="A48" s="258"/>
      <c r="B48" s="25"/>
      <c r="C48" s="258"/>
      <c r="D48" s="258"/>
      <c r="E48" s="308" t="str">
        <f>E7</f>
        <v>Blok G- nábytek</v>
      </c>
      <c r="F48" s="309"/>
      <c r="G48" s="309"/>
      <c r="H48" s="309"/>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154</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279" t="str">
        <f>E9</f>
        <v>3 - Typ A3</v>
      </c>
      <c r="F50" s="307"/>
      <c r="G50" s="307"/>
      <c r="H50" s="307"/>
      <c r="I50" s="75"/>
      <c r="J50" s="258"/>
      <c r="K50" s="258"/>
      <c r="L50" s="76"/>
      <c r="S50" s="258"/>
      <c r="T50" s="258"/>
      <c r="U50" s="258"/>
      <c r="V50" s="258"/>
      <c r="W50" s="258"/>
      <c r="X50" s="258"/>
      <c r="Y50" s="258"/>
      <c r="Z50" s="258"/>
      <c r="AA50" s="258"/>
      <c r="AB50" s="258"/>
      <c r="AC50" s="258"/>
      <c r="AD50" s="258"/>
      <c r="AE50" s="258"/>
    </row>
    <row r="51" spans="1:31" s="2" customFormat="1" ht="6.95" customHeight="1">
      <c r="A51" s="258"/>
      <c r="B51" s="25"/>
      <c r="C51" s="258"/>
      <c r="D51" s="258"/>
      <c r="E51" s="258"/>
      <c r="F51" s="258"/>
      <c r="G51" s="258"/>
      <c r="H51" s="258"/>
      <c r="I51" s="75"/>
      <c r="J51" s="258"/>
      <c r="K51" s="258"/>
      <c r="L51" s="76"/>
      <c r="S51" s="258"/>
      <c r="T51" s="258"/>
      <c r="U51" s="258"/>
      <c r="V51" s="258"/>
      <c r="W51" s="258"/>
      <c r="X51" s="258"/>
      <c r="Y51" s="258"/>
      <c r="Z51" s="258"/>
      <c r="AA51" s="258"/>
      <c r="AB51" s="258"/>
      <c r="AC51" s="258"/>
      <c r="AD51" s="258"/>
      <c r="AE51" s="258"/>
    </row>
    <row r="52" spans="1:31" s="2" customFormat="1" ht="12" customHeight="1">
      <c r="A52" s="258"/>
      <c r="B52" s="25"/>
      <c r="C52" s="259" t="s">
        <v>21</v>
      </c>
      <c r="D52" s="258"/>
      <c r="E52" s="258"/>
      <c r="F52" s="251" t="str">
        <f>F12</f>
        <v xml:space="preserve"> </v>
      </c>
      <c r="G52" s="258"/>
      <c r="H52" s="258"/>
      <c r="I52" s="77" t="s">
        <v>23</v>
      </c>
      <c r="J52" s="250" t="str">
        <f>IF(J12="","",J12)</f>
        <v>21. 10. 2019</v>
      </c>
      <c r="K52" s="258"/>
      <c r="L52" s="76"/>
      <c r="S52" s="258"/>
      <c r="T52" s="258"/>
      <c r="U52" s="258"/>
      <c r="V52" s="258"/>
      <c r="W52" s="258"/>
      <c r="X52" s="258"/>
      <c r="Y52" s="258"/>
      <c r="Z52" s="258"/>
      <c r="AA52" s="258"/>
      <c r="AB52" s="258"/>
      <c r="AC52" s="258"/>
      <c r="AD52" s="258"/>
      <c r="AE52" s="258"/>
    </row>
    <row r="53" spans="1:31" s="2" customFormat="1" ht="6.95" customHeight="1">
      <c r="A53" s="258"/>
      <c r="B53" s="25"/>
      <c r="C53" s="258"/>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26.45" customHeight="1">
      <c r="A54" s="258"/>
      <c r="B54" s="25"/>
      <c r="C54" s="259" t="s">
        <v>25</v>
      </c>
      <c r="D54" s="258"/>
      <c r="E54" s="258"/>
      <c r="F54" s="251" t="str">
        <f>E15</f>
        <v>Správa účelových zařízení VŠE</v>
      </c>
      <c r="G54" s="258"/>
      <c r="H54" s="258"/>
      <c r="I54" s="77" t="s">
        <v>31</v>
      </c>
      <c r="J54" s="253" t="str">
        <f>E21</f>
        <v>PROJECTICA s.r.o.</v>
      </c>
      <c r="K54" s="258"/>
      <c r="L54" s="76"/>
      <c r="S54" s="258"/>
      <c r="T54" s="258"/>
      <c r="U54" s="258"/>
      <c r="V54" s="258"/>
      <c r="W54" s="258"/>
      <c r="X54" s="258"/>
      <c r="Y54" s="258"/>
      <c r="Z54" s="258"/>
      <c r="AA54" s="258"/>
      <c r="AB54" s="258"/>
      <c r="AC54" s="258"/>
      <c r="AD54" s="258"/>
      <c r="AE54" s="258"/>
    </row>
    <row r="55" spans="1:31" s="2" customFormat="1" ht="15.6" customHeight="1">
      <c r="A55" s="258"/>
      <c r="B55" s="25"/>
      <c r="C55" s="259" t="s">
        <v>29</v>
      </c>
      <c r="D55" s="258"/>
      <c r="E55" s="258"/>
      <c r="F55" s="251" t="str">
        <f>IF(E18="","",E18)</f>
        <v>Vyplň údaj</v>
      </c>
      <c r="G55" s="258"/>
      <c r="H55" s="258"/>
      <c r="I55" s="77" t="s">
        <v>34</v>
      </c>
      <c r="J55" s="253" t="str">
        <f>E24</f>
        <v xml:space="preserve"> </v>
      </c>
      <c r="K55" s="258"/>
      <c r="L55" s="76"/>
      <c r="S55" s="258"/>
      <c r="T55" s="258"/>
      <c r="U55" s="258"/>
      <c r="V55" s="258"/>
      <c r="W55" s="258"/>
      <c r="X55" s="258"/>
      <c r="Y55" s="258"/>
      <c r="Z55" s="258"/>
      <c r="AA55" s="258"/>
      <c r="AB55" s="258"/>
      <c r="AC55" s="258"/>
      <c r="AD55" s="258"/>
      <c r="AE55" s="258"/>
    </row>
    <row r="56" spans="1:31" s="2" customFormat="1" ht="10.35" customHeight="1">
      <c r="A56" s="258"/>
      <c r="B56" s="25"/>
      <c r="C56" s="258"/>
      <c r="D56" s="258"/>
      <c r="E56" s="258"/>
      <c r="F56" s="258"/>
      <c r="G56" s="258"/>
      <c r="H56" s="258"/>
      <c r="I56" s="75"/>
      <c r="J56" s="258"/>
      <c r="K56" s="258"/>
      <c r="L56" s="76"/>
      <c r="S56" s="258"/>
      <c r="T56" s="258"/>
      <c r="U56" s="258"/>
      <c r="V56" s="258"/>
      <c r="W56" s="258"/>
      <c r="X56" s="258"/>
      <c r="Y56" s="258"/>
      <c r="Z56" s="258"/>
      <c r="AA56" s="258"/>
      <c r="AB56" s="258"/>
      <c r="AC56" s="258"/>
      <c r="AD56" s="258"/>
      <c r="AE56" s="258"/>
    </row>
    <row r="57" spans="1:31" s="2" customFormat="1" ht="29.25" customHeight="1">
      <c r="A57" s="258"/>
      <c r="B57" s="25"/>
      <c r="C57" s="97" t="s">
        <v>157</v>
      </c>
      <c r="D57" s="88"/>
      <c r="E57" s="88"/>
      <c r="F57" s="88"/>
      <c r="G57" s="88"/>
      <c r="H57" s="88"/>
      <c r="I57" s="98"/>
      <c r="J57" s="99" t="s">
        <v>158</v>
      </c>
      <c r="K57" s="88"/>
      <c r="L57" s="76"/>
      <c r="S57" s="258"/>
      <c r="T57" s="258"/>
      <c r="U57" s="258"/>
      <c r="V57" s="258"/>
      <c r="W57" s="258"/>
      <c r="X57" s="258"/>
      <c r="Y57" s="258"/>
      <c r="Z57" s="258"/>
      <c r="AA57" s="258"/>
      <c r="AB57" s="258"/>
      <c r="AC57" s="258"/>
      <c r="AD57" s="258"/>
      <c r="AE57" s="258"/>
    </row>
    <row r="58" spans="1:31" s="2" customFormat="1" ht="10.35" customHeight="1">
      <c r="A58" s="258"/>
      <c r="B58" s="25"/>
      <c r="C58" s="258"/>
      <c r="D58" s="258"/>
      <c r="E58" s="258"/>
      <c r="F58" s="258"/>
      <c r="G58" s="258"/>
      <c r="H58" s="258"/>
      <c r="I58" s="75"/>
      <c r="J58" s="258"/>
      <c r="K58" s="258"/>
      <c r="L58" s="76"/>
      <c r="S58" s="258"/>
      <c r="T58" s="258"/>
      <c r="U58" s="258"/>
      <c r="V58" s="258"/>
      <c r="W58" s="258"/>
      <c r="X58" s="258"/>
      <c r="Y58" s="258"/>
      <c r="Z58" s="258"/>
      <c r="AA58" s="258"/>
      <c r="AB58" s="258"/>
      <c r="AC58" s="258"/>
      <c r="AD58" s="258"/>
      <c r="AE58" s="258"/>
    </row>
    <row r="59" spans="1:47" s="2" customFormat="1" ht="22.9" customHeight="1">
      <c r="A59" s="258"/>
      <c r="B59" s="25"/>
      <c r="C59" s="100" t="s">
        <v>69</v>
      </c>
      <c r="D59" s="258"/>
      <c r="E59" s="258"/>
      <c r="F59" s="258"/>
      <c r="G59" s="258"/>
      <c r="H59" s="258"/>
      <c r="I59" s="75"/>
      <c r="J59" s="246">
        <f>J82</f>
        <v>0</v>
      </c>
      <c r="K59" s="258"/>
      <c r="L59" s="76"/>
      <c r="S59" s="258"/>
      <c r="T59" s="258"/>
      <c r="U59" s="258"/>
      <c r="V59" s="258"/>
      <c r="W59" s="258"/>
      <c r="X59" s="258"/>
      <c r="Y59" s="258"/>
      <c r="Z59" s="258"/>
      <c r="AA59" s="258"/>
      <c r="AB59" s="258"/>
      <c r="AC59" s="258"/>
      <c r="AD59" s="258"/>
      <c r="AE59" s="258"/>
      <c r="AU59" s="15" t="s">
        <v>159</v>
      </c>
    </row>
    <row r="60" spans="2:12" s="9" customFormat="1" ht="24.95" customHeight="1">
      <c r="B60" s="101"/>
      <c r="D60" s="102" t="s">
        <v>160</v>
      </c>
      <c r="E60" s="103"/>
      <c r="F60" s="103"/>
      <c r="G60" s="103"/>
      <c r="H60" s="103"/>
      <c r="I60" s="104"/>
      <c r="J60" s="105">
        <f>J83</f>
        <v>0</v>
      </c>
      <c r="L60" s="101"/>
    </row>
    <row r="61" spans="1:47" s="10" customFormat="1" ht="19.9" customHeight="1">
      <c r="A61" s="244"/>
      <c r="B61" s="106"/>
      <c r="C61" s="244"/>
      <c r="D61" s="107" t="s">
        <v>161</v>
      </c>
      <c r="E61" s="108"/>
      <c r="F61" s="108"/>
      <c r="G61" s="108"/>
      <c r="H61" s="108"/>
      <c r="I61" s="109"/>
      <c r="J61" s="110">
        <f>J84</f>
        <v>0</v>
      </c>
      <c r="K61" s="244"/>
      <c r="L61" s="106"/>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47" s="10" customFormat="1" ht="19.9" customHeight="1">
      <c r="A62" s="244"/>
      <c r="B62" s="106"/>
      <c r="C62" s="244"/>
      <c r="D62" s="107" t="s">
        <v>162</v>
      </c>
      <c r="E62" s="108"/>
      <c r="F62" s="108"/>
      <c r="G62" s="108"/>
      <c r="H62" s="108"/>
      <c r="I62" s="109"/>
      <c r="J62" s="110">
        <f>J87</f>
        <v>0</v>
      </c>
      <c r="K62" s="244"/>
      <c r="L62" s="106"/>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row>
    <row r="63" spans="1:31" s="2" customFormat="1" ht="21.75" customHeight="1">
      <c r="A63" s="258"/>
      <c r="B63" s="25"/>
      <c r="C63" s="258"/>
      <c r="D63" s="258"/>
      <c r="E63" s="258"/>
      <c r="F63" s="258"/>
      <c r="G63" s="258"/>
      <c r="H63" s="258"/>
      <c r="I63" s="75"/>
      <c r="J63" s="258"/>
      <c r="K63" s="258"/>
      <c r="L63" s="76"/>
      <c r="S63" s="258"/>
      <c r="T63" s="258"/>
      <c r="U63" s="258"/>
      <c r="V63" s="258"/>
      <c r="W63" s="258"/>
      <c r="X63" s="258"/>
      <c r="Y63" s="258"/>
      <c r="Z63" s="258"/>
      <c r="AA63" s="258"/>
      <c r="AB63" s="258"/>
      <c r="AC63" s="258"/>
      <c r="AD63" s="258"/>
      <c r="AE63" s="258"/>
    </row>
    <row r="64" spans="1:31" s="2" customFormat="1" ht="6.95" customHeight="1">
      <c r="A64" s="258"/>
      <c r="B64" s="31"/>
      <c r="C64" s="32"/>
      <c r="D64" s="32"/>
      <c r="E64" s="32"/>
      <c r="F64" s="32"/>
      <c r="G64" s="32"/>
      <c r="H64" s="32"/>
      <c r="I64" s="95"/>
      <c r="J64" s="32"/>
      <c r="K64" s="32"/>
      <c r="L64" s="76"/>
      <c r="S64" s="258"/>
      <c r="T64" s="258"/>
      <c r="U64" s="258"/>
      <c r="V64" s="258"/>
      <c r="W64" s="258"/>
      <c r="X64" s="258"/>
      <c r="Y64" s="258"/>
      <c r="Z64" s="258"/>
      <c r="AA64" s="258"/>
      <c r="AB64" s="258"/>
      <c r="AC64" s="258"/>
      <c r="AD64" s="258"/>
      <c r="AE64" s="258"/>
    </row>
    <row r="68" spans="1:31" s="2" customFormat="1" ht="6.95" customHeight="1">
      <c r="A68" s="258"/>
      <c r="B68" s="33"/>
      <c r="C68" s="34"/>
      <c r="D68" s="34"/>
      <c r="E68" s="34"/>
      <c r="F68" s="34"/>
      <c r="G68" s="34"/>
      <c r="H68" s="34"/>
      <c r="I68" s="96"/>
      <c r="J68" s="34"/>
      <c r="K68" s="34"/>
      <c r="L68" s="76"/>
      <c r="S68" s="258"/>
      <c r="T68" s="258"/>
      <c r="U68" s="258"/>
      <c r="V68" s="258"/>
      <c r="W68" s="258"/>
      <c r="X68" s="258"/>
      <c r="Y68" s="258"/>
      <c r="Z68" s="258"/>
      <c r="AA68" s="258"/>
      <c r="AB68" s="258"/>
      <c r="AC68" s="258"/>
      <c r="AD68" s="258"/>
      <c r="AE68" s="258"/>
    </row>
    <row r="69" spans="1:31" s="2" customFormat="1" ht="24.95" customHeight="1">
      <c r="A69" s="258"/>
      <c r="B69" s="25"/>
      <c r="C69" s="19" t="s">
        <v>163</v>
      </c>
      <c r="D69" s="258"/>
      <c r="E69" s="258"/>
      <c r="F69" s="258"/>
      <c r="G69" s="258"/>
      <c r="H69" s="258"/>
      <c r="I69" s="75"/>
      <c r="J69" s="258"/>
      <c r="K69" s="258"/>
      <c r="L69" s="76"/>
      <c r="S69" s="258"/>
      <c r="T69" s="258"/>
      <c r="U69" s="258"/>
      <c r="V69" s="258"/>
      <c r="W69" s="258"/>
      <c r="X69" s="258"/>
      <c r="Y69" s="258"/>
      <c r="Z69" s="258"/>
      <c r="AA69" s="258"/>
      <c r="AB69" s="258"/>
      <c r="AC69" s="258"/>
      <c r="AD69" s="258"/>
      <c r="AE69" s="258"/>
    </row>
    <row r="70" spans="1:31" s="2" customFormat="1" ht="6.95" customHeight="1">
      <c r="A70" s="258"/>
      <c r="B70" s="25"/>
      <c r="C70" s="258"/>
      <c r="D70" s="258"/>
      <c r="E70" s="258"/>
      <c r="F70" s="258"/>
      <c r="G70" s="258"/>
      <c r="H70" s="258"/>
      <c r="I70" s="75"/>
      <c r="J70" s="258"/>
      <c r="K70" s="258"/>
      <c r="L70" s="76"/>
      <c r="S70" s="258"/>
      <c r="T70" s="258"/>
      <c r="U70" s="258"/>
      <c r="V70" s="258"/>
      <c r="W70" s="258"/>
      <c r="X70" s="258"/>
      <c r="Y70" s="258"/>
      <c r="Z70" s="258"/>
      <c r="AA70" s="258"/>
      <c r="AB70" s="258"/>
      <c r="AC70" s="258"/>
      <c r="AD70" s="258"/>
      <c r="AE70" s="258"/>
    </row>
    <row r="71" spans="1:31" s="2" customFormat="1" ht="12" customHeight="1">
      <c r="A71" s="258"/>
      <c r="B71" s="25"/>
      <c r="C71" s="259" t="s">
        <v>17</v>
      </c>
      <c r="D71" s="258"/>
      <c r="E71" s="258"/>
      <c r="F71" s="258"/>
      <c r="G71" s="258"/>
      <c r="H71" s="258"/>
      <c r="I71" s="75"/>
      <c r="J71" s="258"/>
      <c r="K71" s="258"/>
      <c r="L71" s="76"/>
      <c r="S71" s="258"/>
      <c r="T71" s="258"/>
      <c r="U71" s="258"/>
      <c r="V71" s="258"/>
      <c r="W71" s="258"/>
      <c r="X71" s="258"/>
      <c r="Y71" s="258"/>
      <c r="Z71" s="258"/>
      <c r="AA71" s="258"/>
      <c r="AB71" s="258"/>
      <c r="AC71" s="258"/>
      <c r="AD71" s="258"/>
      <c r="AE71" s="258"/>
    </row>
    <row r="72" spans="1:31" s="2" customFormat="1" ht="14.45" customHeight="1">
      <c r="A72" s="258"/>
      <c r="B72" s="25"/>
      <c r="C72" s="258"/>
      <c r="D72" s="258"/>
      <c r="E72" s="308" t="str">
        <f>E7</f>
        <v>Blok G- nábytek</v>
      </c>
      <c r="F72" s="309"/>
      <c r="G72" s="309"/>
      <c r="H72" s="309"/>
      <c r="I72" s="75"/>
      <c r="J72" s="258"/>
      <c r="K72" s="258"/>
      <c r="L72" s="76"/>
      <c r="S72" s="258"/>
      <c r="T72" s="258"/>
      <c r="U72" s="258"/>
      <c r="V72" s="258"/>
      <c r="W72" s="258"/>
      <c r="X72" s="258"/>
      <c r="Y72" s="258"/>
      <c r="Z72" s="258"/>
      <c r="AA72" s="258"/>
      <c r="AB72" s="258"/>
      <c r="AC72" s="258"/>
      <c r="AD72" s="258"/>
      <c r="AE72" s="258"/>
    </row>
    <row r="73" spans="1:31" s="2" customFormat="1" ht="12" customHeight="1">
      <c r="A73" s="258"/>
      <c r="B73" s="25"/>
      <c r="C73" s="259" t="s">
        <v>154</v>
      </c>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4.45" customHeight="1">
      <c r="A74" s="258"/>
      <c r="B74" s="25"/>
      <c r="C74" s="258"/>
      <c r="D74" s="258"/>
      <c r="E74" s="279" t="str">
        <f>E9</f>
        <v>3 - Typ A3</v>
      </c>
      <c r="F74" s="307"/>
      <c r="G74" s="307"/>
      <c r="H74" s="307"/>
      <c r="I74" s="75"/>
      <c r="J74" s="258"/>
      <c r="K74" s="258"/>
      <c r="L74" s="76"/>
      <c r="S74" s="258"/>
      <c r="T74" s="258"/>
      <c r="U74" s="258"/>
      <c r="V74" s="258"/>
      <c r="W74" s="258"/>
      <c r="X74" s="258"/>
      <c r="Y74" s="258"/>
      <c r="Z74" s="258"/>
      <c r="AA74" s="258"/>
      <c r="AB74" s="258"/>
      <c r="AC74" s="258"/>
      <c r="AD74" s="258"/>
      <c r="AE74" s="258"/>
    </row>
    <row r="75" spans="1:31" s="2" customFormat="1" ht="6.95" customHeight="1">
      <c r="A75" s="258"/>
      <c r="B75" s="25"/>
      <c r="C75" s="258"/>
      <c r="D75" s="258"/>
      <c r="E75" s="258"/>
      <c r="F75" s="258"/>
      <c r="G75" s="258"/>
      <c r="H75" s="258"/>
      <c r="I75" s="75"/>
      <c r="J75" s="258"/>
      <c r="K75" s="258"/>
      <c r="L75" s="76"/>
      <c r="S75" s="258"/>
      <c r="T75" s="258"/>
      <c r="U75" s="258"/>
      <c r="V75" s="258"/>
      <c r="W75" s="258"/>
      <c r="X75" s="258"/>
      <c r="Y75" s="258"/>
      <c r="Z75" s="258"/>
      <c r="AA75" s="258"/>
      <c r="AB75" s="258"/>
      <c r="AC75" s="258"/>
      <c r="AD75" s="258"/>
      <c r="AE75" s="258"/>
    </row>
    <row r="76" spans="1:31" s="2" customFormat="1" ht="12" customHeight="1">
      <c r="A76" s="258"/>
      <c r="B76" s="25"/>
      <c r="C76" s="259" t="s">
        <v>21</v>
      </c>
      <c r="D76" s="258"/>
      <c r="E76" s="258"/>
      <c r="F76" s="251" t="str">
        <f>F12</f>
        <v xml:space="preserve"> </v>
      </c>
      <c r="G76" s="258"/>
      <c r="H76" s="258"/>
      <c r="I76" s="77" t="s">
        <v>23</v>
      </c>
      <c r="J76" s="250" t="str">
        <f>IF(J12="","",J12)</f>
        <v>21. 10. 2019</v>
      </c>
      <c r="K76" s="258"/>
      <c r="L76" s="76"/>
      <c r="S76" s="258"/>
      <c r="T76" s="258"/>
      <c r="U76" s="258"/>
      <c r="V76" s="258"/>
      <c r="W76" s="258"/>
      <c r="X76" s="258"/>
      <c r="Y76" s="258"/>
      <c r="Z76" s="258"/>
      <c r="AA76" s="258"/>
      <c r="AB76" s="258"/>
      <c r="AC76" s="258"/>
      <c r="AD76" s="258"/>
      <c r="AE76" s="258"/>
    </row>
    <row r="77" spans="1:31" s="2" customFormat="1" ht="6.95" customHeight="1">
      <c r="A77" s="258"/>
      <c r="B77" s="25"/>
      <c r="C77" s="258"/>
      <c r="D77" s="258"/>
      <c r="E77" s="258"/>
      <c r="F77" s="258"/>
      <c r="G77" s="258"/>
      <c r="H77" s="258"/>
      <c r="I77" s="75"/>
      <c r="J77" s="258"/>
      <c r="K77" s="258"/>
      <c r="L77" s="76"/>
      <c r="S77" s="258"/>
      <c r="T77" s="258"/>
      <c r="U77" s="258"/>
      <c r="V77" s="258"/>
      <c r="W77" s="258"/>
      <c r="X77" s="258"/>
      <c r="Y77" s="258"/>
      <c r="Z77" s="258"/>
      <c r="AA77" s="258"/>
      <c r="AB77" s="258"/>
      <c r="AC77" s="258"/>
      <c r="AD77" s="258"/>
      <c r="AE77" s="258"/>
    </row>
    <row r="78" spans="1:31" s="2" customFormat="1" ht="26.45" customHeight="1">
      <c r="A78" s="258"/>
      <c r="B78" s="25"/>
      <c r="C78" s="259" t="s">
        <v>25</v>
      </c>
      <c r="D78" s="258"/>
      <c r="E78" s="258"/>
      <c r="F78" s="251" t="str">
        <f>E15</f>
        <v>Správa účelových zařízení VŠE</v>
      </c>
      <c r="G78" s="258"/>
      <c r="H78" s="258"/>
      <c r="I78" s="77" t="s">
        <v>31</v>
      </c>
      <c r="J78" s="253" t="str">
        <f>E21</f>
        <v>PROJECTICA s.r.o.</v>
      </c>
      <c r="K78" s="258"/>
      <c r="L78" s="76"/>
      <c r="S78" s="258"/>
      <c r="T78" s="258"/>
      <c r="U78" s="258"/>
      <c r="V78" s="258"/>
      <c r="W78" s="258"/>
      <c r="X78" s="258"/>
      <c r="Y78" s="258"/>
      <c r="Z78" s="258"/>
      <c r="AA78" s="258"/>
      <c r="AB78" s="258"/>
      <c r="AC78" s="258"/>
      <c r="AD78" s="258"/>
      <c r="AE78" s="258"/>
    </row>
    <row r="79" spans="1:31" s="2" customFormat="1" ht="15.6" customHeight="1">
      <c r="A79" s="258"/>
      <c r="B79" s="25"/>
      <c r="C79" s="259" t="s">
        <v>29</v>
      </c>
      <c r="D79" s="258"/>
      <c r="E79" s="258"/>
      <c r="F79" s="251" t="str">
        <f>IF(E18="","",E18)</f>
        <v>Vyplň údaj</v>
      </c>
      <c r="G79" s="258"/>
      <c r="H79" s="258"/>
      <c r="I79" s="77" t="s">
        <v>34</v>
      </c>
      <c r="J79" s="253" t="str">
        <f>E24</f>
        <v xml:space="preserve"> </v>
      </c>
      <c r="K79" s="258"/>
      <c r="L79" s="76"/>
      <c r="S79" s="258"/>
      <c r="T79" s="258"/>
      <c r="U79" s="258"/>
      <c r="V79" s="258"/>
      <c r="W79" s="258"/>
      <c r="X79" s="258"/>
      <c r="Y79" s="258"/>
      <c r="Z79" s="258"/>
      <c r="AA79" s="258"/>
      <c r="AB79" s="258"/>
      <c r="AC79" s="258"/>
      <c r="AD79" s="258"/>
      <c r="AE79" s="258"/>
    </row>
    <row r="80" spans="1:31" s="2" customFormat="1" ht="10.3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11" customFormat="1" ht="29.25" customHeight="1">
      <c r="A81" s="111"/>
      <c r="B81" s="112"/>
      <c r="C81" s="113" t="s">
        <v>164</v>
      </c>
      <c r="D81" s="114" t="s">
        <v>56</v>
      </c>
      <c r="E81" s="114" t="s">
        <v>52</v>
      </c>
      <c r="F81" s="114" t="s">
        <v>53</v>
      </c>
      <c r="G81" s="114" t="s">
        <v>165</v>
      </c>
      <c r="H81" s="114" t="s">
        <v>166</v>
      </c>
      <c r="I81" s="115" t="s">
        <v>167</v>
      </c>
      <c r="J81" s="114" t="s">
        <v>158</v>
      </c>
      <c r="K81" s="116" t="s">
        <v>168</v>
      </c>
      <c r="L81" s="117"/>
      <c r="M81" s="44" t="s">
        <v>3</v>
      </c>
      <c r="N81" s="45" t="s">
        <v>41</v>
      </c>
      <c r="O81" s="45" t="s">
        <v>169</v>
      </c>
      <c r="P81" s="45" t="s">
        <v>170</v>
      </c>
      <c r="Q81" s="45" t="s">
        <v>171</v>
      </c>
      <c r="R81" s="45" t="s">
        <v>172</v>
      </c>
      <c r="S81" s="45" t="s">
        <v>173</v>
      </c>
      <c r="T81" s="46" t="s">
        <v>174</v>
      </c>
      <c r="U81" s="111"/>
      <c r="V81" s="111"/>
      <c r="W81" s="111"/>
      <c r="X81" s="111"/>
      <c r="Y81" s="111"/>
      <c r="Z81" s="111"/>
      <c r="AA81" s="111"/>
      <c r="AB81" s="111"/>
      <c r="AC81" s="111"/>
      <c r="AD81" s="111"/>
      <c r="AE81" s="111"/>
    </row>
    <row r="82" spans="1:63" s="2" customFormat="1" ht="22.9" customHeight="1">
      <c r="A82" s="258"/>
      <c r="B82" s="25"/>
      <c r="C82" s="51" t="s">
        <v>175</v>
      </c>
      <c r="D82" s="258"/>
      <c r="E82" s="258"/>
      <c r="F82" s="258"/>
      <c r="G82" s="258"/>
      <c r="H82" s="258"/>
      <c r="I82" s="75"/>
      <c r="J82" s="118">
        <f>BK82</f>
        <v>0</v>
      </c>
      <c r="K82" s="258"/>
      <c r="L82" s="25"/>
      <c r="M82" s="47"/>
      <c r="N82" s="39"/>
      <c r="O82" s="48"/>
      <c r="P82" s="119">
        <f>P83</f>
        <v>0</v>
      </c>
      <c r="Q82" s="48"/>
      <c r="R82" s="119">
        <f>R83</f>
        <v>0</v>
      </c>
      <c r="S82" s="48"/>
      <c r="T82" s="120">
        <f>T83</f>
        <v>0</v>
      </c>
      <c r="U82" s="258"/>
      <c r="V82" s="258"/>
      <c r="W82" s="258"/>
      <c r="X82" s="258"/>
      <c r="Y82" s="258"/>
      <c r="Z82" s="258"/>
      <c r="AA82" s="258"/>
      <c r="AB82" s="258"/>
      <c r="AC82" s="258"/>
      <c r="AD82" s="258"/>
      <c r="AE82" s="258"/>
      <c r="AT82" s="15" t="s">
        <v>71</v>
      </c>
      <c r="AU82" s="15" t="s">
        <v>159</v>
      </c>
      <c r="BK82" s="121">
        <f>BK83</f>
        <v>0</v>
      </c>
    </row>
    <row r="83" spans="2:63" s="12" customFormat="1" ht="25.9" customHeight="1">
      <c r="B83" s="122"/>
      <c r="D83" s="123" t="s">
        <v>71</v>
      </c>
      <c r="E83" s="124" t="s">
        <v>176</v>
      </c>
      <c r="F83" s="124" t="s">
        <v>177</v>
      </c>
      <c r="I83" s="125"/>
      <c r="J83" s="126">
        <f>BK83</f>
        <v>0</v>
      </c>
      <c r="L83" s="122"/>
      <c r="M83" s="127"/>
      <c r="N83" s="238"/>
      <c r="O83" s="238"/>
      <c r="P83" s="239">
        <f>P84+P87</f>
        <v>0</v>
      </c>
      <c r="Q83" s="238"/>
      <c r="R83" s="239">
        <f>R84+R87</f>
        <v>0</v>
      </c>
      <c r="S83" s="238"/>
      <c r="T83" s="128">
        <f>T84+T87</f>
        <v>0</v>
      </c>
      <c r="AR83" s="123" t="s">
        <v>80</v>
      </c>
      <c r="AT83" s="129" t="s">
        <v>71</v>
      </c>
      <c r="AU83" s="129" t="s">
        <v>72</v>
      </c>
      <c r="AY83" s="123" t="s">
        <v>178</v>
      </c>
      <c r="BK83" s="130">
        <f>BK84+BK87</f>
        <v>0</v>
      </c>
    </row>
    <row r="84" spans="2:63" s="12" customFormat="1" ht="22.9" customHeight="1">
      <c r="B84" s="122"/>
      <c r="D84" s="123" t="s">
        <v>71</v>
      </c>
      <c r="E84" s="131" t="s">
        <v>179</v>
      </c>
      <c r="F84" s="131" t="s">
        <v>180</v>
      </c>
      <c r="I84" s="125"/>
      <c r="J84" s="132">
        <f>BK84</f>
        <v>0</v>
      </c>
      <c r="L84" s="122"/>
      <c r="M84" s="127"/>
      <c r="N84" s="238"/>
      <c r="O84" s="238"/>
      <c r="P84" s="239">
        <f>SUM(P85:P86)</f>
        <v>0</v>
      </c>
      <c r="Q84" s="238"/>
      <c r="R84" s="239">
        <f>SUM(R85:R86)</f>
        <v>0</v>
      </c>
      <c r="S84" s="238"/>
      <c r="T84" s="128">
        <f>SUM(T85:T86)</f>
        <v>0</v>
      </c>
      <c r="AR84" s="123" t="s">
        <v>80</v>
      </c>
      <c r="AT84" s="129" t="s">
        <v>71</v>
      </c>
      <c r="AU84" s="129" t="s">
        <v>15</v>
      </c>
      <c r="AY84" s="123" t="s">
        <v>178</v>
      </c>
      <c r="BK84" s="130">
        <f>SUM(BK85:BK86)</f>
        <v>0</v>
      </c>
    </row>
    <row r="85" spans="1:65" s="2" customFormat="1" ht="43.15" customHeight="1">
      <c r="A85" s="258"/>
      <c r="B85" s="133"/>
      <c r="C85" s="134" t="s">
        <v>15</v>
      </c>
      <c r="D85" s="230" t="s">
        <v>181</v>
      </c>
      <c r="E85" s="135" t="s">
        <v>182</v>
      </c>
      <c r="F85" s="136" t="s">
        <v>183</v>
      </c>
      <c r="G85" s="137" t="s">
        <v>184</v>
      </c>
      <c r="H85" s="138"/>
      <c r="I85" s="139"/>
      <c r="J85" s="140">
        <f>ROUND(I85*H85,2)</f>
        <v>0</v>
      </c>
      <c r="K85" s="136" t="s">
        <v>185</v>
      </c>
      <c r="L85" s="25"/>
      <c r="M85" s="141" t="s">
        <v>3</v>
      </c>
      <c r="N85" s="240" t="s">
        <v>42</v>
      </c>
      <c r="O85" s="231"/>
      <c r="P85" s="241">
        <f>O85*H85</f>
        <v>0</v>
      </c>
      <c r="Q85" s="241">
        <v>0</v>
      </c>
      <c r="R85" s="241">
        <f>Q85*H85</f>
        <v>0</v>
      </c>
      <c r="S85" s="241">
        <v>0</v>
      </c>
      <c r="T85" s="142">
        <f>S85*H85</f>
        <v>0</v>
      </c>
      <c r="U85" s="258"/>
      <c r="V85" s="258"/>
      <c r="W85" s="258"/>
      <c r="X85" s="258"/>
      <c r="Y85" s="258"/>
      <c r="Z85" s="258"/>
      <c r="AA85" s="258"/>
      <c r="AB85" s="258"/>
      <c r="AC85" s="258"/>
      <c r="AD85" s="258"/>
      <c r="AE85" s="258"/>
      <c r="AR85" s="143" t="s">
        <v>116</v>
      </c>
      <c r="AT85" s="143" t="s">
        <v>181</v>
      </c>
      <c r="AU85" s="143" t="s">
        <v>80</v>
      </c>
      <c r="AY85" s="15" t="s">
        <v>178</v>
      </c>
      <c r="BE85" s="144">
        <f>IF(N85="základní",J85,0)</f>
        <v>0</v>
      </c>
      <c r="BF85" s="144">
        <f>IF(N85="snížená",J85,0)</f>
        <v>0</v>
      </c>
      <c r="BG85" s="144">
        <f>IF(N85="zákl. přenesená",J85,0)</f>
        <v>0</v>
      </c>
      <c r="BH85" s="144">
        <f>IF(N85="sníž. přenesená",J85,0)</f>
        <v>0</v>
      </c>
      <c r="BI85" s="144">
        <f>IF(N85="nulová",J85,0)</f>
        <v>0</v>
      </c>
      <c r="BJ85" s="15" t="s">
        <v>15</v>
      </c>
      <c r="BK85" s="144">
        <f>ROUND(I85*H85,2)</f>
        <v>0</v>
      </c>
      <c r="BL85" s="15" t="s">
        <v>116</v>
      </c>
      <c r="BM85" s="143" t="s">
        <v>246</v>
      </c>
    </row>
    <row r="86" spans="1:65" s="2" customFormat="1" ht="97.15" customHeight="1">
      <c r="A86" s="258"/>
      <c r="B86" s="133"/>
      <c r="C86" s="134" t="s">
        <v>80</v>
      </c>
      <c r="D86" s="230" t="s">
        <v>181</v>
      </c>
      <c r="E86" s="135" t="s">
        <v>187</v>
      </c>
      <c r="F86" s="136" t="s">
        <v>188</v>
      </c>
      <c r="G86" s="137" t="s">
        <v>189</v>
      </c>
      <c r="H86" s="145">
        <v>2</v>
      </c>
      <c r="I86" s="139"/>
      <c r="J86" s="140">
        <f>ROUND(I86*H86,2)</f>
        <v>0</v>
      </c>
      <c r="K86" s="136" t="s">
        <v>3</v>
      </c>
      <c r="L86" s="25"/>
      <c r="M86" s="141" t="s">
        <v>3</v>
      </c>
      <c r="N86" s="240" t="s">
        <v>42</v>
      </c>
      <c r="O86" s="231"/>
      <c r="P86" s="241">
        <f>O86*H86</f>
        <v>0</v>
      </c>
      <c r="Q86" s="241">
        <v>0</v>
      </c>
      <c r="R86" s="241">
        <f>Q86*H86</f>
        <v>0</v>
      </c>
      <c r="S86" s="241">
        <v>0</v>
      </c>
      <c r="T86" s="142">
        <f>S86*H86</f>
        <v>0</v>
      </c>
      <c r="U86" s="258"/>
      <c r="V86" s="258"/>
      <c r="W86" s="258"/>
      <c r="X86" s="258"/>
      <c r="Y86" s="258"/>
      <c r="Z86" s="258"/>
      <c r="AA86" s="258"/>
      <c r="AB86" s="258"/>
      <c r="AC86" s="258"/>
      <c r="AD86" s="258"/>
      <c r="AE86" s="258"/>
      <c r="AR86" s="143" t="s">
        <v>116</v>
      </c>
      <c r="AT86" s="143" t="s">
        <v>181</v>
      </c>
      <c r="AU86" s="143" t="s">
        <v>80</v>
      </c>
      <c r="AY86" s="15" t="s">
        <v>178</v>
      </c>
      <c r="BE86" s="144">
        <f>IF(N86="základní",J86,0)</f>
        <v>0</v>
      </c>
      <c r="BF86" s="144">
        <f>IF(N86="snížená",J86,0)</f>
        <v>0</v>
      </c>
      <c r="BG86" s="144">
        <f>IF(N86="zákl. přenesená",J86,0)</f>
        <v>0</v>
      </c>
      <c r="BH86" s="144">
        <f>IF(N86="sníž. přenesená",J86,0)</f>
        <v>0</v>
      </c>
      <c r="BI86" s="144">
        <f>IF(N86="nulová",J86,0)</f>
        <v>0</v>
      </c>
      <c r="BJ86" s="15" t="s">
        <v>15</v>
      </c>
      <c r="BK86" s="144">
        <f>ROUND(I86*H86,2)</f>
        <v>0</v>
      </c>
      <c r="BL86" s="15" t="s">
        <v>116</v>
      </c>
      <c r="BM86" s="143" t="s">
        <v>247</v>
      </c>
    </row>
    <row r="87" spans="2:63" s="12" customFormat="1" ht="22.9" customHeight="1">
      <c r="B87" s="122"/>
      <c r="D87" s="123" t="s">
        <v>71</v>
      </c>
      <c r="E87" s="131" t="s">
        <v>191</v>
      </c>
      <c r="F87" s="131" t="s">
        <v>192</v>
      </c>
      <c r="I87" s="125"/>
      <c r="J87" s="132">
        <f>BK87</f>
        <v>0</v>
      </c>
      <c r="L87" s="122"/>
      <c r="M87" s="127"/>
      <c r="N87" s="238"/>
      <c r="O87" s="238"/>
      <c r="P87" s="239">
        <f>SUM(P88:P99)</f>
        <v>0</v>
      </c>
      <c r="Q87" s="238"/>
      <c r="R87" s="239">
        <f>SUM(R88:R99)</f>
        <v>0</v>
      </c>
      <c r="S87" s="238"/>
      <c r="T87" s="128">
        <f>SUM(T88:T99)</f>
        <v>0</v>
      </c>
      <c r="AR87" s="123" t="s">
        <v>80</v>
      </c>
      <c r="AT87" s="129" t="s">
        <v>71</v>
      </c>
      <c r="AU87" s="129" t="s">
        <v>15</v>
      </c>
      <c r="AY87" s="123" t="s">
        <v>178</v>
      </c>
      <c r="BK87" s="130">
        <f>SUM(BK88:BK99)</f>
        <v>0</v>
      </c>
    </row>
    <row r="88" spans="1:65" s="2" customFormat="1" ht="32.45" customHeight="1">
      <c r="A88" s="258"/>
      <c r="B88" s="133"/>
      <c r="C88" s="134" t="s">
        <v>83</v>
      </c>
      <c r="D88" s="229" t="s">
        <v>181</v>
      </c>
      <c r="E88" s="135" t="s">
        <v>193</v>
      </c>
      <c r="F88" s="136" t="s">
        <v>194</v>
      </c>
      <c r="G88" s="137" t="s">
        <v>184</v>
      </c>
      <c r="H88" s="138"/>
      <c r="I88" s="139"/>
      <c r="J88" s="140">
        <f aca="true" t="shared" si="0" ref="J88:J99">ROUND(I88*H88,2)</f>
        <v>0</v>
      </c>
      <c r="K88" s="136" t="s">
        <v>3</v>
      </c>
      <c r="L88" s="25"/>
      <c r="M88" s="141" t="s">
        <v>3</v>
      </c>
      <c r="N88" s="240" t="s">
        <v>42</v>
      </c>
      <c r="O88" s="231"/>
      <c r="P88" s="241">
        <f aca="true" t="shared" si="1" ref="P88:P99">O88*H88</f>
        <v>0</v>
      </c>
      <c r="Q88" s="241">
        <v>0</v>
      </c>
      <c r="R88" s="241">
        <f aca="true" t="shared" si="2" ref="R88:R99">Q88*H88</f>
        <v>0</v>
      </c>
      <c r="S88" s="241">
        <v>0</v>
      </c>
      <c r="T88" s="142">
        <f aca="true" t="shared" si="3" ref="T88:T99">S88*H88</f>
        <v>0</v>
      </c>
      <c r="U88" s="258"/>
      <c r="V88" s="258"/>
      <c r="W88" s="258"/>
      <c r="X88" s="258"/>
      <c r="Y88" s="258"/>
      <c r="Z88" s="258"/>
      <c r="AA88" s="258"/>
      <c r="AB88" s="258"/>
      <c r="AC88" s="258"/>
      <c r="AD88" s="258"/>
      <c r="AE88" s="258"/>
      <c r="AR88" s="143" t="s">
        <v>116</v>
      </c>
      <c r="AT88" s="143" t="s">
        <v>181</v>
      </c>
      <c r="AU88" s="143" t="s">
        <v>80</v>
      </c>
      <c r="AY88" s="15" t="s">
        <v>178</v>
      </c>
      <c r="BE88" s="144">
        <f aca="true" t="shared" si="4" ref="BE88:BE99">IF(N88="základní",J88,0)</f>
        <v>0</v>
      </c>
      <c r="BF88" s="144">
        <f aca="true" t="shared" si="5" ref="BF88:BF99">IF(N88="snížená",J88,0)</f>
        <v>0</v>
      </c>
      <c r="BG88" s="144">
        <f aca="true" t="shared" si="6" ref="BG88:BG99">IF(N88="zákl. přenesená",J88,0)</f>
        <v>0</v>
      </c>
      <c r="BH88" s="144">
        <f aca="true" t="shared" si="7" ref="BH88:BH99">IF(N88="sníž. přenesená",J88,0)</f>
        <v>0</v>
      </c>
      <c r="BI88" s="144">
        <f aca="true" t="shared" si="8" ref="BI88:BI99">IF(N88="nulová",J88,0)</f>
        <v>0</v>
      </c>
      <c r="BJ88" s="15" t="s">
        <v>15</v>
      </c>
      <c r="BK88" s="144">
        <f aca="true" t="shared" si="9" ref="BK88:BK99">ROUND(I88*H88,2)</f>
        <v>0</v>
      </c>
      <c r="BL88" s="15" t="s">
        <v>116</v>
      </c>
      <c r="BM88" s="143" t="s">
        <v>248</v>
      </c>
    </row>
    <row r="89" spans="1:65" s="2" customFormat="1" ht="14.45" customHeight="1">
      <c r="A89" s="258"/>
      <c r="B89" s="133"/>
      <c r="C89" s="134" t="s">
        <v>86</v>
      </c>
      <c r="D89" s="229" t="s">
        <v>181</v>
      </c>
      <c r="E89" s="135" t="s">
        <v>196</v>
      </c>
      <c r="F89" s="136" t="s">
        <v>197</v>
      </c>
      <c r="G89" s="137" t="s">
        <v>189</v>
      </c>
      <c r="H89" s="145">
        <v>4</v>
      </c>
      <c r="I89" s="139"/>
      <c r="J89" s="140">
        <f t="shared" si="0"/>
        <v>0</v>
      </c>
      <c r="K89" s="136" t="s">
        <v>3</v>
      </c>
      <c r="L89" s="25"/>
      <c r="M89" s="141" t="s">
        <v>3</v>
      </c>
      <c r="N89" s="240" t="s">
        <v>42</v>
      </c>
      <c r="O89" s="231"/>
      <c r="P89" s="241">
        <f t="shared" si="1"/>
        <v>0</v>
      </c>
      <c r="Q89" s="241">
        <v>0</v>
      </c>
      <c r="R89" s="241">
        <f t="shared" si="2"/>
        <v>0</v>
      </c>
      <c r="S89" s="241">
        <v>0</v>
      </c>
      <c r="T89" s="142">
        <f t="shared" si="3"/>
        <v>0</v>
      </c>
      <c r="U89" s="258"/>
      <c r="V89" s="258"/>
      <c r="W89" s="258"/>
      <c r="X89" s="258"/>
      <c r="Y89" s="258"/>
      <c r="Z89" s="258"/>
      <c r="AA89" s="258"/>
      <c r="AB89" s="258"/>
      <c r="AC89" s="258"/>
      <c r="AD89" s="258"/>
      <c r="AE89" s="258"/>
      <c r="AR89" s="143" t="s">
        <v>116</v>
      </c>
      <c r="AT89" s="143" t="s">
        <v>181</v>
      </c>
      <c r="AU89" s="143" t="s">
        <v>80</v>
      </c>
      <c r="AY89" s="15" t="s">
        <v>178</v>
      </c>
      <c r="BE89" s="144">
        <f t="shared" si="4"/>
        <v>0</v>
      </c>
      <c r="BF89" s="144">
        <f t="shared" si="5"/>
        <v>0</v>
      </c>
      <c r="BG89" s="144">
        <f t="shared" si="6"/>
        <v>0</v>
      </c>
      <c r="BH89" s="144">
        <f t="shared" si="7"/>
        <v>0</v>
      </c>
      <c r="BI89" s="144">
        <f t="shared" si="8"/>
        <v>0</v>
      </c>
      <c r="BJ89" s="15" t="s">
        <v>15</v>
      </c>
      <c r="BK89" s="144">
        <f t="shared" si="9"/>
        <v>0</v>
      </c>
      <c r="BL89" s="15" t="s">
        <v>116</v>
      </c>
      <c r="BM89" s="143" t="s">
        <v>249</v>
      </c>
    </row>
    <row r="90" spans="1:65" s="2" customFormat="1" ht="14.45" customHeight="1">
      <c r="A90" s="258"/>
      <c r="B90" s="133"/>
      <c r="C90" s="134" t="s">
        <v>89</v>
      </c>
      <c r="D90" s="229" t="s">
        <v>181</v>
      </c>
      <c r="E90" s="135" t="s">
        <v>199</v>
      </c>
      <c r="F90" s="136" t="s">
        <v>200</v>
      </c>
      <c r="G90" s="137" t="s">
        <v>189</v>
      </c>
      <c r="H90" s="145">
        <v>4</v>
      </c>
      <c r="I90" s="139"/>
      <c r="J90" s="140">
        <f t="shared" si="0"/>
        <v>0</v>
      </c>
      <c r="K90" s="136" t="s">
        <v>3</v>
      </c>
      <c r="L90" s="25"/>
      <c r="M90" s="141" t="s">
        <v>3</v>
      </c>
      <c r="N90" s="240" t="s">
        <v>42</v>
      </c>
      <c r="O90" s="231"/>
      <c r="P90" s="241">
        <f t="shared" si="1"/>
        <v>0</v>
      </c>
      <c r="Q90" s="241">
        <v>0</v>
      </c>
      <c r="R90" s="241">
        <f t="shared" si="2"/>
        <v>0</v>
      </c>
      <c r="S90" s="241">
        <v>0</v>
      </c>
      <c r="T90" s="142">
        <f t="shared" si="3"/>
        <v>0</v>
      </c>
      <c r="U90" s="258"/>
      <c r="V90" s="258"/>
      <c r="W90" s="258"/>
      <c r="X90" s="258"/>
      <c r="Y90" s="258"/>
      <c r="Z90" s="258"/>
      <c r="AA90" s="258"/>
      <c r="AB90" s="258"/>
      <c r="AC90" s="258"/>
      <c r="AD90" s="258"/>
      <c r="AE90" s="258"/>
      <c r="AR90" s="143" t="s">
        <v>116</v>
      </c>
      <c r="AT90" s="143" t="s">
        <v>181</v>
      </c>
      <c r="AU90" s="143" t="s">
        <v>80</v>
      </c>
      <c r="AY90" s="15" t="s">
        <v>178</v>
      </c>
      <c r="BE90" s="144">
        <f t="shared" si="4"/>
        <v>0</v>
      </c>
      <c r="BF90" s="144">
        <f t="shared" si="5"/>
        <v>0</v>
      </c>
      <c r="BG90" s="144">
        <f t="shared" si="6"/>
        <v>0</v>
      </c>
      <c r="BH90" s="144">
        <f t="shared" si="7"/>
        <v>0</v>
      </c>
      <c r="BI90" s="144">
        <f t="shared" si="8"/>
        <v>0</v>
      </c>
      <c r="BJ90" s="15" t="s">
        <v>15</v>
      </c>
      <c r="BK90" s="144">
        <f t="shared" si="9"/>
        <v>0</v>
      </c>
      <c r="BL90" s="15" t="s">
        <v>116</v>
      </c>
      <c r="BM90" s="143" t="s">
        <v>250</v>
      </c>
    </row>
    <row r="91" spans="1:65" s="2" customFormat="1" ht="14.45" customHeight="1">
      <c r="A91" s="258"/>
      <c r="B91" s="133"/>
      <c r="C91" s="134" t="s">
        <v>92</v>
      </c>
      <c r="D91" s="229" t="s">
        <v>181</v>
      </c>
      <c r="E91" s="135" t="s">
        <v>202</v>
      </c>
      <c r="F91" s="136" t="s">
        <v>203</v>
      </c>
      <c r="G91" s="137" t="s">
        <v>189</v>
      </c>
      <c r="H91" s="145">
        <v>4</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251</v>
      </c>
    </row>
    <row r="92" spans="1:65" s="2" customFormat="1" ht="14.45" customHeight="1">
      <c r="A92" s="258"/>
      <c r="B92" s="133"/>
      <c r="C92" s="134" t="s">
        <v>95</v>
      </c>
      <c r="D92" s="229" t="s">
        <v>181</v>
      </c>
      <c r="E92" s="135" t="s">
        <v>205</v>
      </c>
      <c r="F92" s="136" t="s">
        <v>206</v>
      </c>
      <c r="G92" s="137" t="s">
        <v>189</v>
      </c>
      <c r="H92" s="145">
        <v>4</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252</v>
      </c>
    </row>
    <row r="93" spans="1:65" s="2" customFormat="1" ht="14.45" customHeight="1">
      <c r="A93" s="258"/>
      <c r="B93" s="133"/>
      <c r="C93" s="134" t="s">
        <v>133</v>
      </c>
      <c r="D93" s="229" t="s">
        <v>181</v>
      </c>
      <c r="E93" s="135" t="s">
        <v>208</v>
      </c>
      <c r="F93" s="136" t="s">
        <v>209</v>
      </c>
      <c r="G93" s="137" t="s">
        <v>189</v>
      </c>
      <c r="H93" s="145">
        <v>4</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253</v>
      </c>
    </row>
    <row r="94" spans="1:65" s="2" customFormat="1" ht="14.45" customHeight="1">
      <c r="A94" s="258"/>
      <c r="B94" s="133"/>
      <c r="C94" s="134" t="s">
        <v>211</v>
      </c>
      <c r="D94" s="229" t="s">
        <v>181</v>
      </c>
      <c r="E94" s="135" t="s">
        <v>212</v>
      </c>
      <c r="F94" s="136" t="s">
        <v>213</v>
      </c>
      <c r="G94" s="137" t="s">
        <v>189</v>
      </c>
      <c r="H94" s="145">
        <v>4</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254</v>
      </c>
    </row>
    <row r="95" spans="1:65" s="2" customFormat="1" ht="14.45" customHeight="1">
      <c r="A95" s="258"/>
      <c r="B95" s="133"/>
      <c r="C95" s="134" t="s">
        <v>98</v>
      </c>
      <c r="D95" s="229" t="s">
        <v>181</v>
      </c>
      <c r="E95" s="135" t="s">
        <v>215</v>
      </c>
      <c r="F95" s="136" t="s">
        <v>216</v>
      </c>
      <c r="G95" s="137" t="s">
        <v>189</v>
      </c>
      <c r="H95" s="145">
        <v>4</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255</v>
      </c>
    </row>
    <row r="96" spans="1:65" s="2" customFormat="1" ht="14.45" customHeight="1">
      <c r="A96" s="258"/>
      <c r="B96" s="133"/>
      <c r="C96" s="134" t="s">
        <v>102</v>
      </c>
      <c r="D96" s="229" t="s">
        <v>181</v>
      </c>
      <c r="E96" s="135" t="s">
        <v>218</v>
      </c>
      <c r="F96" s="136" t="s">
        <v>219</v>
      </c>
      <c r="G96" s="137" t="s">
        <v>189</v>
      </c>
      <c r="H96" s="145">
        <v>2</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256</v>
      </c>
    </row>
    <row r="97" spans="1:65" s="2" customFormat="1" ht="14.45" customHeight="1">
      <c r="A97" s="258"/>
      <c r="B97" s="133"/>
      <c r="C97" s="134" t="s">
        <v>105</v>
      </c>
      <c r="D97" s="229" t="s">
        <v>181</v>
      </c>
      <c r="E97" s="135" t="s">
        <v>221</v>
      </c>
      <c r="F97" s="136" t="s">
        <v>222</v>
      </c>
      <c r="G97" s="137" t="s">
        <v>189</v>
      </c>
      <c r="H97" s="145">
        <v>1</v>
      </c>
      <c r="I97" s="139"/>
      <c r="J97" s="140">
        <f t="shared" si="0"/>
        <v>0</v>
      </c>
      <c r="K97" s="136" t="s">
        <v>3</v>
      </c>
      <c r="L97" s="25"/>
      <c r="M97" s="141" t="s">
        <v>3</v>
      </c>
      <c r="N97" s="240" t="s">
        <v>42</v>
      </c>
      <c r="O97" s="231"/>
      <c r="P97" s="241">
        <f t="shared" si="1"/>
        <v>0</v>
      </c>
      <c r="Q97" s="241">
        <v>0</v>
      </c>
      <c r="R97" s="241">
        <f t="shared" si="2"/>
        <v>0</v>
      </c>
      <c r="S97" s="241">
        <v>0</v>
      </c>
      <c r="T97" s="142">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257</v>
      </c>
    </row>
    <row r="98" spans="1:65" s="2" customFormat="1" ht="14.45" customHeight="1">
      <c r="A98" s="258"/>
      <c r="B98" s="133"/>
      <c r="C98" s="134" t="s">
        <v>108</v>
      </c>
      <c r="D98" s="229" t="s">
        <v>181</v>
      </c>
      <c r="E98" s="135" t="s">
        <v>224</v>
      </c>
      <c r="F98" s="136" t="s">
        <v>225</v>
      </c>
      <c r="G98" s="137" t="s">
        <v>189</v>
      </c>
      <c r="H98" s="145">
        <v>4</v>
      </c>
      <c r="I98" s="139"/>
      <c r="J98" s="140">
        <f t="shared" si="0"/>
        <v>0</v>
      </c>
      <c r="K98" s="136" t="s">
        <v>3</v>
      </c>
      <c r="L98" s="25"/>
      <c r="M98" s="141" t="s">
        <v>3</v>
      </c>
      <c r="N98" s="240" t="s">
        <v>42</v>
      </c>
      <c r="O98" s="231"/>
      <c r="P98" s="241">
        <f t="shared" si="1"/>
        <v>0</v>
      </c>
      <c r="Q98" s="241">
        <v>0</v>
      </c>
      <c r="R98" s="241">
        <f t="shared" si="2"/>
        <v>0</v>
      </c>
      <c r="S98" s="241">
        <v>0</v>
      </c>
      <c r="T98" s="142">
        <f t="shared" si="3"/>
        <v>0</v>
      </c>
      <c r="U98" s="258"/>
      <c r="V98" s="258"/>
      <c r="W98" s="258"/>
      <c r="X98" s="258"/>
      <c r="Y98" s="258"/>
      <c r="Z98" s="258"/>
      <c r="AA98" s="258"/>
      <c r="AB98" s="258"/>
      <c r="AC98" s="258"/>
      <c r="AD98" s="258"/>
      <c r="AE98" s="258"/>
      <c r="AR98" s="143" t="s">
        <v>116</v>
      </c>
      <c r="AT98" s="143" t="s">
        <v>181</v>
      </c>
      <c r="AU98" s="143" t="s">
        <v>80</v>
      </c>
      <c r="AY98" s="15" t="s">
        <v>178</v>
      </c>
      <c r="BE98" s="144">
        <f t="shared" si="4"/>
        <v>0</v>
      </c>
      <c r="BF98" s="144">
        <f t="shared" si="5"/>
        <v>0</v>
      </c>
      <c r="BG98" s="144">
        <f t="shared" si="6"/>
        <v>0</v>
      </c>
      <c r="BH98" s="144">
        <f t="shared" si="7"/>
        <v>0</v>
      </c>
      <c r="BI98" s="144">
        <f t="shared" si="8"/>
        <v>0</v>
      </c>
      <c r="BJ98" s="15" t="s">
        <v>15</v>
      </c>
      <c r="BK98" s="144">
        <f t="shared" si="9"/>
        <v>0</v>
      </c>
      <c r="BL98" s="15" t="s">
        <v>116</v>
      </c>
      <c r="BM98" s="143" t="s">
        <v>258</v>
      </c>
    </row>
    <row r="99" spans="1:65" s="2" customFormat="1" ht="14.45" customHeight="1">
      <c r="A99" s="258"/>
      <c r="B99" s="133"/>
      <c r="C99" s="134" t="s">
        <v>111</v>
      </c>
      <c r="D99" s="229" t="s">
        <v>181</v>
      </c>
      <c r="E99" s="135" t="s">
        <v>227</v>
      </c>
      <c r="F99" s="136" t="s">
        <v>228</v>
      </c>
      <c r="G99" s="137" t="s">
        <v>189</v>
      </c>
      <c r="H99" s="145">
        <v>1</v>
      </c>
      <c r="I99" s="139"/>
      <c r="J99" s="140">
        <f t="shared" si="0"/>
        <v>0</v>
      </c>
      <c r="K99" s="136" t="s">
        <v>3</v>
      </c>
      <c r="L99" s="25"/>
      <c r="M99" s="146" t="s">
        <v>3</v>
      </c>
      <c r="N99" s="147" t="s">
        <v>42</v>
      </c>
      <c r="O99" s="148"/>
      <c r="P99" s="149">
        <f t="shared" si="1"/>
        <v>0</v>
      </c>
      <c r="Q99" s="149">
        <v>0</v>
      </c>
      <c r="R99" s="149">
        <f t="shared" si="2"/>
        <v>0</v>
      </c>
      <c r="S99" s="149">
        <v>0</v>
      </c>
      <c r="T99" s="150">
        <f t="shared" si="3"/>
        <v>0</v>
      </c>
      <c r="U99" s="258"/>
      <c r="V99" s="258"/>
      <c r="W99" s="258"/>
      <c r="X99" s="258"/>
      <c r="Y99" s="258"/>
      <c r="Z99" s="258"/>
      <c r="AA99" s="258"/>
      <c r="AB99" s="258"/>
      <c r="AC99" s="258"/>
      <c r="AD99" s="258"/>
      <c r="AE99" s="258"/>
      <c r="AR99" s="143" t="s">
        <v>116</v>
      </c>
      <c r="AT99" s="143" t="s">
        <v>181</v>
      </c>
      <c r="AU99" s="143" t="s">
        <v>80</v>
      </c>
      <c r="AY99" s="15" t="s">
        <v>178</v>
      </c>
      <c r="BE99" s="144">
        <f t="shared" si="4"/>
        <v>0</v>
      </c>
      <c r="BF99" s="144">
        <f t="shared" si="5"/>
        <v>0</v>
      </c>
      <c r="BG99" s="144">
        <f t="shared" si="6"/>
        <v>0</v>
      </c>
      <c r="BH99" s="144">
        <f t="shared" si="7"/>
        <v>0</v>
      </c>
      <c r="BI99" s="144">
        <f t="shared" si="8"/>
        <v>0</v>
      </c>
      <c r="BJ99" s="15" t="s">
        <v>15</v>
      </c>
      <c r="BK99" s="144">
        <f t="shared" si="9"/>
        <v>0</v>
      </c>
      <c r="BL99" s="15" t="s">
        <v>116</v>
      </c>
      <c r="BM99" s="143" t="s">
        <v>259</v>
      </c>
    </row>
    <row r="100" spans="1:31" s="2" customFormat="1" ht="6.95" customHeight="1">
      <c r="A100" s="258"/>
      <c r="B100" s="31"/>
      <c r="C100" s="32"/>
      <c r="D100" s="32"/>
      <c r="E100" s="32"/>
      <c r="F100" s="32"/>
      <c r="G100" s="32"/>
      <c r="H100" s="32"/>
      <c r="I100" s="95"/>
      <c r="J100" s="32"/>
      <c r="K100" s="32"/>
      <c r="L100" s="25"/>
      <c r="M100" s="258"/>
      <c r="O100" s="258"/>
      <c r="P100" s="258"/>
      <c r="Q100" s="258"/>
      <c r="R100" s="258"/>
      <c r="S100" s="258"/>
      <c r="T100" s="258"/>
      <c r="U100" s="258"/>
      <c r="V100" s="258"/>
      <c r="W100" s="258"/>
      <c r="X100" s="258"/>
      <c r="Y100" s="258"/>
      <c r="Z100" s="258"/>
      <c r="AA100" s="258"/>
      <c r="AB100" s="258"/>
      <c r="AC100" s="258"/>
      <c r="AD100" s="258"/>
      <c r="AE100" s="258"/>
    </row>
  </sheetData>
  <autoFilter ref="C81:K9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00"/>
  <sheetViews>
    <sheetView showGridLines="0" workbookViewId="0" topLeftCell="A86">
      <selection activeCell="D88" sqref="D88:D99"/>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88</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31" s="2" customFormat="1" ht="12" customHeight="1">
      <c r="A8" s="258"/>
      <c r="B8" s="25"/>
      <c r="C8" s="258"/>
      <c r="D8" s="259" t="s">
        <v>154</v>
      </c>
      <c r="E8" s="258"/>
      <c r="F8" s="258"/>
      <c r="G8" s="258"/>
      <c r="H8" s="258"/>
      <c r="I8" s="75"/>
      <c r="J8" s="258"/>
      <c r="K8" s="258"/>
      <c r="L8" s="76"/>
      <c r="S8" s="258"/>
      <c r="T8" s="258"/>
      <c r="U8" s="258"/>
      <c r="V8" s="258"/>
      <c r="W8" s="258"/>
      <c r="X8" s="258"/>
      <c r="Y8" s="258"/>
      <c r="Z8" s="258"/>
      <c r="AA8" s="258"/>
      <c r="AB8" s="258"/>
      <c r="AC8" s="258"/>
      <c r="AD8" s="258"/>
      <c r="AE8" s="258"/>
    </row>
    <row r="9" spans="1:31" s="2" customFormat="1" ht="14.45" customHeight="1">
      <c r="A9" s="258"/>
      <c r="B9" s="25"/>
      <c r="C9" s="258"/>
      <c r="D9" s="258"/>
      <c r="E9" s="279" t="s">
        <v>260</v>
      </c>
      <c r="F9" s="307"/>
      <c r="G9" s="307"/>
      <c r="H9" s="307"/>
      <c r="I9" s="75"/>
      <c r="J9" s="258"/>
      <c r="K9" s="258"/>
      <c r="L9" s="76"/>
      <c r="S9" s="258"/>
      <c r="T9" s="258"/>
      <c r="U9" s="258"/>
      <c r="V9" s="258"/>
      <c r="W9" s="258"/>
      <c r="X9" s="258"/>
      <c r="Y9" s="258"/>
      <c r="Z9" s="258"/>
      <c r="AA9" s="258"/>
      <c r="AB9" s="258"/>
      <c r="AC9" s="258"/>
      <c r="AD9" s="258"/>
      <c r="AE9" s="258"/>
    </row>
    <row r="10" spans="1:31" s="2" customFormat="1" ht="12">
      <c r="A10" s="258"/>
      <c r="B10" s="25"/>
      <c r="C10" s="258"/>
      <c r="D10" s="258"/>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2" customHeight="1">
      <c r="A11" s="258"/>
      <c r="B11" s="25"/>
      <c r="C11" s="258"/>
      <c r="D11" s="259" t="s">
        <v>19</v>
      </c>
      <c r="E11" s="258"/>
      <c r="F11" s="251" t="s">
        <v>3</v>
      </c>
      <c r="G11" s="258"/>
      <c r="H11" s="258"/>
      <c r="I11" s="77" t="s">
        <v>20</v>
      </c>
      <c r="J11" s="251" t="s">
        <v>3</v>
      </c>
      <c r="K11" s="258"/>
      <c r="L11" s="76"/>
      <c r="S11" s="258"/>
      <c r="T11" s="258"/>
      <c r="U11" s="258"/>
      <c r="V11" s="258"/>
      <c r="W11" s="258"/>
      <c r="X11" s="258"/>
      <c r="Y11" s="258"/>
      <c r="Z11" s="258"/>
      <c r="AA11" s="258"/>
      <c r="AB11" s="258"/>
      <c r="AC11" s="258"/>
      <c r="AD11" s="258"/>
      <c r="AE11" s="258"/>
    </row>
    <row r="12" spans="1:31" s="2" customFormat="1" ht="12" customHeight="1">
      <c r="A12" s="258"/>
      <c r="B12" s="25"/>
      <c r="C12" s="258"/>
      <c r="D12" s="259" t="s">
        <v>21</v>
      </c>
      <c r="E12" s="258"/>
      <c r="F12" s="251" t="s">
        <v>22</v>
      </c>
      <c r="G12" s="258"/>
      <c r="H12" s="258"/>
      <c r="I12" s="77" t="s">
        <v>23</v>
      </c>
      <c r="J12" s="250" t="str">
        <f>'Rekapitulace stavby'!AU8</f>
        <v>21. 10. 2019</v>
      </c>
      <c r="K12" s="258"/>
      <c r="L12" s="76"/>
      <c r="S12" s="258"/>
      <c r="T12" s="258"/>
      <c r="U12" s="258"/>
      <c r="V12" s="258"/>
      <c r="W12" s="258"/>
      <c r="X12" s="258"/>
      <c r="Y12" s="258"/>
      <c r="Z12" s="258"/>
      <c r="AA12" s="258"/>
      <c r="AB12" s="258"/>
      <c r="AC12" s="258"/>
      <c r="AD12" s="258"/>
      <c r="AE12" s="258"/>
    </row>
    <row r="13" spans="1:31" s="2" customFormat="1" ht="10.9" customHeight="1">
      <c r="A13" s="258"/>
      <c r="B13" s="25"/>
      <c r="C13" s="258"/>
      <c r="D13" s="258"/>
      <c r="E13" s="258"/>
      <c r="F13" s="258"/>
      <c r="G13" s="258"/>
      <c r="H13" s="258"/>
      <c r="I13" s="75"/>
      <c r="J13" s="258"/>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25</v>
      </c>
      <c r="E14" s="258"/>
      <c r="F14" s="258"/>
      <c r="G14" s="258"/>
      <c r="H14" s="258"/>
      <c r="I14" s="77" t="s">
        <v>26</v>
      </c>
      <c r="J14" s="251" t="s">
        <v>3</v>
      </c>
      <c r="K14" s="258"/>
      <c r="L14" s="76"/>
      <c r="S14" s="258"/>
      <c r="T14" s="258"/>
      <c r="U14" s="258"/>
      <c r="V14" s="258"/>
      <c r="W14" s="258"/>
      <c r="X14" s="258"/>
      <c r="Y14" s="258"/>
      <c r="Z14" s="258"/>
      <c r="AA14" s="258"/>
      <c r="AB14" s="258"/>
      <c r="AC14" s="258"/>
      <c r="AD14" s="258"/>
      <c r="AE14" s="258"/>
    </row>
    <row r="15" spans="1:31" s="2" customFormat="1" ht="18" customHeight="1">
      <c r="A15" s="258"/>
      <c r="B15" s="25"/>
      <c r="C15" s="258"/>
      <c r="D15" s="258"/>
      <c r="E15" s="251" t="s">
        <v>27</v>
      </c>
      <c r="F15" s="258"/>
      <c r="G15" s="258"/>
      <c r="H15" s="258"/>
      <c r="I15" s="77" t="s">
        <v>28</v>
      </c>
      <c r="J15" s="251" t="s">
        <v>3</v>
      </c>
      <c r="K15" s="258"/>
      <c r="L15" s="76"/>
      <c r="S15" s="258"/>
      <c r="T15" s="258"/>
      <c r="U15" s="258"/>
      <c r="V15" s="258"/>
      <c r="W15" s="258"/>
      <c r="X15" s="258"/>
      <c r="Y15" s="258"/>
      <c r="Z15" s="258"/>
      <c r="AA15" s="258"/>
      <c r="AB15" s="258"/>
      <c r="AC15" s="258"/>
      <c r="AD15" s="258"/>
      <c r="AE15" s="258"/>
    </row>
    <row r="16" spans="1:31" s="2" customFormat="1" ht="6.95" customHeight="1">
      <c r="A16" s="258"/>
      <c r="B16" s="25"/>
      <c r="C16" s="258"/>
      <c r="D16" s="258"/>
      <c r="E16" s="258"/>
      <c r="F16" s="258"/>
      <c r="G16" s="258"/>
      <c r="H16" s="258"/>
      <c r="I16" s="75"/>
      <c r="J16" s="258"/>
      <c r="K16" s="258"/>
      <c r="L16" s="76"/>
      <c r="S16" s="258"/>
      <c r="T16" s="258"/>
      <c r="U16" s="258"/>
      <c r="V16" s="258"/>
      <c r="W16" s="258"/>
      <c r="X16" s="258"/>
      <c r="Y16" s="258"/>
      <c r="Z16" s="258"/>
      <c r="AA16" s="258"/>
      <c r="AB16" s="258"/>
      <c r="AC16" s="258"/>
      <c r="AD16" s="258"/>
      <c r="AE16" s="258"/>
    </row>
    <row r="17" spans="1:31" s="2" customFormat="1" ht="12" customHeight="1">
      <c r="A17" s="258"/>
      <c r="B17" s="25"/>
      <c r="C17" s="258"/>
      <c r="D17" s="259" t="s">
        <v>29</v>
      </c>
      <c r="E17" s="258"/>
      <c r="F17" s="258"/>
      <c r="G17" s="258"/>
      <c r="H17" s="258"/>
      <c r="I17" s="77" t="s">
        <v>26</v>
      </c>
      <c r="J17" s="260" t="str">
        <f>'Rekapitulace stavby'!AU13</f>
        <v>Vyplň údaj</v>
      </c>
      <c r="K17" s="258"/>
      <c r="L17" s="76"/>
      <c r="S17" s="258"/>
      <c r="T17" s="258"/>
      <c r="U17" s="258"/>
      <c r="V17" s="258"/>
      <c r="W17" s="258"/>
      <c r="X17" s="258"/>
      <c r="Y17" s="258"/>
      <c r="Z17" s="258"/>
      <c r="AA17" s="258"/>
      <c r="AB17" s="258"/>
      <c r="AC17" s="258"/>
      <c r="AD17" s="258"/>
      <c r="AE17" s="258"/>
    </row>
    <row r="18" spans="1:31" s="2" customFormat="1" ht="18" customHeight="1">
      <c r="A18" s="258"/>
      <c r="B18" s="25"/>
      <c r="C18" s="258"/>
      <c r="D18" s="258"/>
      <c r="E18" s="310" t="str">
        <f>'Rekapitulace stavby'!E14</f>
        <v>Vyplň údaj</v>
      </c>
      <c r="F18" s="282"/>
      <c r="G18" s="282"/>
      <c r="H18" s="282"/>
      <c r="I18" s="77" t="s">
        <v>28</v>
      </c>
      <c r="J18" s="260" t="str">
        <f>'Rekapitulace stavby'!AU14</f>
        <v>Vyplň údaj</v>
      </c>
      <c r="K18" s="258"/>
      <c r="L18" s="76"/>
      <c r="S18" s="258"/>
      <c r="T18" s="258"/>
      <c r="U18" s="258"/>
      <c r="V18" s="258"/>
      <c r="W18" s="258"/>
      <c r="X18" s="258"/>
      <c r="Y18" s="258"/>
      <c r="Z18" s="258"/>
      <c r="AA18" s="258"/>
      <c r="AB18" s="258"/>
      <c r="AC18" s="258"/>
      <c r="AD18" s="258"/>
      <c r="AE18" s="258"/>
    </row>
    <row r="19" spans="1:31" s="2" customFormat="1" ht="6.95" customHeight="1">
      <c r="A19" s="258"/>
      <c r="B19" s="25"/>
      <c r="C19" s="258"/>
      <c r="D19" s="258"/>
      <c r="E19" s="258"/>
      <c r="F19" s="258"/>
      <c r="G19" s="258"/>
      <c r="H19" s="258"/>
      <c r="I19" s="75"/>
      <c r="J19" s="258"/>
      <c r="K19" s="258"/>
      <c r="L19" s="76"/>
      <c r="S19" s="258"/>
      <c r="T19" s="258"/>
      <c r="U19" s="258"/>
      <c r="V19" s="258"/>
      <c r="W19" s="258"/>
      <c r="X19" s="258"/>
      <c r="Y19" s="258"/>
      <c r="Z19" s="258"/>
      <c r="AA19" s="258"/>
      <c r="AB19" s="258"/>
      <c r="AC19" s="258"/>
      <c r="AD19" s="258"/>
      <c r="AE19" s="258"/>
    </row>
    <row r="20" spans="1:31" s="2" customFormat="1" ht="12" customHeight="1">
      <c r="A20" s="258"/>
      <c r="B20" s="25"/>
      <c r="C20" s="258"/>
      <c r="D20" s="259" t="s">
        <v>31</v>
      </c>
      <c r="E20" s="258"/>
      <c r="F20" s="258"/>
      <c r="G20" s="258"/>
      <c r="H20" s="258"/>
      <c r="I20" s="77" t="s">
        <v>26</v>
      </c>
      <c r="J20" s="251" t="s">
        <v>3</v>
      </c>
      <c r="K20" s="258"/>
      <c r="L20" s="76"/>
      <c r="S20" s="258"/>
      <c r="T20" s="258"/>
      <c r="U20" s="258"/>
      <c r="V20" s="258"/>
      <c r="W20" s="258"/>
      <c r="X20" s="258"/>
      <c r="Y20" s="258"/>
      <c r="Z20" s="258"/>
      <c r="AA20" s="258"/>
      <c r="AB20" s="258"/>
      <c r="AC20" s="258"/>
      <c r="AD20" s="258"/>
      <c r="AE20" s="258"/>
    </row>
    <row r="21" spans="1:31" s="2" customFormat="1" ht="18" customHeight="1">
      <c r="A21" s="258"/>
      <c r="B21" s="25"/>
      <c r="C21" s="258"/>
      <c r="D21" s="258"/>
      <c r="E21" s="251" t="s">
        <v>32</v>
      </c>
      <c r="F21" s="258"/>
      <c r="G21" s="258"/>
      <c r="H21" s="258"/>
      <c r="I21" s="77" t="s">
        <v>28</v>
      </c>
      <c r="J21" s="251" t="s">
        <v>3</v>
      </c>
      <c r="K21" s="258"/>
      <c r="L21" s="76"/>
      <c r="S21" s="258"/>
      <c r="T21" s="258"/>
      <c r="U21" s="258"/>
      <c r="V21" s="258"/>
      <c r="W21" s="258"/>
      <c r="X21" s="258"/>
      <c r="Y21" s="258"/>
      <c r="Z21" s="258"/>
      <c r="AA21" s="258"/>
      <c r="AB21" s="258"/>
      <c r="AC21" s="258"/>
      <c r="AD21" s="258"/>
      <c r="AE21" s="258"/>
    </row>
    <row r="22" spans="1:31" s="2" customFormat="1" ht="6.95" customHeight="1">
      <c r="A22" s="258"/>
      <c r="B22" s="25"/>
      <c r="C22" s="258"/>
      <c r="D22" s="258"/>
      <c r="E22" s="258"/>
      <c r="F22" s="258"/>
      <c r="G22" s="258"/>
      <c r="H22" s="258"/>
      <c r="I22" s="75"/>
      <c r="J22" s="258"/>
      <c r="K22" s="258"/>
      <c r="L22" s="76"/>
      <c r="S22" s="258"/>
      <c r="T22" s="258"/>
      <c r="U22" s="258"/>
      <c r="V22" s="258"/>
      <c r="W22" s="258"/>
      <c r="X22" s="258"/>
      <c r="Y22" s="258"/>
      <c r="Z22" s="258"/>
      <c r="AA22" s="258"/>
      <c r="AB22" s="258"/>
      <c r="AC22" s="258"/>
      <c r="AD22" s="258"/>
      <c r="AE22" s="258"/>
    </row>
    <row r="23" spans="1:31" s="2" customFormat="1" ht="12" customHeight="1">
      <c r="A23" s="258"/>
      <c r="B23" s="25"/>
      <c r="C23" s="258"/>
      <c r="D23" s="259" t="s">
        <v>34</v>
      </c>
      <c r="E23" s="258"/>
      <c r="F23" s="258"/>
      <c r="G23" s="258"/>
      <c r="H23" s="258"/>
      <c r="I23" s="77" t="s">
        <v>26</v>
      </c>
      <c r="J23" s="251" t="str">
        <f>IF('Rekapitulace stavby'!AU19="","",'Rekapitulace stavby'!AU19)</f>
        <v/>
      </c>
      <c r="K23" s="258"/>
      <c r="L23" s="76"/>
      <c r="S23" s="258"/>
      <c r="T23" s="258"/>
      <c r="U23" s="258"/>
      <c r="V23" s="258"/>
      <c r="W23" s="258"/>
      <c r="X23" s="258"/>
      <c r="Y23" s="258"/>
      <c r="Z23" s="258"/>
      <c r="AA23" s="258"/>
      <c r="AB23" s="258"/>
      <c r="AC23" s="258"/>
      <c r="AD23" s="258"/>
      <c r="AE23" s="258"/>
    </row>
    <row r="24" spans="1:31" s="2" customFormat="1" ht="18" customHeight="1">
      <c r="A24" s="258"/>
      <c r="B24" s="25"/>
      <c r="C24" s="258"/>
      <c r="D24" s="258"/>
      <c r="E24" s="251" t="str">
        <f>IF('Rekapitulace stavby'!E20="","",'Rekapitulace stavby'!E20)</f>
        <v xml:space="preserve"> </v>
      </c>
      <c r="F24" s="258"/>
      <c r="G24" s="258"/>
      <c r="H24" s="258"/>
      <c r="I24" s="77" t="s">
        <v>28</v>
      </c>
      <c r="J24" s="251" t="str">
        <f>IF('Rekapitulace stavby'!AU20="","",'Rekapitulace stavby'!AU20)</f>
        <v/>
      </c>
      <c r="K24" s="258"/>
      <c r="L24" s="76"/>
      <c r="S24" s="258"/>
      <c r="T24" s="258"/>
      <c r="U24" s="258"/>
      <c r="V24" s="258"/>
      <c r="W24" s="258"/>
      <c r="X24" s="258"/>
      <c r="Y24" s="258"/>
      <c r="Z24" s="258"/>
      <c r="AA24" s="258"/>
      <c r="AB24" s="258"/>
      <c r="AC24" s="258"/>
      <c r="AD24" s="258"/>
      <c r="AE24" s="258"/>
    </row>
    <row r="25" spans="1:31" s="2" customFormat="1" ht="6.95" customHeight="1">
      <c r="A25" s="258"/>
      <c r="B25" s="25"/>
      <c r="C25" s="258"/>
      <c r="D25" s="258"/>
      <c r="E25" s="258"/>
      <c r="F25" s="258"/>
      <c r="G25" s="258"/>
      <c r="H25" s="258"/>
      <c r="I25" s="75"/>
      <c r="J25" s="258"/>
      <c r="K25" s="258"/>
      <c r="L25" s="76"/>
      <c r="S25" s="258"/>
      <c r="T25" s="258"/>
      <c r="U25" s="258"/>
      <c r="V25" s="258"/>
      <c r="W25" s="258"/>
      <c r="X25" s="258"/>
      <c r="Y25" s="258"/>
      <c r="Z25" s="258"/>
      <c r="AA25" s="258"/>
      <c r="AB25" s="258"/>
      <c r="AC25" s="258"/>
      <c r="AD25" s="258"/>
      <c r="AE25" s="258"/>
    </row>
    <row r="26" spans="1:31" s="2" customFormat="1" ht="12" customHeight="1">
      <c r="A26" s="258"/>
      <c r="B26" s="25"/>
      <c r="C26" s="258"/>
      <c r="D26" s="259" t="s">
        <v>35</v>
      </c>
      <c r="E26" s="258"/>
      <c r="F26" s="258"/>
      <c r="G26" s="258"/>
      <c r="H26" s="258"/>
      <c r="I26" s="75"/>
      <c r="J26" s="258"/>
      <c r="K26" s="258"/>
      <c r="L26" s="76"/>
      <c r="S26" s="258"/>
      <c r="T26" s="258"/>
      <c r="U26" s="258"/>
      <c r="V26" s="258"/>
      <c r="W26" s="258"/>
      <c r="X26" s="258"/>
      <c r="Y26" s="258"/>
      <c r="Z26" s="258"/>
      <c r="AA26" s="258"/>
      <c r="AB26" s="258"/>
      <c r="AC26" s="258"/>
      <c r="AD26" s="258"/>
      <c r="AE26" s="258"/>
    </row>
    <row r="27" spans="1:31" s="8" customFormat="1" ht="14.45" customHeight="1">
      <c r="A27" s="78"/>
      <c r="B27" s="79"/>
      <c r="C27" s="78"/>
      <c r="D27" s="78"/>
      <c r="E27" s="286" t="s">
        <v>3</v>
      </c>
      <c r="F27" s="286"/>
      <c r="G27" s="286"/>
      <c r="H27" s="286"/>
      <c r="I27" s="80"/>
      <c r="J27" s="78"/>
      <c r="K27" s="78"/>
      <c r="L27" s="81"/>
      <c r="S27" s="78"/>
      <c r="T27" s="78"/>
      <c r="U27" s="78"/>
      <c r="V27" s="78"/>
      <c r="W27" s="78"/>
      <c r="X27" s="78"/>
      <c r="Y27" s="78"/>
      <c r="Z27" s="78"/>
      <c r="AA27" s="78"/>
      <c r="AB27" s="78"/>
      <c r="AC27" s="78"/>
      <c r="AD27" s="78"/>
      <c r="AE27" s="78"/>
    </row>
    <row r="28" spans="1:31" s="2" customFormat="1" ht="6.95" customHeight="1">
      <c r="A28" s="258"/>
      <c r="B28" s="25"/>
      <c r="C28" s="258"/>
      <c r="D28" s="258"/>
      <c r="E28" s="258"/>
      <c r="F28" s="258"/>
      <c r="G28" s="258"/>
      <c r="H28" s="258"/>
      <c r="I28" s="75"/>
      <c r="J28" s="258"/>
      <c r="K28" s="258"/>
      <c r="L28" s="76"/>
      <c r="S28" s="258"/>
      <c r="T28" s="258"/>
      <c r="U28" s="258"/>
      <c r="V28" s="258"/>
      <c r="W28" s="258"/>
      <c r="X28" s="258"/>
      <c r="Y28" s="258"/>
      <c r="Z28" s="258"/>
      <c r="AA28" s="258"/>
      <c r="AB28" s="258"/>
      <c r="AC28" s="258"/>
      <c r="AD28" s="258"/>
      <c r="AE28" s="258"/>
    </row>
    <row r="29" spans="1:31" s="2" customFormat="1" ht="6.95" customHeight="1">
      <c r="A29" s="258"/>
      <c r="B29" s="25"/>
      <c r="C29" s="258"/>
      <c r="D29" s="48"/>
      <c r="E29" s="48"/>
      <c r="F29" s="48"/>
      <c r="G29" s="48"/>
      <c r="H29" s="48"/>
      <c r="I29" s="82"/>
      <c r="J29" s="48"/>
      <c r="K29" s="48"/>
      <c r="L29" s="76"/>
      <c r="S29" s="258"/>
      <c r="T29" s="258"/>
      <c r="U29" s="258"/>
      <c r="V29" s="258"/>
      <c r="W29" s="258"/>
      <c r="X29" s="258"/>
      <c r="Y29" s="258"/>
      <c r="Z29" s="258"/>
      <c r="AA29" s="258"/>
      <c r="AB29" s="258"/>
      <c r="AC29" s="258"/>
      <c r="AD29" s="258"/>
      <c r="AE29" s="258"/>
    </row>
    <row r="30" spans="1:31" s="2" customFormat="1" ht="25.35" customHeight="1">
      <c r="A30" s="258"/>
      <c r="B30" s="25"/>
      <c r="C30" s="258"/>
      <c r="D30" s="83" t="s">
        <v>37</v>
      </c>
      <c r="E30" s="258"/>
      <c r="F30" s="258"/>
      <c r="G30" s="258"/>
      <c r="H30" s="258"/>
      <c r="I30" s="75"/>
      <c r="J30" s="246">
        <f>ROUND(J82,2)</f>
        <v>0</v>
      </c>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14.45" customHeight="1">
      <c r="A32" s="258"/>
      <c r="B32" s="25"/>
      <c r="C32" s="258"/>
      <c r="D32" s="258"/>
      <c r="E32" s="258"/>
      <c r="F32" s="254" t="s">
        <v>39</v>
      </c>
      <c r="G32" s="258"/>
      <c r="H32" s="258"/>
      <c r="I32" s="84" t="s">
        <v>38</v>
      </c>
      <c r="J32" s="254" t="s">
        <v>40</v>
      </c>
      <c r="K32" s="258"/>
      <c r="L32" s="76"/>
      <c r="S32" s="258"/>
      <c r="T32" s="258"/>
      <c r="U32" s="258"/>
      <c r="V32" s="258"/>
      <c r="W32" s="258"/>
      <c r="X32" s="258"/>
      <c r="Y32" s="258"/>
      <c r="Z32" s="258"/>
      <c r="AA32" s="258"/>
      <c r="AB32" s="258"/>
      <c r="AC32" s="258"/>
      <c r="AD32" s="258"/>
      <c r="AE32" s="258"/>
    </row>
    <row r="33" spans="1:31" s="2" customFormat="1" ht="14.45" customHeight="1">
      <c r="A33" s="258"/>
      <c r="B33" s="25"/>
      <c r="C33" s="258"/>
      <c r="D33" s="85" t="s">
        <v>41</v>
      </c>
      <c r="E33" s="259" t="s">
        <v>42</v>
      </c>
      <c r="F33" s="86">
        <f>ROUND((SUM(BE82:BE99)),2)</f>
        <v>0</v>
      </c>
      <c r="G33" s="258"/>
      <c r="H33" s="258"/>
      <c r="I33" s="87">
        <v>0.21</v>
      </c>
      <c r="J33" s="86">
        <f>ROUND(((SUM(BE82:BE99))*I33),2)</f>
        <v>0</v>
      </c>
      <c r="K33" s="25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9" t="s">
        <v>43</v>
      </c>
      <c r="F34" s="86">
        <f>ROUND((SUM(BF82:BF99)),2)</f>
        <v>0</v>
      </c>
      <c r="G34" s="258"/>
      <c r="H34" s="258"/>
      <c r="I34" s="87">
        <v>0.15</v>
      </c>
      <c r="J34" s="86">
        <f>ROUND(((SUM(BF82:BF99))*I34),2)</f>
        <v>0</v>
      </c>
      <c r="K34" s="258"/>
      <c r="L34" s="76"/>
      <c r="S34" s="258"/>
      <c r="T34" s="258"/>
      <c r="U34" s="258"/>
      <c r="V34" s="258"/>
      <c r="W34" s="258"/>
      <c r="X34" s="258"/>
      <c r="Y34" s="258"/>
      <c r="Z34" s="258"/>
      <c r="AA34" s="258"/>
      <c r="AB34" s="258"/>
      <c r="AC34" s="258"/>
      <c r="AD34" s="258"/>
      <c r="AE34" s="258"/>
    </row>
    <row r="35" spans="1:31" s="2" customFormat="1" ht="14.45" customHeight="1" hidden="1">
      <c r="A35" s="258"/>
      <c r="B35" s="25"/>
      <c r="C35" s="258"/>
      <c r="D35" s="258"/>
      <c r="E35" s="259" t="s">
        <v>44</v>
      </c>
      <c r="F35" s="86">
        <f>ROUND((SUM(BG82:BG99)),2)</f>
        <v>0</v>
      </c>
      <c r="G35" s="258"/>
      <c r="H35" s="258"/>
      <c r="I35" s="87">
        <v>0.21</v>
      </c>
      <c r="J35" s="86">
        <f>0</f>
        <v>0</v>
      </c>
      <c r="K35" s="258"/>
      <c r="L35" s="76"/>
      <c r="S35" s="258"/>
      <c r="T35" s="258"/>
      <c r="U35" s="258"/>
      <c r="V35" s="258"/>
      <c r="W35" s="258"/>
      <c r="X35" s="258"/>
      <c r="Y35" s="258"/>
      <c r="Z35" s="258"/>
      <c r="AA35" s="258"/>
      <c r="AB35" s="258"/>
      <c r="AC35" s="258"/>
      <c r="AD35" s="258"/>
      <c r="AE35" s="258"/>
    </row>
    <row r="36" spans="1:31" s="2" customFormat="1" ht="14.45" customHeight="1" hidden="1">
      <c r="A36" s="258"/>
      <c r="B36" s="25"/>
      <c r="C36" s="258"/>
      <c r="D36" s="258"/>
      <c r="E36" s="259" t="s">
        <v>45</v>
      </c>
      <c r="F36" s="86">
        <f>ROUND((SUM(BH82:BH99)),2)</f>
        <v>0</v>
      </c>
      <c r="G36" s="258"/>
      <c r="H36" s="258"/>
      <c r="I36" s="87">
        <v>0.15</v>
      </c>
      <c r="J36" s="86">
        <f>0</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46</v>
      </c>
      <c r="F37" s="86">
        <f>ROUND((SUM(BI82:BI99)),2)</f>
        <v>0</v>
      </c>
      <c r="G37" s="258"/>
      <c r="H37" s="258"/>
      <c r="I37" s="87">
        <v>0</v>
      </c>
      <c r="J37" s="86">
        <f>0</f>
        <v>0</v>
      </c>
      <c r="K37" s="258"/>
      <c r="L37" s="76"/>
      <c r="S37" s="258"/>
      <c r="T37" s="258"/>
      <c r="U37" s="258"/>
      <c r="V37" s="258"/>
      <c r="W37" s="258"/>
      <c r="X37" s="258"/>
      <c r="Y37" s="258"/>
      <c r="Z37" s="258"/>
      <c r="AA37" s="258"/>
      <c r="AB37" s="258"/>
      <c r="AC37" s="258"/>
      <c r="AD37" s="258"/>
      <c r="AE37" s="258"/>
    </row>
    <row r="38" spans="1:31" s="2" customFormat="1" ht="6.95" customHeight="1">
      <c r="A38" s="258"/>
      <c r="B38" s="25"/>
      <c r="C38" s="258"/>
      <c r="D38" s="258"/>
      <c r="E38" s="258"/>
      <c r="F38" s="258"/>
      <c r="G38" s="258"/>
      <c r="H38" s="258"/>
      <c r="I38" s="75"/>
      <c r="J38" s="258"/>
      <c r="K38" s="258"/>
      <c r="L38" s="76"/>
      <c r="S38" s="258"/>
      <c r="T38" s="258"/>
      <c r="U38" s="258"/>
      <c r="V38" s="258"/>
      <c r="W38" s="258"/>
      <c r="X38" s="258"/>
      <c r="Y38" s="258"/>
      <c r="Z38" s="258"/>
      <c r="AA38" s="258"/>
      <c r="AB38" s="258"/>
      <c r="AC38" s="258"/>
      <c r="AD38" s="258"/>
      <c r="AE38" s="258"/>
    </row>
    <row r="39" spans="1:31" s="2" customFormat="1" ht="25.35" customHeight="1">
      <c r="A39" s="258"/>
      <c r="B39" s="25"/>
      <c r="C39" s="88"/>
      <c r="D39" s="89" t="s">
        <v>47</v>
      </c>
      <c r="E39" s="42"/>
      <c r="F39" s="42"/>
      <c r="G39" s="90" t="s">
        <v>48</v>
      </c>
      <c r="H39" s="91" t="s">
        <v>49</v>
      </c>
      <c r="I39" s="92"/>
      <c r="J39" s="93">
        <f>SUM(J30:J37)</f>
        <v>0</v>
      </c>
      <c r="K39" s="94"/>
      <c r="L39" s="76"/>
      <c r="S39" s="258"/>
      <c r="T39" s="258"/>
      <c r="U39" s="258"/>
      <c r="V39" s="258"/>
      <c r="W39" s="258"/>
      <c r="X39" s="258"/>
      <c r="Y39" s="258"/>
      <c r="Z39" s="258"/>
      <c r="AA39" s="258"/>
      <c r="AB39" s="258"/>
      <c r="AC39" s="258"/>
      <c r="AD39" s="258"/>
      <c r="AE39" s="258"/>
    </row>
    <row r="40" spans="1:31" s="2" customFormat="1" ht="14.45" customHeight="1">
      <c r="A40" s="258"/>
      <c r="B40" s="31"/>
      <c r="C40" s="32"/>
      <c r="D40" s="32"/>
      <c r="E40" s="32"/>
      <c r="F40" s="32"/>
      <c r="G40" s="32"/>
      <c r="H40" s="32"/>
      <c r="I40" s="95"/>
      <c r="J40" s="32"/>
      <c r="K40" s="32"/>
      <c r="L40" s="76"/>
      <c r="S40" s="258"/>
      <c r="T40" s="258"/>
      <c r="U40" s="258"/>
      <c r="V40" s="258"/>
      <c r="W40" s="258"/>
      <c r="X40" s="258"/>
      <c r="Y40" s="258"/>
      <c r="Z40" s="258"/>
      <c r="AA40" s="258"/>
      <c r="AB40" s="258"/>
      <c r="AC40" s="258"/>
      <c r="AD40" s="258"/>
      <c r="AE40" s="258"/>
    </row>
    <row r="44" spans="1:31" s="2" customFormat="1" ht="6.95" customHeight="1">
      <c r="A44" s="258"/>
      <c r="B44" s="33"/>
      <c r="C44" s="34"/>
      <c r="D44" s="34"/>
      <c r="E44" s="34"/>
      <c r="F44" s="34"/>
      <c r="G44" s="34"/>
      <c r="H44" s="34"/>
      <c r="I44" s="96"/>
      <c r="J44" s="34"/>
      <c r="K44" s="34"/>
      <c r="L44" s="76"/>
      <c r="S44" s="258"/>
      <c r="T44" s="258"/>
      <c r="U44" s="258"/>
      <c r="V44" s="258"/>
      <c r="W44" s="258"/>
      <c r="X44" s="258"/>
      <c r="Y44" s="258"/>
      <c r="Z44" s="258"/>
      <c r="AA44" s="258"/>
      <c r="AB44" s="258"/>
      <c r="AC44" s="258"/>
      <c r="AD44" s="258"/>
      <c r="AE44" s="258"/>
    </row>
    <row r="45" spans="1:31" s="2" customFormat="1" ht="24.95" customHeight="1">
      <c r="A45" s="258"/>
      <c r="B45" s="25"/>
      <c r="C45" s="19" t="s">
        <v>156</v>
      </c>
      <c r="D45" s="258"/>
      <c r="E45" s="258"/>
      <c r="F45" s="258"/>
      <c r="G45" s="258"/>
      <c r="H45" s="258"/>
      <c r="I45" s="75"/>
      <c r="J45" s="258"/>
      <c r="K45" s="258"/>
      <c r="L45" s="76"/>
      <c r="S45" s="258"/>
      <c r="T45" s="258"/>
      <c r="U45" s="258"/>
      <c r="V45" s="258"/>
      <c r="W45" s="258"/>
      <c r="X45" s="258"/>
      <c r="Y45" s="258"/>
      <c r="Z45" s="258"/>
      <c r="AA45" s="258"/>
      <c r="AB45" s="258"/>
      <c r="AC45" s="258"/>
      <c r="AD45" s="258"/>
      <c r="AE45" s="258"/>
    </row>
    <row r="46" spans="1:31" s="2" customFormat="1" ht="6.95" customHeight="1">
      <c r="A46" s="258"/>
      <c r="B46" s="25"/>
      <c r="C46" s="258"/>
      <c r="D46" s="258"/>
      <c r="E46" s="258"/>
      <c r="F46" s="258"/>
      <c r="G46" s="258"/>
      <c r="H46" s="258"/>
      <c r="I46" s="75"/>
      <c r="J46" s="258"/>
      <c r="K46" s="258"/>
      <c r="L46" s="76"/>
      <c r="S46" s="258"/>
      <c r="T46" s="258"/>
      <c r="U46" s="258"/>
      <c r="V46" s="258"/>
      <c r="W46" s="258"/>
      <c r="X46" s="258"/>
      <c r="Y46" s="258"/>
      <c r="Z46" s="258"/>
      <c r="AA46" s="258"/>
      <c r="AB46" s="258"/>
      <c r="AC46" s="258"/>
      <c r="AD46" s="258"/>
      <c r="AE46" s="258"/>
    </row>
    <row r="47" spans="1:31" s="2" customFormat="1" ht="12" customHeight="1">
      <c r="A47" s="258"/>
      <c r="B47" s="25"/>
      <c r="C47" s="259" t="s">
        <v>17</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14.45" customHeight="1">
      <c r="A48" s="258"/>
      <c r="B48" s="25"/>
      <c r="C48" s="258"/>
      <c r="D48" s="258"/>
      <c r="E48" s="308" t="str">
        <f>E7</f>
        <v>Blok G- nábytek</v>
      </c>
      <c r="F48" s="309"/>
      <c r="G48" s="309"/>
      <c r="H48" s="309"/>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154</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279" t="str">
        <f>E9</f>
        <v>4 - Typ A4</v>
      </c>
      <c r="F50" s="307"/>
      <c r="G50" s="307"/>
      <c r="H50" s="307"/>
      <c r="I50" s="75"/>
      <c r="J50" s="258"/>
      <c r="K50" s="258"/>
      <c r="L50" s="76"/>
      <c r="S50" s="258"/>
      <c r="T50" s="258"/>
      <c r="U50" s="258"/>
      <c r="V50" s="258"/>
      <c r="W50" s="258"/>
      <c r="X50" s="258"/>
      <c r="Y50" s="258"/>
      <c r="Z50" s="258"/>
      <c r="AA50" s="258"/>
      <c r="AB50" s="258"/>
      <c r="AC50" s="258"/>
      <c r="AD50" s="258"/>
      <c r="AE50" s="258"/>
    </row>
    <row r="51" spans="1:31" s="2" customFormat="1" ht="6.95" customHeight="1">
      <c r="A51" s="258"/>
      <c r="B51" s="25"/>
      <c r="C51" s="258"/>
      <c r="D51" s="258"/>
      <c r="E51" s="258"/>
      <c r="F51" s="258"/>
      <c r="G51" s="258"/>
      <c r="H51" s="258"/>
      <c r="I51" s="75"/>
      <c r="J51" s="258"/>
      <c r="K51" s="258"/>
      <c r="L51" s="76"/>
      <c r="S51" s="258"/>
      <c r="T51" s="258"/>
      <c r="U51" s="258"/>
      <c r="V51" s="258"/>
      <c r="W51" s="258"/>
      <c r="X51" s="258"/>
      <c r="Y51" s="258"/>
      <c r="Z51" s="258"/>
      <c r="AA51" s="258"/>
      <c r="AB51" s="258"/>
      <c r="AC51" s="258"/>
      <c r="AD51" s="258"/>
      <c r="AE51" s="258"/>
    </row>
    <row r="52" spans="1:31" s="2" customFormat="1" ht="12" customHeight="1">
      <c r="A52" s="258"/>
      <c r="B52" s="25"/>
      <c r="C52" s="259" t="s">
        <v>21</v>
      </c>
      <c r="D52" s="258"/>
      <c r="E52" s="258"/>
      <c r="F52" s="251" t="str">
        <f>F12</f>
        <v xml:space="preserve"> </v>
      </c>
      <c r="G52" s="258"/>
      <c r="H52" s="258"/>
      <c r="I52" s="77" t="s">
        <v>23</v>
      </c>
      <c r="J52" s="250" t="str">
        <f>IF(J12="","",J12)</f>
        <v>21. 10. 2019</v>
      </c>
      <c r="K52" s="258"/>
      <c r="L52" s="76"/>
      <c r="S52" s="258"/>
      <c r="T52" s="258"/>
      <c r="U52" s="258"/>
      <c r="V52" s="258"/>
      <c r="W52" s="258"/>
      <c r="X52" s="258"/>
      <c r="Y52" s="258"/>
      <c r="Z52" s="258"/>
      <c r="AA52" s="258"/>
      <c r="AB52" s="258"/>
      <c r="AC52" s="258"/>
      <c r="AD52" s="258"/>
      <c r="AE52" s="258"/>
    </row>
    <row r="53" spans="1:31" s="2" customFormat="1" ht="6.95" customHeight="1">
      <c r="A53" s="258"/>
      <c r="B53" s="25"/>
      <c r="C53" s="258"/>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26.45" customHeight="1">
      <c r="A54" s="258"/>
      <c r="B54" s="25"/>
      <c r="C54" s="259" t="s">
        <v>25</v>
      </c>
      <c r="D54" s="258"/>
      <c r="E54" s="258"/>
      <c r="F54" s="251" t="str">
        <f>E15</f>
        <v>Správa účelových zařízení VŠE</v>
      </c>
      <c r="G54" s="258"/>
      <c r="H54" s="258"/>
      <c r="I54" s="77" t="s">
        <v>31</v>
      </c>
      <c r="J54" s="253" t="str">
        <f>E21</f>
        <v>PROJECTICA s.r.o.</v>
      </c>
      <c r="K54" s="258"/>
      <c r="L54" s="76"/>
      <c r="S54" s="258"/>
      <c r="T54" s="258"/>
      <c r="U54" s="258"/>
      <c r="V54" s="258"/>
      <c r="W54" s="258"/>
      <c r="X54" s="258"/>
      <c r="Y54" s="258"/>
      <c r="Z54" s="258"/>
      <c r="AA54" s="258"/>
      <c r="AB54" s="258"/>
      <c r="AC54" s="258"/>
      <c r="AD54" s="258"/>
      <c r="AE54" s="258"/>
    </row>
    <row r="55" spans="1:31" s="2" customFormat="1" ht="15.6" customHeight="1">
      <c r="A55" s="258"/>
      <c r="B55" s="25"/>
      <c r="C55" s="259" t="s">
        <v>29</v>
      </c>
      <c r="D55" s="258"/>
      <c r="E55" s="258"/>
      <c r="F55" s="251" t="str">
        <f>IF(E18="","",E18)</f>
        <v>Vyplň údaj</v>
      </c>
      <c r="G55" s="258"/>
      <c r="H55" s="258"/>
      <c r="I55" s="77" t="s">
        <v>34</v>
      </c>
      <c r="J55" s="253" t="str">
        <f>E24</f>
        <v xml:space="preserve"> </v>
      </c>
      <c r="K55" s="258"/>
      <c r="L55" s="76"/>
      <c r="S55" s="258"/>
      <c r="T55" s="258"/>
      <c r="U55" s="258"/>
      <c r="V55" s="258"/>
      <c r="W55" s="258"/>
      <c r="X55" s="258"/>
      <c r="Y55" s="258"/>
      <c r="Z55" s="258"/>
      <c r="AA55" s="258"/>
      <c r="AB55" s="258"/>
      <c r="AC55" s="258"/>
      <c r="AD55" s="258"/>
      <c r="AE55" s="258"/>
    </row>
    <row r="56" spans="1:31" s="2" customFormat="1" ht="10.35" customHeight="1">
      <c r="A56" s="258"/>
      <c r="B56" s="25"/>
      <c r="C56" s="258"/>
      <c r="D56" s="258"/>
      <c r="E56" s="258"/>
      <c r="F56" s="258"/>
      <c r="G56" s="258"/>
      <c r="H56" s="258"/>
      <c r="I56" s="75"/>
      <c r="J56" s="258"/>
      <c r="K56" s="258"/>
      <c r="L56" s="76"/>
      <c r="S56" s="258"/>
      <c r="T56" s="258"/>
      <c r="U56" s="258"/>
      <c r="V56" s="258"/>
      <c r="W56" s="258"/>
      <c r="X56" s="258"/>
      <c r="Y56" s="258"/>
      <c r="Z56" s="258"/>
      <c r="AA56" s="258"/>
      <c r="AB56" s="258"/>
      <c r="AC56" s="258"/>
      <c r="AD56" s="258"/>
      <c r="AE56" s="258"/>
    </row>
    <row r="57" spans="1:31" s="2" customFormat="1" ht="29.25" customHeight="1">
      <c r="A57" s="258"/>
      <c r="B57" s="25"/>
      <c r="C57" s="97" t="s">
        <v>157</v>
      </c>
      <c r="D57" s="88"/>
      <c r="E57" s="88"/>
      <c r="F57" s="88"/>
      <c r="G57" s="88"/>
      <c r="H57" s="88"/>
      <c r="I57" s="98"/>
      <c r="J57" s="99" t="s">
        <v>158</v>
      </c>
      <c r="K57" s="88"/>
      <c r="L57" s="76"/>
      <c r="S57" s="258"/>
      <c r="T57" s="258"/>
      <c r="U57" s="258"/>
      <c r="V57" s="258"/>
      <c r="W57" s="258"/>
      <c r="X57" s="258"/>
      <c r="Y57" s="258"/>
      <c r="Z57" s="258"/>
      <c r="AA57" s="258"/>
      <c r="AB57" s="258"/>
      <c r="AC57" s="258"/>
      <c r="AD57" s="258"/>
      <c r="AE57" s="258"/>
    </row>
    <row r="58" spans="1:31" s="2" customFormat="1" ht="10.35" customHeight="1">
      <c r="A58" s="258"/>
      <c r="B58" s="25"/>
      <c r="C58" s="258"/>
      <c r="D58" s="258"/>
      <c r="E58" s="258"/>
      <c r="F58" s="258"/>
      <c r="G58" s="258"/>
      <c r="H58" s="258"/>
      <c r="I58" s="75"/>
      <c r="J58" s="258"/>
      <c r="K58" s="258"/>
      <c r="L58" s="76"/>
      <c r="S58" s="258"/>
      <c r="T58" s="258"/>
      <c r="U58" s="258"/>
      <c r="V58" s="258"/>
      <c r="W58" s="258"/>
      <c r="X58" s="258"/>
      <c r="Y58" s="258"/>
      <c r="Z58" s="258"/>
      <c r="AA58" s="258"/>
      <c r="AB58" s="258"/>
      <c r="AC58" s="258"/>
      <c r="AD58" s="258"/>
      <c r="AE58" s="258"/>
    </row>
    <row r="59" spans="1:47" s="2" customFormat="1" ht="22.9" customHeight="1">
      <c r="A59" s="258"/>
      <c r="B59" s="25"/>
      <c r="C59" s="100" t="s">
        <v>69</v>
      </c>
      <c r="D59" s="258"/>
      <c r="E59" s="258"/>
      <c r="F59" s="258"/>
      <c r="G59" s="258"/>
      <c r="H59" s="258"/>
      <c r="I59" s="75"/>
      <c r="J59" s="246">
        <f>J82</f>
        <v>0</v>
      </c>
      <c r="K59" s="258"/>
      <c r="L59" s="76"/>
      <c r="S59" s="258"/>
      <c r="T59" s="258"/>
      <c r="U59" s="258"/>
      <c r="V59" s="258"/>
      <c r="W59" s="258"/>
      <c r="X59" s="258"/>
      <c r="Y59" s="258"/>
      <c r="Z59" s="258"/>
      <c r="AA59" s="258"/>
      <c r="AB59" s="258"/>
      <c r="AC59" s="258"/>
      <c r="AD59" s="258"/>
      <c r="AE59" s="258"/>
      <c r="AU59" s="15" t="s">
        <v>159</v>
      </c>
    </row>
    <row r="60" spans="2:12" s="9" customFormat="1" ht="24.95" customHeight="1">
      <c r="B60" s="101"/>
      <c r="D60" s="102" t="s">
        <v>160</v>
      </c>
      <c r="E60" s="103"/>
      <c r="F60" s="103"/>
      <c r="G60" s="103"/>
      <c r="H60" s="103"/>
      <c r="I60" s="104"/>
      <c r="J60" s="105">
        <f>J83</f>
        <v>0</v>
      </c>
      <c r="L60" s="101"/>
    </row>
    <row r="61" spans="1:47" s="10" customFormat="1" ht="19.9" customHeight="1">
      <c r="A61" s="244"/>
      <c r="B61" s="106"/>
      <c r="C61" s="244"/>
      <c r="D61" s="107" t="s">
        <v>161</v>
      </c>
      <c r="E61" s="108"/>
      <c r="F61" s="108"/>
      <c r="G61" s="108"/>
      <c r="H61" s="108"/>
      <c r="I61" s="109"/>
      <c r="J61" s="110">
        <f>J84</f>
        <v>0</v>
      </c>
      <c r="K61" s="244"/>
      <c r="L61" s="106"/>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47" s="10" customFormat="1" ht="19.9" customHeight="1">
      <c r="A62" s="244"/>
      <c r="B62" s="106"/>
      <c r="C62" s="244"/>
      <c r="D62" s="107" t="s">
        <v>162</v>
      </c>
      <c r="E62" s="108"/>
      <c r="F62" s="108"/>
      <c r="G62" s="108"/>
      <c r="H62" s="108"/>
      <c r="I62" s="109"/>
      <c r="J62" s="110">
        <f>J87</f>
        <v>0</v>
      </c>
      <c r="K62" s="244"/>
      <c r="L62" s="106"/>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row>
    <row r="63" spans="1:31" s="2" customFormat="1" ht="21.75" customHeight="1">
      <c r="A63" s="258"/>
      <c r="B63" s="25"/>
      <c r="C63" s="258"/>
      <c r="D63" s="258"/>
      <c r="E63" s="258"/>
      <c r="F63" s="258"/>
      <c r="G63" s="258"/>
      <c r="H63" s="258"/>
      <c r="I63" s="75"/>
      <c r="J63" s="258"/>
      <c r="K63" s="258"/>
      <c r="L63" s="76"/>
      <c r="S63" s="258"/>
      <c r="T63" s="258"/>
      <c r="U63" s="258"/>
      <c r="V63" s="258"/>
      <c r="W63" s="258"/>
      <c r="X63" s="258"/>
      <c r="Y63" s="258"/>
      <c r="Z63" s="258"/>
      <c r="AA63" s="258"/>
      <c r="AB63" s="258"/>
      <c r="AC63" s="258"/>
      <c r="AD63" s="258"/>
      <c r="AE63" s="258"/>
    </row>
    <row r="64" spans="1:31" s="2" customFormat="1" ht="6.95" customHeight="1">
      <c r="A64" s="258"/>
      <c r="B64" s="31"/>
      <c r="C64" s="32"/>
      <c r="D64" s="32"/>
      <c r="E64" s="32"/>
      <c r="F64" s="32"/>
      <c r="G64" s="32"/>
      <c r="H64" s="32"/>
      <c r="I64" s="95"/>
      <c r="J64" s="32"/>
      <c r="K64" s="32"/>
      <c r="L64" s="76"/>
      <c r="S64" s="258"/>
      <c r="T64" s="258"/>
      <c r="U64" s="258"/>
      <c r="V64" s="258"/>
      <c r="W64" s="258"/>
      <c r="X64" s="258"/>
      <c r="Y64" s="258"/>
      <c r="Z64" s="258"/>
      <c r="AA64" s="258"/>
      <c r="AB64" s="258"/>
      <c r="AC64" s="258"/>
      <c r="AD64" s="258"/>
      <c r="AE64" s="258"/>
    </row>
    <row r="68" spans="1:31" s="2" customFormat="1" ht="6.95" customHeight="1">
      <c r="A68" s="258"/>
      <c r="B68" s="33"/>
      <c r="C68" s="34"/>
      <c r="D68" s="34"/>
      <c r="E68" s="34"/>
      <c r="F68" s="34"/>
      <c r="G68" s="34"/>
      <c r="H68" s="34"/>
      <c r="I68" s="96"/>
      <c r="J68" s="34"/>
      <c r="K68" s="34"/>
      <c r="L68" s="76"/>
      <c r="S68" s="258"/>
      <c r="T68" s="258"/>
      <c r="U68" s="258"/>
      <c r="V68" s="258"/>
      <c r="W68" s="258"/>
      <c r="X68" s="258"/>
      <c r="Y68" s="258"/>
      <c r="Z68" s="258"/>
      <c r="AA68" s="258"/>
      <c r="AB68" s="258"/>
      <c r="AC68" s="258"/>
      <c r="AD68" s="258"/>
      <c r="AE68" s="258"/>
    </row>
    <row r="69" spans="1:31" s="2" customFormat="1" ht="24.95" customHeight="1">
      <c r="A69" s="258"/>
      <c r="B69" s="25"/>
      <c r="C69" s="19" t="s">
        <v>163</v>
      </c>
      <c r="D69" s="258"/>
      <c r="E69" s="258"/>
      <c r="F69" s="258"/>
      <c r="G69" s="258"/>
      <c r="H69" s="258"/>
      <c r="I69" s="75"/>
      <c r="J69" s="258"/>
      <c r="K69" s="258"/>
      <c r="L69" s="76"/>
      <c r="S69" s="258"/>
      <c r="T69" s="258"/>
      <c r="U69" s="258"/>
      <c r="V69" s="258"/>
      <c r="W69" s="258"/>
      <c r="X69" s="258"/>
      <c r="Y69" s="258"/>
      <c r="Z69" s="258"/>
      <c r="AA69" s="258"/>
      <c r="AB69" s="258"/>
      <c r="AC69" s="258"/>
      <c r="AD69" s="258"/>
      <c r="AE69" s="258"/>
    </row>
    <row r="70" spans="1:31" s="2" customFormat="1" ht="6.95" customHeight="1">
      <c r="A70" s="258"/>
      <c r="B70" s="25"/>
      <c r="C70" s="258"/>
      <c r="D70" s="258"/>
      <c r="E70" s="258"/>
      <c r="F70" s="258"/>
      <c r="G70" s="258"/>
      <c r="H70" s="258"/>
      <c r="I70" s="75"/>
      <c r="J70" s="258"/>
      <c r="K70" s="258"/>
      <c r="L70" s="76"/>
      <c r="S70" s="258"/>
      <c r="T70" s="258"/>
      <c r="U70" s="258"/>
      <c r="V70" s="258"/>
      <c r="W70" s="258"/>
      <c r="X70" s="258"/>
      <c r="Y70" s="258"/>
      <c r="Z70" s="258"/>
      <c r="AA70" s="258"/>
      <c r="AB70" s="258"/>
      <c r="AC70" s="258"/>
      <c r="AD70" s="258"/>
      <c r="AE70" s="258"/>
    </row>
    <row r="71" spans="1:31" s="2" customFormat="1" ht="12" customHeight="1">
      <c r="A71" s="258"/>
      <c r="B71" s="25"/>
      <c r="C71" s="259" t="s">
        <v>17</v>
      </c>
      <c r="D71" s="258"/>
      <c r="E71" s="258"/>
      <c r="F71" s="258"/>
      <c r="G71" s="258"/>
      <c r="H71" s="258"/>
      <c r="I71" s="75"/>
      <c r="J71" s="258"/>
      <c r="K71" s="258"/>
      <c r="L71" s="76"/>
      <c r="S71" s="258"/>
      <c r="T71" s="258"/>
      <c r="U71" s="258"/>
      <c r="V71" s="258"/>
      <c r="W71" s="258"/>
      <c r="X71" s="258"/>
      <c r="Y71" s="258"/>
      <c r="Z71" s="258"/>
      <c r="AA71" s="258"/>
      <c r="AB71" s="258"/>
      <c r="AC71" s="258"/>
      <c r="AD71" s="258"/>
      <c r="AE71" s="258"/>
    </row>
    <row r="72" spans="1:31" s="2" customFormat="1" ht="14.45" customHeight="1">
      <c r="A72" s="258"/>
      <c r="B72" s="25"/>
      <c r="C72" s="258"/>
      <c r="D72" s="258"/>
      <c r="E72" s="308" t="str">
        <f>E7</f>
        <v>Blok G- nábytek</v>
      </c>
      <c r="F72" s="309"/>
      <c r="G72" s="309"/>
      <c r="H72" s="309"/>
      <c r="I72" s="75"/>
      <c r="J72" s="258"/>
      <c r="K72" s="258"/>
      <c r="L72" s="76"/>
      <c r="S72" s="258"/>
      <c r="T72" s="258"/>
      <c r="U72" s="258"/>
      <c r="V72" s="258"/>
      <c r="W72" s="258"/>
      <c r="X72" s="258"/>
      <c r="Y72" s="258"/>
      <c r="Z72" s="258"/>
      <c r="AA72" s="258"/>
      <c r="AB72" s="258"/>
      <c r="AC72" s="258"/>
      <c r="AD72" s="258"/>
      <c r="AE72" s="258"/>
    </row>
    <row r="73" spans="1:31" s="2" customFormat="1" ht="12" customHeight="1">
      <c r="A73" s="258"/>
      <c r="B73" s="25"/>
      <c r="C73" s="259" t="s">
        <v>154</v>
      </c>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4.45" customHeight="1">
      <c r="A74" s="258"/>
      <c r="B74" s="25"/>
      <c r="C74" s="258"/>
      <c r="D74" s="258"/>
      <c r="E74" s="279" t="str">
        <f>E9</f>
        <v>4 - Typ A4</v>
      </c>
      <c r="F74" s="307"/>
      <c r="G74" s="307"/>
      <c r="H74" s="307"/>
      <c r="I74" s="75"/>
      <c r="J74" s="258"/>
      <c r="K74" s="258"/>
      <c r="L74" s="76"/>
      <c r="S74" s="258"/>
      <c r="T74" s="258"/>
      <c r="U74" s="258"/>
      <c r="V74" s="258"/>
      <c r="W74" s="258"/>
      <c r="X74" s="258"/>
      <c r="Y74" s="258"/>
      <c r="Z74" s="258"/>
      <c r="AA74" s="258"/>
      <c r="AB74" s="258"/>
      <c r="AC74" s="258"/>
      <c r="AD74" s="258"/>
      <c r="AE74" s="258"/>
    </row>
    <row r="75" spans="1:31" s="2" customFormat="1" ht="6.95" customHeight="1">
      <c r="A75" s="258"/>
      <c r="B75" s="25"/>
      <c r="C75" s="258"/>
      <c r="D75" s="258"/>
      <c r="E75" s="258"/>
      <c r="F75" s="258"/>
      <c r="G75" s="258"/>
      <c r="H75" s="258"/>
      <c r="I75" s="75"/>
      <c r="J75" s="258"/>
      <c r="K75" s="258"/>
      <c r="L75" s="76"/>
      <c r="S75" s="258"/>
      <c r="T75" s="258"/>
      <c r="U75" s="258"/>
      <c r="V75" s="258"/>
      <c r="W75" s="258"/>
      <c r="X75" s="258"/>
      <c r="Y75" s="258"/>
      <c r="Z75" s="258"/>
      <c r="AA75" s="258"/>
      <c r="AB75" s="258"/>
      <c r="AC75" s="258"/>
      <c r="AD75" s="258"/>
      <c r="AE75" s="258"/>
    </row>
    <row r="76" spans="1:31" s="2" customFormat="1" ht="12" customHeight="1">
      <c r="A76" s="258"/>
      <c r="B76" s="25"/>
      <c r="C76" s="259" t="s">
        <v>21</v>
      </c>
      <c r="D76" s="258"/>
      <c r="E76" s="258"/>
      <c r="F76" s="251" t="str">
        <f>F12</f>
        <v xml:space="preserve"> </v>
      </c>
      <c r="G76" s="258"/>
      <c r="H76" s="258"/>
      <c r="I76" s="77" t="s">
        <v>23</v>
      </c>
      <c r="J76" s="250" t="str">
        <f>IF(J12="","",J12)</f>
        <v>21. 10. 2019</v>
      </c>
      <c r="K76" s="258"/>
      <c r="L76" s="76"/>
      <c r="S76" s="258"/>
      <c r="T76" s="258"/>
      <c r="U76" s="258"/>
      <c r="V76" s="258"/>
      <c r="W76" s="258"/>
      <c r="X76" s="258"/>
      <c r="Y76" s="258"/>
      <c r="Z76" s="258"/>
      <c r="AA76" s="258"/>
      <c r="AB76" s="258"/>
      <c r="AC76" s="258"/>
      <c r="AD76" s="258"/>
      <c r="AE76" s="258"/>
    </row>
    <row r="77" spans="1:31" s="2" customFormat="1" ht="6.95" customHeight="1">
      <c r="A77" s="258"/>
      <c r="B77" s="25"/>
      <c r="C77" s="258"/>
      <c r="D77" s="258"/>
      <c r="E77" s="258"/>
      <c r="F77" s="258"/>
      <c r="G77" s="258"/>
      <c r="H77" s="258"/>
      <c r="I77" s="75"/>
      <c r="J77" s="258"/>
      <c r="K77" s="258"/>
      <c r="L77" s="76"/>
      <c r="S77" s="258"/>
      <c r="T77" s="258"/>
      <c r="U77" s="258"/>
      <c r="V77" s="258"/>
      <c r="W77" s="258"/>
      <c r="X77" s="258"/>
      <c r="Y77" s="258"/>
      <c r="Z77" s="258"/>
      <c r="AA77" s="258"/>
      <c r="AB77" s="258"/>
      <c r="AC77" s="258"/>
      <c r="AD77" s="258"/>
      <c r="AE77" s="258"/>
    </row>
    <row r="78" spans="1:31" s="2" customFormat="1" ht="26.45" customHeight="1">
      <c r="A78" s="258"/>
      <c r="B78" s="25"/>
      <c r="C78" s="259" t="s">
        <v>25</v>
      </c>
      <c r="D78" s="258"/>
      <c r="E78" s="258"/>
      <c r="F78" s="251" t="str">
        <f>E15</f>
        <v>Správa účelových zařízení VŠE</v>
      </c>
      <c r="G78" s="258"/>
      <c r="H78" s="258"/>
      <c r="I78" s="77" t="s">
        <v>31</v>
      </c>
      <c r="J78" s="253" t="str">
        <f>E21</f>
        <v>PROJECTICA s.r.o.</v>
      </c>
      <c r="K78" s="258"/>
      <c r="L78" s="76"/>
      <c r="S78" s="258"/>
      <c r="T78" s="258"/>
      <c r="U78" s="258"/>
      <c r="V78" s="258"/>
      <c r="W78" s="258"/>
      <c r="X78" s="258"/>
      <c r="Y78" s="258"/>
      <c r="Z78" s="258"/>
      <c r="AA78" s="258"/>
      <c r="AB78" s="258"/>
      <c r="AC78" s="258"/>
      <c r="AD78" s="258"/>
      <c r="AE78" s="258"/>
    </row>
    <row r="79" spans="1:31" s="2" customFormat="1" ht="15.6" customHeight="1">
      <c r="A79" s="258"/>
      <c r="B79" s="25"/>
      <c r="C79" s="259" t="s">
        <v>29</v>
      </c>
      <c r="D79" s="258"/>
      <c r="E79" s="258"/>
      <c r="F79" s="251" t="str">
        <f>IF(E18="","",E18)</f>
        <v>Vyplň údaj</v>
      </c>
      <c r="G79" s="258"/>
      <c r="H79" s="258"/>
      <c r="I79" s="77" t="s">
        <v>34</v>
      </c>
      <c r="J79" s="253" t="str">
        <f>E24</f>
        <v xml:space="preserve"> </v>
      </c>
      <c r="K79" s="258"/>
      <c r="L79" s="76"/>
      <c r="S79" s="258"/>
      <c r="T79" s="258"/>
      <c r="U79" s="258"/>
      <c r="V79" s="258"/>
      <c r="W79" s="258"/>
      <c r="X79" s="258"/>
      <c r="Y79" s="258"/>
      <c r="Z79" s="258"/>
      <c r="AA79" s="258"/>
      <c r="AB79" s="258"/>
      <c r="AC79" s="258"/>
      <c r="AD79" s="258"/>
      <c r="AE79" s="258"/>
    </row>
    <row r="80" spans="1:31" s="2" customFormat="1" ht="10.3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11" customFormat="1" ht="29.25" customHeight="1">
      <c r="A81" s="111"/>
      <c r="B81" s="112"/>
      <c r="C81" s="113" t="s">
        <v>164</v>
      </c>
      <c r="D81" s="114" t="s">
        <v>56</v>
      </c>
      <c r="E81" s="114" t="s">
        <v>52</v>
      </c>
      <c r="F81" s="114" t="s">
        <v>53</v>
      </c>
      <c r="G81" s="114" t="s">
        <v>165</v>
      </c>
      <c r="H81" s="114" t="s">
        <v>166</v>
      </c>
      <c r="I81" s="115" t="s">
        <v>167</v>
      </c>
      <c r="J81" s="114" t="s">
        <v>158</v>
      </c>
      <c r="K81" s="116" t="s">
        <v>168</v>
      </c>
      <c r="L81" s="117"/>
      <c r="M81" s="44" t="s">
        <v>3</v>
      </c>
      <c r="N81" s="45" t="s">
        <v>41</v>
      </c>
      <c r="O81" s="45" t="s">
        <v>169</v>
      </c>
      <c r="P81" s="45" t="s">
        <v>170</v>
      </c>
      <c r="Q81" s="45" t="s">
        <v>171</v>
      </c>
      <c r="R81" s="45" t="s">
        <v>172</v>
      </c>
      <c r="S81" s="45" t="s">
        <v>173</v>
      </c>
      <c r="T81" s="46" t="s">
        <v>174</v>
      </c>
      <c r="U81" s="111"/>
      <c r="V81" s="111"/>
      <c r="W81" s="111"/>
      <c r="X81" s="111"/>
      <c r="Y81" s="111"/>
      <c r="Z81" s="111"/>
      <c r="AA81" s="111"/>
      <c r="AB81" s="111"/>
      <c r="AC81" s="111"/>
      <c r="AD81" s="111"/>
      <c r="AE81" s="111"/>
    </row>
    <row r="82" spans="1:63" s="2" customFormat="1" ht="22.9" customHeight="1">
      <c r="A82" s="258"/>
      <c r="B82" s="25"/>
      <c r="C82" s="51" t="s">
        <v>175</v>
      </c>
      <c r="D82" s="258"/>
      <c r="E82" s="258"/>
      <c r="F82" s="258"/>
      <c r="G82" s="258"/>
      <c r="H82" s="258"/>
      <c r="I82" s="75"/>
      <c r="J82" s="118">
        <f>BK82</f>
        <v>0</v>
      </c>
      <c r="K82" s="258"/>
      <c r="L82" s="25"/>
      <c r="M82" s="47"/>
      <c r="N82" s="39"/>
      <c r="O82" s="48"/>
      <c r="P82" s="119">
        <f>P83</f>
        <v>0</v>
      </c>
      <c r="Q82" s="48"/>
      <c r="R82" s="119">
        <f>R83</f>
        <v>0</v>
      </c>
      <c r="S82" s="48"/>
      <c r="T82" s="120">
        <f>T83</f>
        <v>0</v>
      </c>
      <c r="U82" s="258"/>
      <c r="V82" s="258"/>
      <c r="W82" s="258"/>
      <c r="X82" s="258"/>
      <c r="Y82" s="258"/>
      <c r="Z82" s="258"/>
      <c r="AA82" s="258"/>
      <c r="AB82" s="258"/>
      <c r="AC82" s="258"/>
      <c r="AD82" s="258"/>
      <c r="AE82" s="258"/>
      <c r="AT82" s="15" t="s">
        <v>71</v>
      </c>
      <c r="AU82" s="15" t="s">
        <v>159</v>
      </c>
      <c r="BK82" s="121">
        <f>BK83</f>
        <v>0</v>
      </c>
    </row>
    <row r="83" spans="2:63" s="12" customFormat="1" ht="25.9" customHeight="1">
      <c r="B83" s="122"/>
      <c r="D83" s="123" t="s">
        <v>71</v>
      </c>
      <c r="E83" s="124" t="s">
        <v>176</v>
      </c>
      <c r="F83" s="124" t="s">
        <v>177</v>
      </c>
      <c r="I83" s="125"/>
      <c r="J83" s="126">
        <f>BK83</f>
        <v>0</v>
      </c>
      <c r="L83" s="122"/>
      <c r="M83" s="127"/>
      <c r="N83" s="238"/>
      <c r="O83" s="238"/>
      <c r="P83" s="239">
        <f>P84+P87</f>
        <v>0</v>
      </c>
      <c r="Q83" s="238"/>
      <c r="R83" s="239">
        <f>R84+R87</f>
        <v>0</v>
      </c>
      <c r="S83" s="238"/>
      <c r="T83" s="128">
        <f>T84+T87</f>
        <v>0</v>
      </c>
      <c r="AR83" s="123" t="s">
        <v>80</v>
      </c>
      <c r="AT83" s="129" t="s">
        <v>71</v>
      </c>
      <c r="AU83" s="129" t="s">
        <v>72</v>
      </c>
      <c r="AY83" s="123" t="s">
        <v>178</v>
      </c>
      <c r="BK83" s="130">
        <f>BK84+BK87</f>
        <v>0</v>
      </c>
    </row>
    <row r="84" spans="2:63" s="12" customFormat="1" ht="22.9" customHeight="1">
      <c r="B84" s="122"/>
      <c r="D84" s="123" t="s">
        <v>71</v>
      </c>
      <c r="E84" s="131" t="s">
        <v>179</v>
      </c>
      <c r="F84" s="131" t="s">
        <v>180</v>
      </c>
      <c r="I84" s="125"/>
      <c r="J84" s="132">
        <f>BK84</f>
        <v>0</v>
      </c>
      <c r="L84" s="122"/>
      <c r="M84" s="127"/>
      <c r="N84" s="238"/>
      <c r="O84" s="238"/>
      <c r="P84" s="239">
        <f>SUM(P85:P86)</f>
        <v>0</v>
      </c>
      <c r="Q84" s="238"/>
      <c r="R84" s="239">
        <f>SUM(R85:R86)</f>
        <v>0</v>
      </c>
      <c r="S84" s="238"/>
      <c r="T84" s="128">
        <f>SUM(T85:T86)</f>
        <v>0</v>
      </c>
      <c r="AR84" s="123" t="s">
        <v>80</v>
      </c>
      <c r="AT84" s="129" t="s">
        <v>71</v>
      </c>
      <c r="AU84" s="129" t="s">
        <v>15</v>
      </c>
      <c r="AY84" s="123" t="s">
        <v>178</v>
      </c>
      <c r="BK84" s="130">
        <f>SUM(BK85:BK86)</f>
        <v>0</v>
      </c>
    </row>
    <row r="85" spans="1:65" s="2" customFormat="1" ht="43.15" customHeight="1">
      <c r="A85" s="258"/>
      <c r="B85" s="133"/>
      <c r="C85" s="134" t="s">
        <v>15</v>
      </c>
      <c r="D85" s="230" t="s">
        <v>181</v>
      </c>
      <c r="E85" s="135" t="s">
        <v>182</v>
      </c>
      <c r="F85" s="136" t="s">
        <v>183</v>
      </c>
      <c r="G85" s="137" t="s">
        <v>184</v>
      </c>
      <c r="H85" s="138"/>
      <c r="I85" s="139"/>
      <c r="J85" s="140">
        <f>ROUND(I85*H85,2)</f>
        <v>0</v>
      </c>
      <c r="K85" s="136" t="s">
        <v>185</v>
      </c>
      <c r="L85" s="25"/>
      <c r="M85" s="141" t="s">
        <v>3</v>
      </c>
      <c r="N85" s="240" t="s">
        <v>42</v>
      </c>
      <c r="O85" s="231"/>
      <c r="P85" s="241">
        <f>O85*H85</f>
        <v>0</v>
      </c>
      <c r="Q85" s="241">
        <v>0</v>
      </c>
      <c r="R85" s="241">
        <f>Q85*H85</f>
        <v>0</v>
      </c>
      <c r="S85" s="241">
        <v>0</v>
      </c>
      <c r="T85" s="142">
        <f>S85*H85</f>
        <v>0</v>
      </c>
      <c r="U85" s="258"/>
      <c r="V85" s="258"/>
      <c r="W85" s="258"/>
      <c r="X85" s="258"/>
      <c r="Y85" s="258"/>
      <c r="Z85" s="258"/>
      <c r="AA85" s="258"/>
      <c r="AB85" s="258"/>
      <c r="AC85" s="258"/>
      <c r="AD85" s="258"/>
      <c r="AE85" s="258"/>
      <c r="AR85" s="143" t="s">
        <v>116</v>
      </c>
      <c r="AT85" s="143" t="s">
        <v>181</v>
      </c>
      <c r="AU85" s="143" t="s">
        <v>80</v>
      </c>
      <c r="AY85" s="15" t="s">
        <v>178</v>
      </c>
      <c r="BE85" s="144">
        <f>IF(N85="základní",J85,0)</f>
        <v>0</v>
      </c>
      <c r="BF85" s="144">
        <f>IF(N85="snížená",J85,0)</f>
        <v>0</v>
      </c>
      <c r="BG85" s="144">
        <f>IF(N85="zákl. přenesená",J85,0)</f>
        <v>0</v>
      </c>
      <c r="BH85" s="144">
        <f>IF(N85="sníž. přenesená",J85,0)</f>
        <v>0</v>
      </c>
      <c r="BI85" s="144">
        <f>IF(N85="nulová",J85,0)</f>
        <v>0</v>
      </c>
      <c r="BJ85" s="15" t="s">
        <v>15</v>
      </c>
      <c r="BK85" s="144">
        <f>ROUND(I85*H85,2)</f>
        <v>0</v>
      </c>
      <c r="BL85" s="15" t="s">
        <v>116</v>
      </c>
      <c r="BM85" s="143" t="s">
        <v>261</v>
      </c>
    </row>
    <row r="86" spans="1:65" s="2" customFormat="1" ht="97.15" customHeight="1">
      <c r="A86" s="258"/>
      <c r="B86" s="133"/>
      <c r="C86" s="134" t="s">
        <v>80</v>
      </c>
      <c r="D86" s="230" t="s">
        <v>181</v>
      </c>
      <c r="E86" s="135" t="s">
        <v>187</v>
      </c>
      <c r="F86" s="136" t="s">
        <v>188</v>
      </c>
      <c r="G86" s="137" t="s">
        <v>189</v>
      </c>
      <c r="H86" s="145">
        <v>2</v>
      </c>
      <c r="I86" s="139"/>
      <c r="J86" s="140">
        <f>ROUND(I86*H86,2)</f>
        <v>0</v>
      </c>
      <c r="K86" s="136" t="s">
        <v>3</v>
      </c>
      <c r="L86" s="25"/>
      <c r="M86" s="141" t="s">
        <v>3</v>
      </c>
      <c r="N86" s="240" t="s">
        <v>42</v>
      </c>
      <c r="O86" s="231"/>
      <c r="P86" s="241">
        <f>O86*H86</f>
        <v>0</v>
      </c>
      <c r="Q86" s="241">
        <v>0</v>
      </c>
      <c r="R86" s="241">
        <f>Q86*H86</f>
        <v>0</v>
      </c>
      <c r="S86" s="241">
        <v>0</v>
      </c>
      <c r="T86" s="142">
        <f>S86*H86</f>
        <v>0</v>
      </c>
      <c r="U86" s="258"/>
      <c r="V86" s="258"/>
      <c r="W86" s="258"/>
      <c r="X86" s="258"/>
      <c r="Y86" s="258"/>
      <c r="Z86" s="258"/>
      <c r="AA86" s="258"/>
      <c r="AB86" s="258"/>
      <c r="AC86" s="258"/>
      <c r="AD86" s="258"/>
      <c r="AE86" s="258"/>
      <c r="AR86" s="143" t="s">
        <v>116</v>
      </c>
      <c r="AT86" s="143" t="s">
        <v>181</v>
      </c>
      <c r="AU86" s="143" t="s">
        <v>80</v>
      </c>
      <c r="AY86" s="15" t="s">
        <v>178</v>
      </c>
      <c r="BE86" s="144">
        <f>IF(N86="základní",J86,0)</f>
        <v>0</v>
      </c>
      <c r="BF86" s="144">
        <f>IF(N86="snížená",J86,0)</f>
        <v>0</v>
      </c>
      <c r="BG86" s="144">
        <f>IF(N86="zákl. přenesená",J86,0)</f>
        <v>0</v>
      </c>
      <c r="BH86" s="144">
        <f>IF(N86="sníž. přenesená",J86,0)</f>
        <v>0</v>
      </c>
      <c r="BI86" s="144">
        <f>IF(N86="nulová",J86,0)</f>
        <v>0</v>
      </c>
      <c r="BJ86" s="15" t="s">
        <v>15</v>
      </c>
      <c r="BK86" s="144">
        <f>ROUND(I86*H86,2)</f>
        <v>0</v>
      </c>
      <c r="BL86" s="15" t="s">
        <v>116</v>
      </c>
      <c r="BM86" s="143" t="s">
        <v>262</v>
      </c>
    </row>
    <row r="87" spans="2:63" s="12" customFormat="1" ht="22.9" customHeight="1">
      <c r="B87" s="122"/>
      <c r="D87" s="123" t="s">
        <v>71</v>
      </c>
      <c r="E87" s="131" t="s">
        <v>191</v>
      </c>
      <c r="F87" s="131" t="s">
        <v>192</v>
      </c>
      <c r="I87" s="125"/>
      <c r="J87" s="132">
        <f>BK87</f>
        <v>0</v>
      </c>
      <c r="L87" s="122"/>
      <c r="M87" s="127"/>
      <c r="N87" s="238"/>
      <c r="O87" s="238"/>
      <c r="P87" s="239">
        <f>SUM(P88:P99)</f>
        <v>0</v>
      </c>
      <c r="Q87" s="238"/>
      <c r="R87" s="239">
        <f>SUM(R88:R99)</f>
        <v>0</v>
      </c>
      <c r="S87" s="238"/>
      <c r="T87" s="128">
        <f>SUM(T88:T99)</f>
        <v>0</v>
      </c>
      <c r="AR87" s="123" t="s">
        <v>80</v>
      </c>
      <c r="AT87" s="129" t="s">
        <v>71</v>
      </c>
      <c r="AU87" s="129" t="s">
        <v>15</v>
      </c>
      <c r="AY87" s="123" t="s">
        <v>178</v>
      </c>
      <c r="BK87" s="130">
        <f>SUM(BK88:BK99)</f>
        <v>0</v>
      </c>
    </row>
    <row r="88" spans="1:65" s="2" customFormat="1" ht="32.45" customHeight="1">
      <c r="A88" s="258"/>
      <c r="B88" s="133"/>
      <c r="C88" s="134" t="s">
        <v>83</v>
      </c>
      <c r="D88" s="229" t="s">
        <v>181</v>
      </c>
      <c r="E88" s="135" t="s">
        <v>193</v>
      </c>
      <c r="F88" s="136" t="s">
        <v>194</v>
      </c>
      <c r="G88" s="137" t="s">
        <v>184</v>
      </c>
      <c r="H88" s="138"/>
      <c r="I88" s="139"/>
      <c r="J88" s="140">
        <f aca="true" t="shared" si="0" ref="J88:J99">ROUND(I88*H88,2)</f>
        <v>0</v>
      </c>
      <c r="K88" s="136" t="s">
        <v>3</v>
      </c>
      <c r="L88" s="25"/>
      <c r="M88" s="141" t="s">
        <v>3</v>
      </c>
      <c r="N88" s="240" t="s">
        <v>42</v>
      </c>
      <c r="O88" s="231"/>
      <c r="P88" s="241">
        <f aca="true" t="shared" si="1" ref="P88:P99">O88*H88</f>
        <v>0</v>
      </c>
      <c r="Q88" s="241">
        <v>0</v>
      </c>
      <c r="R88" s="241">
        <f aca="true" t="shared" si="2" ref="R88:R99">Q88*H88</f>
        <v>0</v>
      </c>
      <c r="S88" s="241">
        <v>0</v>
      </c>
      <c r="T88" s="142">
        <f aca="true" t="shared" si="3" ref="T88:T99">S88*H88</f>
        <v>0</v>
      </c>
      <c r="U88" s="258"/>
      <c r="V88" s="258"/>
      <c r="W88" s="258"/>
      <c r="X88" s="258"/>
      <c r="Y88" s="258"/>
      <c r="Z88" s="258"/>
      <c r="AA88" s="258"/>
      <c r="AB88" s="258"/>
      <c r="AC88" s="258"/>
      <c r="AD88" s="258"/>
      <c r="AE88" s="258"/>
      <c r="AR88" s="143" t="s">
        <v>116</v>
      </c>
      <c r="AT88" s="143" t="s">
        <v>181</v>
      </c>
      <c r="AU88" s="143" t="s">
        <v>80</v>
      </c>
      <c r="AY88" s="15" t="s">
        <v>178</v>
      </c>
      <c r="BE88" s="144">
        <f aca="true" t="shared" si="4" ref="BE88:BE99">IF(N88="základní",J88,0)</f>
        <v>0</v>
      </c>
      <c r="BF88" s="144">
        <f aca="true" t="shared" si="5" ref="BF88:BF99">IF(N88="snížená",J88,0)</f>
        <v>0</v>
      </c>
      <c r="BG88" s="144">
        <f aca="true" t="shared" si="6" ref="BG88:BG99">IF(N88="zákl. přenesená",J88,0)</f>
        <v>0</v>
      </c>
      <c r="BH88" s="144">
        <f aca="true" t="shared" si="7" ref="BH88:BH99">IF(N88="sníž. přenesená",J88,0)</f>
        <v>0</v>
      </c>
      <c r="BI88" s="144">
        <f aca="true" t="shared" si="8" ref="BI88:BI99">IF(N88="nulová",J88,0)</f>
        <v>0</v>
      </c>
      <c r="BJ88" s="15" t="s">
        <v>15</v>
      </c>
      <c r="BK88" s="144">
        <f aca="true" t="shared" si="9" ref="BK88:BK99">ROUND(I88*H88,2)</f>
        <v>0</v>
      </c>
      <c r="BL88" s="15" t="s">
        <v>116</v>
      </c>
      <c r="BM88" s="143" t="s">
        <v>263</v>
      </c>
    </row>
    <row r="89" spans="1:65" s="2" customFormat="1" ht="14.45" customHeight="1">
      <c r="A89" s="258"/>
      <c r="B89" s="133"/>
      <c r="C89" s="134" t="s">
        <v>86</v>
      </c>
      <c r="D89" s="229" t="s">
        <v>181</v>
      </c>
      <c r="E89" s="135" t="s">
        <v>196</v>
      </c>
      <c r="F89" s="136" t="s">
        <v>197</v>
      </c>
      <c r="G89" s="137" t="s">
        <v>189</v>
      </c>
      <c r="H89" s="145">
        <v>4</v>
      </c>
      <c r="I89" s="139"/>
      <c r="J89" s="140">
        <f t="shared" si="0"/>
        <v>0</v>
      </c>
      <c r="K89" s="136" t="s">
        <v>3</v>
      </c>
      <c r="L89" s="25"/>
      <c r="M89" s="141" t="s">
        <v>3</v>
      </c>
      <c r="N89" s="240" t="s">
        <v>42</v>
      </c>
      <c r="O89" s="231"/>
      <c r="P89" s="241">
        <f t="shared" si="1"/>
        <v>0</v>
      </c>
      <c r="Q89" s="241">
        <v>0</v>
      </c>
      <c r="R89" s="241">
        <f t="shared" si="2"/>
        <v>0</v>
      </c>
      <c r="S89" s="241">
        <v>0</v>
      </c>
      <c r="T89" s="142">
        <f t="shared" si="3"/>
        <v>0</v>
      </c>
      <c r="U89" s="258"/>
      <c r="V89" s="258"/>
      <c r="W89" s="258"/>
      <c r="X89" s="258"/>
      <c r="Y89" s="258"/>
      <c r="Z89" s="258"/>
      <c r="AA89" s="258"/>
      <c r="AB89" s="258"/>
      <c r="AC89" s="258"/>
      <c r="AD89" s="258"/>
      <c r="AE89" s="258"/>
      <c r="AR89" s="143" t="s">
        <v>116</v>
      </c>
      <c r="AT89" s="143" t="s">
        <v>181</v>
      </c>
      <c r="AU89" s="143" t="s">
        <v>80</v>
      </c>
      <c r="AY89" s="15" t="s">
        <v>178</v>
      </c>
      <c r="BE89" s="144">
        <f t="shared" si="4"/>
        <v>0</v>
      </c>
      <c r="BF89" s="144">
        <f t="shared" si="5"/>
        <v>0</v>
      </c>
      <c r="BG89" s="144">
        <f t="shared" si="6"/>
        <v>0</v>
      </c>
      <c r="BH89" s="144">
        <f t="shared" si="7"/>
        <v>0</v>
      </c>
      <c r="BI89" s="144">
        <f t="shared" si="8"/>
        <v>0</v>
      </c>
      <c r="BJ89" s="15" t="s">
        <v>15</v>
      </c>
      <c r="BK89" s="144">
        <f t="shared" si="9"/>
        <v>0</v>
      </c>
      <c r="BL89" s="15" t="s">
        <v>116</v>
      </c>
      <c r="BM89" s="143" t="s">
        <v>264</v>
      </c>
    </row>
    <row r="90" spans="1:65" s="2" customFormat="1" ht="14.45" customHeight="1">
      <c r="A90" s="258"/>
      <c r="B90" s="133"/>
      <c r="C90" s="134" t="s">
        <v>89</v>
      </c>
      <c r="D90" s="229" t="s">
        <v>181</v>
      </c>
      <c r="E90" s="135" t="s">
        <v>199</v>
      </c>
      <c r="F90" s="136" t="s">
        <v>200</v>
      </c>
      <c r="G90" s="137" t="s">
        <v>189</v>
      </c>
      <c r="H90" s="145">
        <v>4</v>
      </c>
      <c r="I90" s="139"/>
      <c r="J90" s="140">
        <f t="shared" si="0"/>
        <v>0</v>
      </c>
      <c r="K90" s="136" t="s">
        <v>3</v>
      </c>
      <c r="L90" s="25"/>
      <c r="M90" s="141" t="s">
        <v>3</v>
      </c>
      <c r="N90" s="240" t="s">
        <v>42</v>
      </c>
      <c r="O90" s="231"/>
      <c r="P90" s="241">
        <f t="shared" si="1"/>
        <v>0</v>
      </c>
      <c r="Q90" s="241">
        <v>0</v>
      </c>
      <c r="R90" s="241">
        <f t="shared" si="2"/>
        <v>0</v>
      </c>
      <c r="S90" s="241">
        <v>0</v>
      </c>
      <c r="T90" s="142">
        <f t="shared" si="3"/>
        <v>0</v>
      </c>
      <c r="U90" s="258"/>
      <c r="V90" s="258"/>
      <c r="W90" s="258"/>
      <c r="X90" s="258"/>
      <c r="Y90" s="258"/>
      <c r="Z90" s="258"/>
      <c r="AA90" s="258"/>
      <c r="AB90" s="258"/>
      <c r="AC90" s="258"/>
      <c r="AD90" s="258"/>
      <c r="AE90" s="258"/>
      <c r="AR90" s="143" t="s">
        <v>116</v>
      </c>
      <c r="AT90" s="143" t="s">
        <v>181</v>
      </c>
      <c r="AU90" s="143" t="s">
        <v>80</v>
      </c>
      <c r="AY90" s="15" t="s">
        <v>178</v>
      </c>
      <c r="BE90" s="144">
        <f t="shared" si="4"/>
        <v>0</v>
      </c>
      <c r="BF90" s="144">
        <f t="shared" si="5"/>
        <v>0</v>
      </c>
      <c r="BG90" s="144">
        <f t="shared" si="6"/>
        <v>0</v>
      </c>
      <c r="BH90" s="144">
        <f t="shared" si="7"/>
        <v>0</v>
      </c>
      <c r="BI90" s="144">
        <f t="shared" si="8"/>
        <v>0</v>
      </c>
      <c r="BJ90" s="15" t="s">
        <v>15</v>
      </c>
      <c r="BK90" s="144">
        <f t="shared" si="9"/>
        <v>0</v>
      </c>
      <c r="BL90" s="15" t="s">
        <v>116</v>
      </c>
      <c r="BM90" s="143" t="s">
        <v>265</v>
      </c>
    </row>
    <row r="91" spans="1:65" s="2" customFormat="1" ht="14.45" customHeight="1">
      <c r="A91" s="258"/>
      <c r="B91" s="133"/>
      <c r="C91" s="134" t="s">
        <v>92</v>
      </c>
      <c r="D91" s="229" t="s">
        <v>181</v>
      </c>
      <c r="E91" s="135" t="s">
        <v>202</v>
      </c>
      <c r="F91" s="136" t="s">
        <v>203</v>
      </c>
      <c r="G91" s="137" t="s">
        <v>189</v>
      </c>
      <c r="H91" s="145">
        <v>4</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266</v>
      </c>
    </row>
    <row r="92" spans="1:65" s="2" customFormat="1" ht="14.45" customHeight="1">
      <c r="A92" s="258"/>
      <c r="B92" s="133"/>
      <c r="C92" s="134" t="s">
        <v>95</v>
      </c>
      <c r="D92" s="229" t="s">
        <v>181</v>
      </c>
      <c r="E92" s="135" t="s">
        <v>205</v>
      </c>
      <c r="F92" s="136" t="s">
        <v>206</v>
      </c>
      <c r="G92" s="137" t="s">
        <v>189</v>
      </c>
      <c r="H92" s="145">
        <v>4</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267</v>
      </c>
    </row>
    <row r="93" spans="1:65" s="2" customFormat="1" ht="14.45" customHeight="1">
      <c r="A93" s="258"/>
      <c r="B93" s="133"/>
      <c r="C93" s="134" t="s">
        <v>133</v>
      </c>
      <c r="D93" s="229" t="s">
        <v>181</v>
      </c>
      <c r="E93" s="135" t="s">
        <v>208</v>
      </c>
      <c r="F93" s="136" t="s">
        <v>209</v>
      </c>
      <c r="G93" s="137" t="s">
        <v>189</v>
      </c>
      <c r="H93" s="145">
        <v>4</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268</v>
      </c>
    </row>
    <row r="94" spans="1:65" s="2" customFormat="1" ht="14.45" customHeight="1">
      <c r="A94" s="258"/>
      <c r="B94" s="133"/>
      <c r="C94" s="134" t="s">
        <v>211</v>
      </c>
      <c r="D94" s="229" t="s">
        <v>181</v>
      </c>
      <c r="E94" s="135" t="s">
        <v>212</v>
      </c>
      <c r="F94" s="136" t="s">
        <v>213</v>
      </c>
      <c r="G94" s="137" t="s">
        <v>189</v>
      </c>
      <c r="H94" s="145">
        <v>4</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269</v>
      </c>
    </row>
    <row r="95" spans="1:65" s="2" customFormat="1" ht="14.45" customHeight="1">
      <c r="A95" s="258"/>
      <c r="B95" s="133"/>
      <c r="C95" s="134" t="s">
        <v>98</v>
      </c>
      <c r="D95" s="229" t="s">
        <v>181</v>
      </c>
      <c r="E95" s="135" t="s">
        <v>215</v>
      </c>
      <c r="F95" s="136" t="s">
        <v>216</v>
      </c>
      <c r="G95" s="137" t="s">
        <v>189</v>
      </c>
      <c r="H95" s="145">
        <v>4</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270</v>
      </c>
    </row>
    <row r="96" spans="1:65" s="2" customFormat="1" ht="14.45" customHeight="1">
      <c r="A96" s="258"/>
      <c r="B96" s="133"/>
      <c r="C96" s="134" t="s">
        <v>102</v>
      </c>
      <c r="D96" s="229" t="s">
        <v>181</v>
      </c>
      <c r="E96" s="135" t="s">
        <v>218</v>
      </c>
      <c r="F96" s="136" t="s">
        <v>219</v>
      </c>
      <c r="G96" s="137" t="s">
        <v>189</v>
      </c>
      <c r="H96" s="145">
        <v>2</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271</v>
      </c>
    </row>
    <row r="97" spans="1:65" s="2" customFormat="1" ht="14.45" customHeight="1">
      <c r="A97" s="258"/>
      <c r="B97" s="133"/>
      <c r="C97" s="134" t="s">
        <v>105</v>
      </c>
      <c r="D97" s="229" t="s">
        <v>181</v>
      </c>
      <c r="E97" s="135" t="s">
        <v>221</v>
      </c>
      <c r="F97" s="136" t="s">
        <v>222</v>
      </c>
      <c r="G97" s="137" t="s">
        <v>189</v>
      </c>
      <c r="H97" s="145">
        <v>1</v>
      </c>
      <c r="I97" s="139"/>
      <c r="J97" s="140">
        <f t="shared" si="0"/>
        <v>0</v>
      </c>
      <c r="K97" s="136" t="s">
        <v>3</v>
      </c>
      <c r="L97" s="25"/>
      <c r="M97" s="141" t="s">
        <v>3</v>
      </c>
      <c r="N97" s="240" t="s">
        <v>42</v>
      </c>
      <c r="O97" s="231"/>
      <c r="P97" s="241">
        <f t="shared" si="1"/>
        <v>0</v>
      </c>
      <c r="Q97" s="241">
        <v>0</v>
      </c>
      <c r="R97" s="241">
        <f t="shared" si="2"/>
        <v>0</v>
      </c>
      <c r="S97" s="241">
        <v>0</v>
      </c>
      <c r="T97" s="142">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272</v>
      </c>
    </row>
    <row r="98" spans="1:65" s="2" customFormat="1" ht="14.45" customHeight="1">
      <c r="A98" s="258"/>
      <c r="B98" s="133"/>
      <c r="C98" s="134" t="s">
        <v>108</v>
      </c>
      <c r="D98" s="229" t="s">
        <v>181</v>
      </c>
      <c r="E98" s="135" t="s">
        <v>224</v>
      </c>
      <c r="F98" s="136" t="s">
        <v>225</v>
      </c>
      <c r="G98" s="137" t="s">
        <v>189</v>
      </c>
      <c r="H98" s="145">
        <v>4</v>
      </c>
      <c r="I98" s="139"/>
      <c r="J98" s="140">
        <f t="shared" si="0"/>
        <v>0</v>
      </c>
      <c r="K98" s="136" t="s">
        <v>3</v>
      </c>
      <c r="L98" s="25"/>
      <c r="M98" s="141" t="s">
        <v>3</v>
      </c>
      <c r="N98" s="240" t="s">
        <v>42</v>
      </c>
      <c r="O98" s="231"/>
      <c r="P98" s="241">
        <f t="shared" si="1"/>
        <v>0</v>
      </c>
      <c r="Q98" s="241">
        <v>0</v>
      </c>
      <c r="R98" s="241">
        <f t="shared" si="2"/>
        <v>0</v>
      </c>
      <c r="S98" s="241">
        <v>0</v>
      </c>
      <c r="T98" s="142">
        <f t="shared" si="3"/>
        <v>0</v>
      </c>
      <c r="U98" s="258"/>
      <c r="V98" s="258"/>
      <c r="W98" s="258"/>
      <c r="X98" s="258"/>
      <c r="Y98" s="258"/>
      <c r="Z98" s="258"/>
      <c r="AA98" s="258"/>
      <c r="AB98" s="258"/>
      <c r="AC98" s="258"/>
      <c r="AD98" s="258"/>
      <c r="AE98" s="258"/>
      <c r="AR98" s="143" t="s">
        <v>116</v>
      </c>
      <c r="AT98" s="143" t="s">
        <v>181</v>
      </c>
      <c r="AU98" s="143" t="s">
        <v>80</v>
      </c>
      <c r="AY98" s="15" t="s">
        <v>178</v>
      </c>
      <c r="BE98" s="144">
        <f t="shared" si="4"/>
        <v>0</v>
      </c>
      <c r="BF98" s="144">
        <f t="shared" si="5"/>
        <v>0</v>
      </c>
      <c r="BG98" s="144">
        <f t="shared" si="6"/>
        <v>0</v>
      </c>
      <c r="BH98" s="144">
        <f t="shared" si="7"/>
        <v>0</v>
      </c>
      <c r="BI98" s="144">
        <f t="shared" si="8"/>
        <v>0</v>
      </c>
      <c r="BJ98" s="15" t="s">
        <v>15</v>
      </c>
      <c r="BK98" s="144">
        <f t="shared" si="9"/>
        <v>0</v>
      </c>
      <c r="BL98" s="15" t="s">
        <v>116</v>
      </c>
      <c r="BM98" s="143" t="s">
        <v>273</v>
      </c>
    </row>
    <row r="99" spans="1:65" s="2" customFormat="1" ht="14.45" customHeight="1">
      <c r="A99" s="258"/>
      <c r="B99" s="133"/>
      <c r="C99" s="134" t="s">
        <v>111</v>
      </c>
      <c r="D99" s="229" t="s">
        <v>181</v>
      </c>
      <c r="E99" s="135" t="s">
        <v>227</v>
      </c>
      <c r="F99" s="136" t="s">
        <v>228</v>
      </c>
      <c r="G99" s="137" t="s">
        <v>189</v>
      </c>
      <c r="H99" s="145">
        <v>1</v>
      </c>
      <c r="I99" s="139"/>
      <c r="J99" s="140">
        <f t="shared" si="0"/>
        <v>0</v>
      </c>
      <c r="K99" s="136" t="s">
        <v>3</v>
      </c>
      <c r="L99" s="25"/>
      <c r="M99" s="146" t="s">
        <v>3</v>
      </c>
      <c r="N99" s="147" t="s">
        <v>42</v>
      </c>
      <c r="O99" s="148"/>
      <c r="P99" s="149">
        <f t="shared" si="1"/>
        <v>0</v>
      </c>
      <c r="Q99" s="149">
        <v>0</v>
      </c>
      <c r="R99" s="149">
        <f t="shared" si="2"/>
        <v>0</v>
      </c>
      <c r="S99" s="149">
        <v>0</v>
      </c>
      <c r="T99" s="150">
        <f t="shared" si="3"/>
        <v>0</v>
      </c>
      <c r="U99" s="258"/>
      <c r="V99" s="258"/>
      <c r="W99" s="258"/>
      <c r="X99" s="258"/>
      <c r="Y99" s="258"/>
      <c r="Z99" s="258"/>
      <c r="AA99" s="258"/>
      <c r="AB99" s="258"/>
      <c r="AC99" s="258"/>
      <c r="AD99" s="258"/>
      <c r="AE99" s="258"/>
      <c r="AR99" s="143" t="s">
        <v>116</v>
      </c>
      <c r="AT99" s="143" t="s">
        <v>181</v>
      </c>
      <c r="AU99" s="143" t="s">
        <v>80</v>
      </c>
      <c r="AY99" s="15" t="s">
        <v>178</v>
      </c>
      <c r="BE99" s="144">
        <f t="shared" si="4"/>
        <v>0</v>
      </c>
      <c r="BF99" s="144">
        <f t="shared" si="5"/>
        <v>0</v>
      </c>
      <c r="BG99" s="144">
        <f t="shared" si="6"/>
        <v>0</v>
      </c>
      <c r="BH99" s="144">
        <f t="shared" si="7"/>
        <v>0</v>
      </c>
      <c r="BI99" s="144">
        <f t="shared" si="8"/>
        <v>0</v>
      </c>
      <c r="BJ99" s="15" t="s">
        <v>15</v>
      </c>
      <c r="BK99" s="144">
        <f t="shared" si="9"/>
        <v>0</v>
      </c>
      <c r="BL99" s="15" t="s">
        <v>116</v>
      </c>
      <c r="BM99" s="143" t="s">
        <v>274</v>
      </c>
    </row>
    <row r="100" spans="1:31" s="2" customFormat="1" ht="6.95" customHeight="1">
      <c r="A100" s="258"/>
      <c r="B100" s="31"/>
      <c r="C100" s="32"/>
      <c r="D100" s="32"/>
      <c r="E100" s="32"/>
      <c r="F100" s="32"/>
      <c r="G100" s="32"/>
      <c r="H100" s="32"/>
      <c r="I100" s="95"/>
      <c r="J100" s="32"/>
      <c r="K100" s="32"/>
      <c r="L100" s="25"/>
      <c r="M100" s="258"/>
      <c r="O100" s="258"/>
      <c r="P100" s="258"/>
      <c r="Q100" s="258"/>
      <c r="R100" s="258"/>
      <c r="S100" s="258"/>
      <c r="T100" s="258"/>
      <c r="U100" s="258"/>
      <c r="V100" s="258"/>
      <c r="W100" s="258"/>
      <c r="X100" s="258"/>
      <c r="Y100" s="258"/>
      <c r="Z100" s="258"/>
      <c r="AA100" s="258"/>
      <c r="AB100" s="258"/>
      <c r="AC100" s="258"/>
      <c r="AD100" s="258"/>
      <c r="AE100" s="258"/>
    </row>
  </sheetData>
  <autoFilter ref="C81:K9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00"/>
  <sheetViews>
    <sheetView showGridLines="0" workbookViewId="0" topLeftCell="A86">
      <selection activeCell="D88" sqref="D88:D99"/>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91</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31" s="2" customFormat="1" ht="12" customHeight="1">
      <c r="A8" s="258"/>
      <c r="B8" s="25"/>
      <c r="C8" s="258"/>
      <c r="D8" s="259" t="s">
        <v>154</v>
      </c>
      <c r="E8" s="258"/>
      <c r="F8" s="258"/>
      <c r="G8" s="258"/>
      <c r="H8" s="258"/>
      <c r="I8" s="75"/>
      <c r="J8" s="258"/>
      <c r="K8" s="258"/>
      <c r="L8" s="76"/>
      <c r="S8" s="258"/>
      <c r="T8" s="258"/>
      <c r="U8" s="258"/>
      <c r="V8" s="258"/>
      <c r="W8" s="258"/>
      <c r="X8" s="258"/>
      <c r="Y8" s="258"/>
      <c r="Z8" s="258"/>
      <c r="AA8" s="258"/>
      <c r="AB8" s="258"/>
      <c r="AC8" s="258"/>
      <c r="AD8" s="258"/>
      <c r="AE8" s="258"/>
    </row>
    <row r="9" spans="1:31" s="2" customFormat="1" ht="14.45" customHeight="1">
      <c r="A9" s="258"/>
      <c r="B9" s="25"/>
      <c r="C9" s="258"/>
      <c r="D9" s="258"/>
      <c r="E9" s="279" t="s">
        <v>275</v>
      </c>
      <c r="F9" s="307"/>
      <c r="G9" s="307"/>
      <c r="H9" s="307"/>
      <c r="I9" s="75"/>
      <c r="J9" s="258"/>
      <c r="K9" s="258"/>
      <c r="L9" s="76"/>
      <c r="S9" s="258"/>
      <c r="T9" s="258"/>
      <c r="U9" s="258"/>
      <c r="V9" s="258"/>
      <c r="W9" s="258"/>
      <c r="X9" s="258"/>
      <c r="Y9" s="258"/>
      <c r="Z9" s="258"/>
      <c r="AA9" s="258"/>
      <c r="AB9" s="258"/>
      <c r="AC9" s="258"/>
      <c r="AD9" s="258"/>
      <c r="AE9" s="258"/>
    </row>
    <row r="10" spans="1:31" s="2" customFormat="1" ht="12">
      <c r="A10" s="258"/>
      <c r="B10" s="25"/>
      <c r="C10" s="258"/>
      <c r="D10" s="258"/>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2" customHeight="1">
      <c r="A11" s="258"/>
      <c r="B11" s="25"/>
      <c r="C11" s="258"/>
      <c r="D11" s="259" t="s">
        <v>19</v>
      </c>
      <c r="E11" s="258"/>
      <c r="F11" s="251" t="s">
        <v>3</v>
      </c>
      <c r="G11" s="258"/>
      <c r="H11" s="258"/>
      <c r="I11" s="77" t="s">
        <v>20</v>
      </c>
      <c r="J11" s="251" t="s">
        <v>3</v>
      </c>
      <c r="K11" s="258"/>
      <c r="L11" s="76"/>
      <c r="S11" s="258"/>
      <c r="T11" s="258"/>
      <c r="U11" s="258"/>
      <c r="V11" s="258"/>
      <c r="W11" s="258"/>
      <c r="X11" s="258"/>
      <c r="Y11" s="258"/>
      <c r="Z11" s="258"/>
      <c r="AA11" s="258"/>
      <c r="AB11" s="258"/>
      <c r="AC11" s="258"/>
      <c r="AD11" s="258"/>
      <c r="AE11" s="258"/>
    </row>
    <row r="12" spans="1:31" s="2" customFormat="1" ht="12" customHeight="1">
      <c r="A12" s="258"/>
      <c r="B12" s="25"/>
      <c r="C12" s="258"/>
      <c r="D12" s="259" t="s">
        <v>21</v>
      </c>
      <c r="E12" s="258"/>
      <c r="F12" s="251" t="s">
        <v>22</v>
      </c>
      <c r="G12" s="258"/>
      <c r="H12" s="258"/>
      <c r="I12" s="77" t="s">
        <v>23</v>
      </c>
      <c r="J12" s="250" t="str">
        <f>'Rekapitulace stavby'!AU8</f>
        <v>21. 10. 2019</v>
      </c>
      <c r="K12" s="258"/>
      <c r="L12" s="76"/>
      <c r="S12" s="258"/>
      <c r="T12" s="258"/>
      <c r="U12" s="258"/>
      <c r="V12" s="258"/>
      <c r="W12" s="258"/>
      <c r="X12" s="258"/>
      <c r="Y12" s="258"/>
      <c r="Z12" s="258"/>
      <c r="AA12" s="258"/>
      <c r="AB12" s="258"/>
      <c r="AC12" s="258"/>
      <c r="AD12" s="258"/>
      <c r="AE12" s="258"/>
    </row>
    <row r="13" spans="1:31" s="2" customFormat="1" ht="10.9" customHeight="1">
      <c r="A13" s="258"/>
      <c r="B13" s="25"/>
      <c r="C13" s="258"/>
      <c r="D13" s="258"/>
      <c r="E13" s="258"/>
      <c r="F13" s="258"/>
      <c r="G13" s="258"/>
      <c r="H13" s="258"/>
      <c r="I13" s="75"/>
      <c r="J13" s="258"/>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25</v>
      </c>
      <c r="E14" s="258"/>
      <c r="F14" s="258"/>
      <c r="G14" s="258"/>
      <c r="H14" s="258"/>
      <c r="I14" s="77" t="s">
        <v>26</v>
      </c>
      <c r="J14" s="251" t="s">
        <v>3</v>
      </c>
      <c r="K14" s="258"/>
      <c r="L14" s="76"/>
      <c r="S14" s="258"/>
      <c r="T14" s="258"/>
      <c r="U14" s="258"/>
      <c r="V14" s="258"/>
      <c r="W14" s="258"/>
      <c r="X14" s="258"/>
      <c r="Y14" s="258"/>
      <c r="Z14" s="258"/>
      <c r="AA14" s="258"/>
      <c r="AB14" s="258"/>
      <c r="AC14" s="258"/>
      <c r="AD14" s="258"/>
      <c r="AE14" s="258"/>
    </row>
    <row r="15" spans="1:31" s="2" customFormat="1" ht="18" customHeight="1">
      <c r="A15" s="258"/>
      <c r="B15" s="25"/>
      <c r="C15" s="258"/>
      <c r="D15" s="258"/>
      <c r="E15" s="251" t="s">
        <v>27</v>
      </c>
      <c r="F15" s="258"/>
      <c r="G15" s="258"/>
      <c r="H15" s="258"/>
      <c r="I15" s="77" t="s">
        <v>28</v>
      </c>
      <c r="J15" s="251" t="s">
        <v>3</v>
      </c>
      <c r="K15" s="258"/>
      <c r="L15" s="76"/>
      <c r="S15" s="258"/>
      <c r="T15" s="258"/>
      <c r="U15" s="258"/>
      <c r="V15" s="258"/>
      <c r="W15" s="258"/>
      <c r="X15" s="258"/>
      <c r="Y15" s="258"/>
      <c r="Z15" s="258"/>
      <c r="AA15" s="258"/>
      <c r="AB15" s="258"/>
      <c r="AC15" s="258"/>
      <c r="AD15" s="258"/>
      <c r="AE15" s="258"/>
    </row>
    <row r="16" spans="1:31" s="2" customFormat="1" ht="6.95" customHeight="1">
      <c r="A16" s="258"/>
      <c r="B16" s="25"/>
      <c r="C16" s="258"/>
      <c r="D16" s="258"/>
      <c r="E16" s="258"/>
      <c r="F16" s="258"/>
      <c r="G16" s="258"/>
      <c r="H16" s="258"/>
      <c r="I16" s="75"/>
      <c r="J16" s="258"/>
      <c r="K16" s="258"/>
      <c r="L16" s="76"/>
      <c r="S16" s="258"/>
      <c r="T16" s="258"/>
      <c r="U16" s="258"/>
      <c r="V16" s="258"/>
      <c r="W16" s="258"/>
      <c r="X16" s="258"/>
      <c r="Y16" s="258"/>
      <c r="Z16" s="258"/>
      <c r="AA16" s="258"/>
      <c r="AB16" s="258"/>
      <c r="AC16" s="258"/>
      <c r="AD16" s="258"/>
      <c r="AE16" s="258"/>
    </row>
    <row r="17" spans="1:31" s="2" customFormat="1" ht="12" customHeight="1">
      <c r="A17" s="258"/>
      <c r="B17" s="25"/>
      <c r="C17" s="258"/>
      <c r="D17" s="259" t="s">
        <v>29</v>
      </c>
      <c r="E17" s="258"/>
      <c r="F17" s="258"/>
      <c r="G17" s="258"/>
      <c r="H17" s="258"/>
      <c r="I17" s="77" t="s">
        <v>26</v>
      </c>
      <c r="J17" s="260" t="str">
        <f>'Rekapitulace stavby'!AU13</f>
        <v>Vyplň údaj</v>
      </c>
      <c r="K17" s="258"/>
      <c r="L17" s="76"/>
      <c r="S17" s="258"/>
      <c r="T17" s="258"/>
      <c r="U17" s="258"/>
      <c r="V17" s="258"/>
      <c r="W17" s="258"/>
      <c r="X17" s="258"/>
      <c r="Y17" s="258"/>
      <c r="Z17" s="258"/>
      <c r="AA17" s="258"/>
      <c r="AB17" s="258"/>
      <c r="AC17" s="258"/>
      <c r="AD17" s="258"/>
      <c r="AE17" s="258"/>
    </row>
    <row r="18" spans="1:31" s="2" customFormat="1" ht="18" customHeight="1">
      <c r="A18" s="258"/>
      <c r="B18" s="25"/>
      <c r="C18" s="258"/>
      <c r="D18" s="258"/>
      <c r="E18" s="310" t="str">
        <f>'Rekapitulace stavby'!E14</f>
        <v>Vyplň údaj</v>
      </c>
      <c r="F18" s="282"/>
      <c r="G18" s="282"/>
      <c r="H18" s="282"/>
      <c r="I18" s="77" t="s">
        <v>28</v>
      </c>
      <c r="J18" s="260" t="str">
        <f>'Rekapitulace stavby'!AU14</f>
        <v>Vyplň údaj</v>
      </c>
      <c r="K18" s="258"/>
      <c r="L18" s="76"/>
      <c r="S18" s="258"/>
      <c r="T18" s="258"/>
      <c r="U18" s="258"/>
      <c r="V18" s="258"/>
      <c r="W18" s="258"/>
      <c r="X18" s="258"/>
      <c r="Y18" s="258"/>
      <c r="Z18" s="258"/>
      <c r="AA18" s="258"/>
      <c r="AB18" s="258"/>
      <c r="AC18" s="258"/>
      <c r="AD18" s="258"/>
      <c r="AE18" s="258"/>
    </row>
    <row r="19" spans="1:31" s="2" customFormat="1" ht="6.95" customHeight="1">
      <c r="A19" s="258"/>
      <c r="B19" s="25"/>
      <c r="C19" s="258"/>
      <c r="D19" s="258"/>
      <c r="E19" s="258"/>
      <c r="F19" s="258"/>
      <c r="G19" s="258"/>
      <c r="H19" s="258"/>
      <c r="I19" s="75"/>
      <c r="J19" s="258"/>
      <c r="K19" s="258"/>
      <c r="L19" s="76"/>
      <c r="S19" s="258"/>
      <c r="T19" s="258"/>
      <c r="U19" s="258"/>
      <c r="V19" s="258"/>
      <c r="W19" s="258"/>
      <c r="X19" s="258"/>
      <c r="Y19" s="258"/>
      <c r="Z19" s="258"/>
      <c r="AA19" s="258"/>
      <c r="AB19" s="258"/>
      <c r="AC19" s="258"/>
      <c r="AD19" s="258"/>
      <c r="AE19" s="258"/>
    </row>
    <row r="20" spans="1:31" s="2" customFormat="1" ht="12" customHeight="1">
      <c r="A20" s="258"/>
      <c r="B20" s="25"/>
      <c r="C20" s="258"/>
      <c r="D20" s="259" t="s">
        <v>31</v>
      </c>
      <c r="E20" s="258"/>
      <c r="F20" s="258"/>
      <c r="G20" s="258"/>
      <c r="H20" s="258"/>
      <c r="I20" s="77" t="s">
        <v>26</v>
      </c>
      <c r="J20" s="251" t="s">
        <v>3</v>
      </c>
      <c r="K20" s="258"/>
      <c r="L20" s="76"/>
      <c r="S20" s="258"/>
      <c r="T20" s="258"/>
      <c r="U20" s="258"/>
      <c r="V20" s="258"/>
      <c r="W20" s="258"/>
      <c r="X20" s="258"/>
      <c r="Y20" s="258"/>
      <c r="Z20" s="258"/>
      <c r="AA20" s="258"/>
      <c r="AB20" s="258"/>
      <c r="AC20" s="258"/>
      <c r="AD20" s="258"/>
      <c r="AE20" s="258"/>
    </row>
    <row r="21" spans="1:31" s="2" customFormat="1" ht="18" customHeight="1">
      <c r="A21" s="258"/>
      <c r="B21" s="25"/>
      <c r="C21" s="258"/>
      <c r="D21" s="258"/>
      <c r="E21" s="251" t="s">
        <v>32</v>
      </c>
      <c r="F21" s="258"/>
      <c r="G21" s="258"/>
      <c r="H21" s="258"/>
      <c r="I21" s="77" t="s">
        <v>28</v>
      </c>
      <c r="J21" s="251" t="s">
        <v>3</v>
      </c>
      <c r="K21" s="258"/>
      <c r="L21" s="76"/>
      <c r="S21" s="258"/>
      <c r="T21" s="258"/>
      <c r="U21" s="258"/>
      <c r="V21" s="258"/>
      <c r="W21" s="258"/>
      <c r="X21" s="258"/>
      <c r="Y21" s="258"/>
      <c r="Z21" s="258"/>
      <c r="AA21" s="258"/>
      <c r="AB21" s="258"/>
      <c r="AC21" s="258"/>
      <c r="AD21" s="258"/>
      <c r="AE21" s="258"/>
    </row>
    <row r="22" spans="1:31" s="2" customFormat="1" ht="6.95" customHeight="1">
      <c r="A22" s="258"/>
      <c r="B22" s="25"/>
      <c r="C22" s="258"/>
      <c r="D22" s="258"/>
      <c r="E22" s="258"/>
      <c r="F22" s="258"/>
      <c r="G22" s="258"/>
      <c r="H22" s="258"/>
      <c r="I22" s="75"/>
      <c r="J22" s="258"/>
      <c r="K22" s="258"/>
      <c r="L22" s="76"/>
      <c r="S22" s="258"/>
      <c r="T22" s="258"/>
      <c r="U22" s="258"/>
      <c r="V22" s="258"/>
      <c r="W22" s="258"/>
      <c r="X22" s="258"/>
      <c r="Y22" s="258"/>
      <c r="Z22" s="258"/>
      <c r="AA22" s="258"/>
      <c r="AB22" s="258"/>
      <c r="AC22" s="258"/>
      <c r="AD22" s="258"/>
      <c r="AE22" s="258"/>
    </row>
    <row r="23" spans="1:31" s="2" customFormat="1" ht="12" customHeight="1">
      <c r="A23" s="258"/>
      <c r="B23" s="25"/>
      <c r="C23" s="258"/>
      <c r="D23" s="259" t="s">
        <v>34</v>
      </c>
      <c r="E23" s="258"/>
      <c r="F23" s="258"/>
      <c r="G23" s="258"/>
      <c r="H23" s="258"/>
      <c r="I23" s="77" t="s">
        <v>26</v>
      </c>
      <c r="J23" s="251" t="str">
        <f>IF('Rekapitulace stavby'!AU19="","",'Rekapitulace stavby'!AU19)</f>
        <v/>
      </c>
      <c r="K23" s="258"/>
      <c r="L23" s="76"/>
      <c r="S23" s="258"/>
      <c r="T23" s="258"/>
      <c r="U23" s="258"/>
      <c r="V23" s="258"/>
      <c r="W23" s="258"/>
      <c r="X23" s="258"/>
      <c r="Y23" s="258"/>
      <c r="Z23" s="258"/>
      <c r="AA23" s="258"/>
      <c r="AB23" s="258"/>
      <c r="AC23" s="258"/>
      <c r="AD23" s="258"/>
      <c r="AE23" s="258"/>
    </row>
    <row r="24" spans="1:31" s="2" customFormat="1" ht="18" customHeight="1">
      <c r="A24" s="258"/>
      <c r="B24" s="25"/>
      <c r="C24" s="258"/>
      <c r="D24" s="258"/>
      <c r="E24" s="251" t="str">
        <f>IF('Rekapitulace stavby'!E20="","",'Rekapitulace stavby'!E20)</f>
        <v xml:space="preserve"> </v>
      </c>
      <c r="F24" s="258"/>
      <c r="G24" s="258"/>
      <c r="H24" s="258"/>
      <c r="I24" s="77" t="s">
        <v>28</v>
      </c>
      <c r="J24" s="251" t="str">
        <f>IF('Rekapitulace stavby'!AU20="","",'Rekapitulace stavby'!AU20)</f>
        <v/>
      </c>
      <c r="K24" s="258"/>
      <c r="L24" s="76"/>
      <c r="S24" s="258"/>
      <c r="T24" s="258"/>
      <c r="U24" s="258"/>
      <c r="V24" s="258"/>
      <c r="W24" s="258"/>
      <c r="X24" s="258"/>
      <c r="Y24" s="258"/>
      <c r="Z24" s="258"/>
      <c r="AA24" s="258"/>
      <c r="AB24" s="258"/>
      <c r="AC24" s="258"/>
      <c r="AD24" s="258"/>
      <c r="AE24" s="258"/>
    </row>
    <row r="25" spans="1:31" s="2" customFormat="1" ht="6.95" customHeight="1">
      <c r="A25" s="258"/>
      <c r="B25" s="25"/>
      <c r="C25" s="258"/>
      <c r="D25" s="258"/>
      <c r="E25" s="258"/>
      <c r="F25" s="258"/>
      <c r="G25" s="258"/>
      <c r="H25" s="258"/>
      <c r="I25" s="75"/>
      <c r="J25" s="258"/>
      <c r="K25" s="258"/>
      <c r="L25" s="76"/>
      <c r="S25" s="258"/>
      <c r="T25" s="258"/>
      <c r="U25" s="258"/>
      <c r="V25" s="258"/>
      <c r="W25" s="258"/>
      <c r="X25" s="258"/>
      <c r="Y25" s="258"/>
      <c r="Z25" s="258"/>
      <c r="AA25" s="258"/>
      <c r="AB25" s="258"/>
      <c r="AC25" s="258"/>
      <c r="AD25" s="258"/>
      <c r="AE25" s="258"/>
    </row>
    <row r="26" spans="1:31" s="2" customFormat="1" ht="12" customHeight="1">
      <c r="A26" s="258"/>
      <c r="B26" s="25"/>
      <c r="C26" s="258"/>
      <c r="D26" s="259" t="s">
        <v>35</v>
      </c>
      <c r="E26" s="258"/>
      <c r="F26" s="258"/>
      <c r="G26" s="258"/>
      <c r="H26" s="258"/>
      <c r="I26" s="75"/>
      <c r="J26" s="258"/>
      <c r="K26" s="258"/>
      <c r="L26" s="76"/>
      <c r="S26" s="258"/>
      <c r="T26" s="258"/>
      <c r="U26" s="258"/>
      <c r="V26" s="258"/>
      <c r="W26" s="258"/>
      <c r="X26" s="258"/>
      <c r="Y26" s="258"/>
      <c r="Z26" s="258"/>
      <c r="AA26" s="258"/>
      <c r="AB26" s="258"/>
      <c r="AC26" s="258"/>
      <c r="AD26" s="258"/>
      <c r="AE26" s="258"/>
    </row>
    <row r="27" spans="1:31" s="8" customFormat="1" ht="14.45" customHeight="1">
      <c r="A27" s="78"/>
      <c r="B27" s="79"/>
      <c r="C27" s="78"/>
      <c r="D27" s="78"/>
      <c r="E27" s="286" t="s">
        <v>3</v>
      </c>
      <c r="F27" s="286"/>
      <c r="G27" s="286"/>
      <c r="H27" s="286"/>
      <c r="I27" s="80"/>
      <c r="J27" s="78"/>
      <c r="K27" s="78"/>
      <c r="L27" s="81"/>
      <c r="S27" s="78"/>
      <c r="T27" s="78"/>
      <c r="U27" s="78"/>
      <c r="V27" s="78"/>
      <c r="W27" s="78"/>
      <c r="X27" s="78"/>
      <c r="Y27" s="78"/>
      <c r="Z27" s="78"/>
      <c r="AA27" s="78"/>
      <c r="AB27" s="78"/>
      <c r="AC27" s="78"/>
      <c r="AD27" s="78"/>
      <c r="AE27" s="78"/>
    </row>
    <row r="28" spans="1:31" s="2" customFormat="1" ht="6.95" customHeight="1">
      <c r="A28" s="258"/>
      <c r="B28" s="25"/>
      <c r="C28" s="258"/>
      <c r="D28" s="258"/>
      <c r="E28" s="258"/>
      <c r="F28" s="258"/>
      <c r="G28" s="258"/>
      <c r="H28" s="258"/>
      <c r="I28" s="75"/>
      <c r="J28" s="258"/>
      <c r="K28" s="258"/>
      <c r="L28" s="76"/>
      <c r="S28" s="258"/>
      <c r="T28" s="258"/>
      <c r="U28" s="258"/>
      <c r="V28" s="258"/>
      <c r="W28" s="258"/>
      <c r="X28" s="258"/>
      <c r="Y28" s="258"/>
      <c r="Z28" s="258"/>
      <c r="AA28" s="258"/>
      <c r="AB28" s="258"/>
      <c r="AC28" s="258"/>
      <c r="AD28" s="258"/>
      <c r="AE28" s="258"/>
    </row>
    <row r="29" spans="1:31" s="2" customFormat="1" ht="6.95" customHeight="1">
      <c r="A29" s="258"/>
      <c r="B29" s="25"/>
      <c r="C29" s="258"/>
      <c r="D29" s="48"/>
      <c r="E29" s="48"/>
      <c r="F29" s="48"/>
      <c r="G29" s="48"/>
      <c r="H29" s="48"/>
      <c r="I29" s="82"/>
      <c r="J29" s="48"/>
      <c r="K29" s="48"/>
      <c r="L29" s="76"/>
      <c r="S29" s="258"/>
      <c r="T29" s="258"/>
      <c r="U29" s="258"/>
      <c r="V29" s="258"/>
      <c r="W29" s="258"/>
      <c r="X29" s="258"/>
      <c r="Y29" s="258"/>
      <c r="Z29" s="258"/>
      <c r="AA29" s="258"/>
      <c r="AB29" s="258"/>
      <c r="AC29" s="258"/>
      <c r="AD29" s="258"/>
      <c r="AE29" s="258"/>
    </row>
    <row r="30" spans="1:31" s="2" customFormat="1" ht="25.35" customHeight="1">
      <c r="A30" s="258"/>
      <c r="B30" s="25"/>
      <c r="C30" s="258"/>
      <c r="D30" s="83" t="s">
        <v>37</v>
      </c>
      <c r="E30" s="258"/>
      <c r="F30" s="258"/>
      <c r="G30" s="258"/>
      <c r="H30" s="258"/>
      <c r="I30" s="75"/>
      <c r="J30" s="246">
        <f>ROUND(J82,2)</f>
        <v>0</v>
      </c>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14.45" customHeight="1">
      <c r="A32" s="258"/>
      <c r="B32" s="25"/>
      <c r="C32" s="258"/>
      <c r="D32" s="258"/>
      <c r="E32" s="258"/>
      <c r="F32" s="254" t="s">
        <v>39</v>
      </c>
      <c r="G32" s="258"/>
      <c r="H32" s="258"/>
      <c r="I32" s="84" t="s">
        <v>38</v>
      </c>
      <c r="J32" s="254" t="s">
        <v>40</v>
      </c>
      <c r="K32" s="258"/>
      <c r="L32" s="76"/>
      <c r="S32" s="258"/>
      <c r="T32" s="258"/>
      <c r="U32" s="258"/>
      <c r="V32" s="258"/>
      <c r="W32" s="258"/>
      <c r="X32" s="258"/>
      <c r="Y32" s="258"/>
      <c r="Z32" s="258"/>
      <c r="AA32" s="258"/>
      <c r="AB32" s="258"/>
      <c r="AC32" s="258"/>
      <c r="AD32" s="258"/>
      <c r="AE32" s="258"/>
    </row>
    <row r="33" spans="1:31" s="2" customFormat="1" ht="14.45" customHeight="1">
      <c r="A33" s="258"/>
      <c r="B33" s="25"/>
      <c r="C33" s="258"/>
      <c r="D33" s="85" t="s">
        <v>41</v>
      </c>
      <c r="E33" s="259" t="s">
        <v>42</v>
      </c>
      <c r="F33" s="86">
        <f>ROUND((SUM(BE82:BE99)),2)</f>
        <v>0</v>
      </c>
      <c r="G33" s="258"/>
      <c r="H33" s="258"/>
      <c r="I33" s="87">
        <v>0.21</v>
      </c>
      <c r="J33" s="86">
        <f>ROUND(((SUM(BE82:BE99))*I33),2)</f>
        <v>0</v>
      </c>
      <c r="K33" s="25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9" t="s">
        <v>43</v>
      </c>
      <c r="F34" s="86">
        <f>ROUND((SUM(BF82:BF99)),2)</f>
        <v>0</v>
      </c>
      <c r="G34" s="258"/>
      <c r="H34" s="258"/>
      <c r="I34" s="87">
        <v>0.15</v>
      </c>
      <c r="J34" s="86">
        <f>ROUND(((SUM(BF82:BF99))*I34),2)</f>
        <v>0</v>
      </c>
      <c r="K34" s="258"/>
      <c r="L34" s="76"/>
      <c r="S34" s="258"/>
      <c r="T34" s="258"/>
      <c r="U34" s="258"/>
      <c r="V34" s="258"/>
      <c r="W34" s="258"/>
      <c r="X34" s="258"/>
      <c r="Y34" s="258"/>
      <c r="Z34" s="258"/>
      <c r="AA34" s="258"/>
      <c r="AB34" s="258"/>
      <c r="AC34" s="258"/>
      <c r="AD34" s="258"/>
      <c r="AE34" s="258"/>
    </row>
    <row r="35" spans="1:31" s="2" customFormat="1" ht="14.45" customHeight="1" hidden="1">
      <c r="A35" s="258"/>
      <c r="B35" s="25"/>
      <c r="C35" s="258"/>
      <c r="D35" s="258"/>
      <c r="E35" s="259" t="s">
        <v>44</v>
      </c>
      <c r="F35" s="86">
        <f>ROUND((SUM(BG82:BG99)),2)</f>
        <v>0</v>
      </c>
      <c r="G35" s="258"/>
      <c r="H35" s="258"/>
      <c r="I35" s="87">
        <v>0.21</v>
      </c>
      <c r="J35" s="86">
        <f>0</f>
        <v>0</v>
      </c>
      <c r="K35" s="258"/>
      <c r="L35" s="76"/>
      <c r="S35" s="258"/>
      <c r="T35" s="258"/>
      <c r="U35" s="258"/>
      <c r="V35" s="258"/>
      <c r="W35" s="258"/>
      <c r="X35" s="258"/>
      <c r="Y35" s="258"/>
      <c r="Z35" s="258"/>
      <c r="AA35" s="258"/>
      <c r="AB35" s="258"/>
      <c r="AC35" s="258"/>
      <c r="AD35" s="258"/>
      <c r="AE35" s="258"/>
    </row>
    <row r="36" spans="1:31" s="2" customFormat="1" ht="14.45" customHeight="1" hidden="1">
      <c r="A36" s="258"/>
      <c r="B36" s="25"/>
      <c r="C36" s="258"/>
      <c r="D36" s="258"/>
      <c r="E36" s="259" t="s">
        <v>45</v>
      </c>
      <c r="F36" s="86">
        <f>ROUND((SUM(BH82:BH99)),2)</f>
        <v>0</v>
      </c>
      <c r="G36" s="258"/>
      <c r="H36" s="258"/>
      <c r="I36" s="87">
        <v>0.15</v>
      </c>
      <c r="J36" s="86">
        <f>0</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46</v>
      </c>
      <c r="F37" s="86">
        <f>ROUND((SUM(BI82:BI99)),2)</f>
        <v>0</v>
      </c>
      <c r="G37" s="258"/>
      <c r="H37" s="258"/>
      <c r="I37" s="87">
        <v>0</v>
      </c>
      <c r="J37" s="86">
        <f>0</f>
        <v>0</v>
      </c>
      <c r="K37" s="258"/>
      <c r="L37" s="76"/>
      <c r="S37" s="258"/>
      <c r="T37" s="258"/>
      <c r="U37" s="258"/>
      <c r="V37" s="258"/>
      <c r="W37" s="258"/>
      <c r="X37" s="258"/>
      <c r="Y37" s="258"/>
      <c r="Z37" s="258"/>
      <c r="AA37" s="258"/>
      <c r="AB37" s="258"/>
      <c r="AC37" s="258"/>
      <c r="AD37" s="258"/>
      <c r="AE37" s="258"/>
    </row>
    <row r="38" spans="1:31" s="2" customFormat="1" ht="6.95" customHeight="1">
      <c r="A38" s="258"/>
      <c r="B38" s="25"/>
      <c r="C38" s="258"/>
      <c r="D38" s="258"/>
      <c r="E38" s="258"/>
      <c r="F38" s="258"/>
      <c r="G38" s="258"/>
      <c r="H38" s="258"/>
      <c r="I38" s="75"/>
      <c r="J38" s="258"/>
      <c r="K38" s="258"/>
      <c r="L38" s="76"/>
      <c r="S38" s="258"/>
      <c r="T38" s="258"/>
      <c r="U38" s="258"/>
      <c r="V38" s="258"/>
      <c r="W38" s="258"/>
      <c r="X38" s="258"/>
      <c r="Y38" s="258"/>
      <c r="Z38" s="258"/>
      <c r="AA38" s="258"/>
      <c r="AB38" s="258"/>
      <c r="AC38" s="258"/>
      <c r="AD38" s="258"/>
      <c r="AE38" s="258"/>
    </row>
    <row r="39" spans="1:31" s="2" customFormat="1" ht="25.35" customHeight="1">
      <c r="A39" s="258"/>
      <c r="B39" s="25"/>
      <c r="C39" s="88"/>
      <c r="D39" s="89" t="s">
        <v>47</v>
      </c>
      <c r="E39" s="42"/>
      <c r="F39" s="42"/>
      <c r="G39" s="90" t="s">
        <v>48</v>
      </c>
      <c r="H39" s="91" t="s">
        <v>49</v>
      </c>
      <c r="I39" s="92"/>
      <c r="J39" s="93">
        <f>SUM(J30:J37)</f>
        <v>0</v>
      </c>
      <c r="K39" s="94"/>
      <c r="L39" s="76"/>
      <c r="S39" s="258"/>
      <c r="T39" s="258"/>
      <c r="U39" s="258"/>
      <c r="V39" s="258"/>
      <c r="W39" s="258"/>
      <c r="X39" s="258"/>
      <c r="Y39" s="258"/>
      <c r="Z39" s="258"/>
      <c r="AA39" s="258"/>
      <c r="AB39" s="258"/>
      <c r="AC39" s="258"/>
      <c r="AD39" s="258"/>
      <c r="AE39" s="258"/>
    </row>
    <row r="40" spans="1:31" s="2" customFormat="1" ht="14.45" customHeight="1">
      <c r="A40" s="258"/>
      <c r="B40" s="31"/>
      <c r="C40" s="32"/>
      <c r="D40" s="32"/>
      <c r="E40" s="32"/>
      <c r="F40" s="32"/>
      <c r="G40" s="32"/>
      <c r="H40" s="32"/>
      <c r="I40" s="95"/>
      <c r="J40" s="32"/>
      <c r="K40" s="32"/>
      <c r="L40" s="76"/>
      <c r="S40" s="258"/>
      <c r="T40" s="258"/>
      <c r="U40" s="258"/>
      <c r="V40" s="258"/>
      <c r="W40" s="258"/>
      <c r="X40" s="258"/>
      <c r="Y40" s="258"/>
      <c r="Z40" s="258"/>
      <c r="AA40" s="258"/>
      <c r="AB40" s="258"/>
      <c r="AC40" s="258"/>
      <c r="AD40" s="258"/>
      <c r="AE40" s="258"/>
    </row>
    <row r="44" spans="1:31" s="2" customFormat="1" ht="6.95" customHeight="1">
      <c r="A44" s="258"/>
      <c r="B44" s="33"/>
      <c r="C44" s="34"/>
      <c r="D44" s="34"/>
      <c r="E44" s="34"/>
      <c r="F44" s="34"/>
      <c r="G44" s="34"/>
      <c r="H44" s="34"/>
      <c r="I44" s="96"/>
      <c r="J44" s="34"/>
      <c r="K44" s="34"/>
      <c r="L44" s="76"/>
      <c r="S44" s="258"/>
      <c r="T44" s="258"/>
      <c r="U44" s="258"/>
      <c r="V44" s="258"/>
      <c r="W44" s="258"/>
      <c r="X44" s="258"/>
      <c r="Y44" s="258"/>
      <c r="Z44" s="258"/>
      <c r="AA44" s="258"/>
      <c r="AB44" s="258"/>
      <c r="AC44" s="258"/>
      <c r="AD44" s="258"/>
      <c r="AE44" s="258"/>
    </row>
    <row r="45" spans="1:31" s="2" customFormat="1" ht="24.95" customHeight="1">
      <c r="A45" s="258"/>
      <c r="B45" s="25"/>
      <c r="C45" s="19" t="s">
        <v>156</v>
      </c>
      <c r="D45" s="258"/>
      <c r="E45" s="258"/>
      <c r="F45" s="258"/>
      <c r="G45" s="258"/>
      <c r="H45" s="258"/>
      <c r="I45" s="75"/>
      <c r="J45" s="258"/>
      <c r="K45" s="258"/>
      <c r="L45" s="76"/>
      <c r="S45" s="258"/>
      <c r="T45" s="258"/>
      <c r="U45" s="258"/>
      <c r="V45" s="258"/>
      <c r="W45" s="258"/>
      <c r="X45" s="258"/>
      <c r="Y45" s="258"/>
      <c r="Z45" s="258"/>
      <c r="AA45" s="258"/>
      <c r="AB45" s="258"/>
      <c r="AC45" s="258"/>
      <c r="AD45" s="258"/>
      <c r="AE45" s="258"/>
    </row>
    <row r="46" spans="1:31" s="2" customFormat="1" ht="6.95" customHeight="1">
      <c r="A46" s="258"/>
      <c r="B46" s="25"/>
      <c r="C46" s="258"/>
      <c r="D46" s="258"/>
      <c r="E46" s="258"/>
      <c r="F46" s="258"/>
      <c r="G46" s="258"/>
      <c r="H46" s="258"/>
      <c r="I46" s="75"/>
      <c r="J46" s="258"/>
      <c r="K46" s="258"/>
      <c r="L46" s="76"/>
      <c r="S46" s="258"/>
      <c r="T46" s="258"/>
      <c r="U46" s="258"/>
      <c r="V46" s="258"/>
      <c r="W46" s="258"/>
      <c r="X46" s="258"/>
      <c r="Y46" s="258"/>
      <c r="Z46" s="258"/>
      <c r="AA46" s="258"/>
      <c r="AB46" s="258"/>
      <c r="AC46" s="258"/>
      <c r="AD46" s="258"/>
      <c r="AE46" s="258"/>
    </row>
    <row r="47" spans="1:31" s="2" customFormat="1" ht="12" customHeight="1">
      <c r="A47" s="258"/>
      <c r="B47" s="25"/>
      <c r="C47" s="259" t="s">
        <v>17</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14.45" customHeight="1">
      <c r="A48" s="258"/>
      <c r="B48" s="25"/>
      <c r="C48" s="258"/>
      <c r="D48" s="258"/>
      <c r="E48" s="308" t="str">
        <f>E7</f>
        <v>Blok G- nábytek</v>
      </c>
      <c r="F48" s="309"/>
      <c r="G48" s="309"/>
      <c r="H48" s="309"/>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154</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279" t="str">
        <f>E9</f>
        <v>5 - Typ A5</v>
      </c>
      <c r="F50" s="307"/>
      <c r="G50" s="307"/>
      <c r="H50" s="307"/>
      <c r="I50" s="75"/>
      <c r="J50" s="258"/>
      <c r="K50" s="258"/>
      <c r="L50" s="76"/>
      <c r="S50" s="258"/>
      <c r="T50" s="258"/>
      <c r="U50" s="258"/>
      <c r="V50" s="258"/>
      <c r="W50" s="258"/>
      <c r="X50" s="258"/>
      <c r="Y50" s="258"/>
      <c r="Z50" s="258"/>
      <c r="AA50" s="258"/>
      <c r="AB50" s="258"/>
      <c r="AC50" s="258"/>
      <c r="AD50" s="258"/>
      <c r="AE50" s="258"/>
    </row>
    <row r="51" spans="1:31" s="2" customFormat="1" ht="6.95" customHeight="1">
      <c r="A51" s="258"/>
      <c r="B51" s="25"/>
      <c r="C51" s="258"/>
      <c r="D51" s="258"/>
      <c r="E51" s="258"/>
      <c r="F51" s="258"/>
      <c r="G51" s="258"/>
      <c r="H51" s="258"/>
      <c r="I51" s="75"/>
      <c r="J51" s="258"/>
      <c r="K51" s="258"/>
      <c r="L51" s="76"/>
      <c r="S51" s="258"/>
      <c r="T51" s="258"/>
      <c r="U51" s="258"/>
      <c r="V51" s="258"/>
      <c r="W51" s="258"/>
      <c r="X51" s="258"/>
      <c r="Y51" s="258"/>
      <c r="Z51" s="258"/>
      <c r="AA51" s="258"/>
      <c r="AB51" s="258"/>
      <c r="AC51" s="258"/>
      <c r="AD51" s="258"/>
      <c r="AE51" s="258"/>
    </row>
    <row r="52" spans="1:31" s="2" customFormat="1" ht="12" customHeight="1">
      <c r="A52" s="258"/>
      <c r="B52" s="25"/>
      <c r="C52" s="259" t="s">
        <v>21</v>
      </c>
      <c r="D52" s="258"/>
      <c r="E52" s="258"/>
      <c r="F52" s="251" t="str">
        <f>F12</f>
        <v xml:space="preserve"> </v>
      </c>
      <c r="G52" s="258"/>
      <c r="H52" s="258"/>
      <c r="I52" s="77" t="s">
        <v>23</v>
      </c>
      <c r="J52" s="250" t="str">
        <f>IF(J12="","",J12)</f>
        <v>21. 10. 2019</v>
      </c>
      <c r="K52" s="258"/>
      <c r="L52" s="76"/>
      <c r="S52" s="258"/>
      <c r="T52" s="258"/>
      <c r="U52" s="258"/>
      <c r="V52" s="258"/>
      <c r="W52" s="258"/>
      <c r="X52" s="258"/>
      <c r="Y52" s="258"/>
      <c r="Z52" s="258"/>
      <c r="AA52" s="258"/>
      <c r="AB52" s="258"/>
      <c r="AC52" s="258"/>
      <c r="AD52" s="258"/>
      <c r="AE52" s="258"/>
    </row>
    <row r="53" spans="1:31" s="2" customFormat="1" ht="6.95" customHeight="1">
      <c r="A53" s="258"/>
      <c r="B53" s="25"/>
      <c r="C53" s="258"/>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26.45" customHeight="1">
      <c r="A54" s="258"/>
      <c r="B54" s="25"/>
      <c r="C54" s="259" t="s">
        <v>25</v>
      </c>
      <c r="D54" s="258"/>
      <c r="E54" s="258"/>
      <c r="F54" s="251" t="str">
        <f>E15</f>
        <v>Správa účelových zařízení VŠE</v>
      </c>
      <c r="G54" s="258"/>
      <c r="H54" s="258"/>
      <c r="I54" s="77" t="s">
        <v>31</v>
      </c>
      <c r="J54" s="253" t="str">
        <f>E21</f>
        <v>PROJECTICA s.r.o.</v>
      </c>
      <c r="K54" s="258"/>
      <c r="L54" s="76"/>
      <c r="S54" s="258"/>
      <c r="T54" s="258"/>
      <c r="U54" s="258"/>
      <c r="V54" s="258"/>
      <c r="W54" s="258"/>
      <c r="X54" s="258"/>
      <c r="Y54" s="258"/>
      <c r="Z54" s="258"/>
      <c r="AA54" s="258"/>
      <c r="AB54" s="258"/>
      <c r="AC54" s="258"/>
      <c r="AD54" s="258"/>
      <c r="AE54" s="258"/>
    </row>
    <row r="55" spans="1:31" s="2" customFormat="1" ht="15.6" customHeight="1">
      <c r="A55" s="258"/>
      <c r="B55" s="25"/>
      <c r="C55" s="259" t="s">
        <v>29</v>
      </c>
      <c r="D55" s="258"/>
      <c r="E55" s="258"/>
      <c r="F55" s="251" t="str">
        <f>IF(E18="","",E18)</f>
        <v>Vyplň údaj</v>
      </c>
      <c r="G55" s="258"/>
      <c r="H55" s="258"/>
      <c r="I55" s="77" t="s">
        <v>34</v>
      </c>
      <c r="J55" s="253" t="str">
        <f>E24</f>
        <v xml:space="preserve"> </v>
      </c>
      <c r="K55" s="258"/>
      <c r="L55" s="76"/>
      <c r="S55" s="258"/>
      <c r="T55" s="258"/>
      <c r="U55" s="258"/>
      <c r="V55" s="258"/>
      <c r="W55" s="258"/>
      <c r="X55" s="258"/>
      <c r="Y55" s="258"/>
      <c r="Z55" s="258"/>
      <c r="AA55" s="258"/>
      <c r="AB55" s="258"/>
      <c r="AC55" s="258"/>
      <c r="AD55" s="258"/>
      <c r="AE55" s="258"/>
    </row>
    <row r="56" spans="1:31" s="2" customFormat="1" ht="10.35" customHeight="1">
      <c r="A56" s="258"/>
      <c r="B56" s="25"/>
      <c r="C56" s="258"/>
      <c r="D56" s="258"/>
      <c r="E56" s="258"/>
      <c r="F56" s="258"/>
      <c r="G56" s="258"/>
      <c r="H56" s="258"/>
      <c r="I56" s="75"/>
      <c r="J56" s="258"/>
      <c r="K56" s="258"/>
      <c r="L56" s="76"/>
      <c r="S56" s="258"/>
      <c r="T56" s="258"/>
      <c r="U56" s="258"/>
      <c r="V56" s="258"/>
      <c r="W56" s="258"/>
      <c r="X56" s="258"/>
      <c r="Y56" s="258"/>
      <c r="Z56" s="258"/>
      <c r="AA56" s="258"/>
      <c r="AB56" s="258"/>
      <c r="AC56" s="258"/>
      <c r="AD56" s="258"/>
      <c r="AE56" s="258"/>
    </row>
    <row r="57" spans="1:31" s="2" customFormat="1" ht="29.25" customHeight="1">
      <c r="A57" s="258"/>
      <c r="B57" s="25"/>
      <c r="C57" s="97" t="s">
        <v>157</v>
      </c>
      <c r="D57" s="88"/>
      <c r="E57" s="88"/>
      <c r="F57" s="88"/>
      <c r="G57" s="88"/>
      <c r="H57" s="88"/>
      <c r="I57" s="98"/>
      <c r="J57" s="99" t="s">
        <v>158</v>
      </c>
      <c r="K57" s="88"/>
      <c r="L57" s="76"/>
      <c r="S57" s="258"/>
      <c r="T57" s="258"/>
      <c r="U57" s="258"/>
      <c r="V57" s="258"/>
      <c r="W57" s="258"/>
      <c r="X57" s="258"/>
      <c r="Y57" s="258"/>
      <c r="Z57" s="258"/>
      <c r="AA57" s="258"/>
      <c r="AB57" s="258"/>
      <c r="AC57" s="258"/>
      <c r="AD57" s="258"/>
      <c r="AE57" s="258"/>
    </row>
    <row r="58" spans="1:31" s="2" customFormat="1" ht="10.35" customHeight="1">
      <c r="A58" s="258"/>
      <c r="B58" s="25"/>
      <c r="C58" s="258"/>
      <c r="D58" s="258"/>
      <c r="E58" s="258"/>
      <c r="F58" s="258"/>
      <c r="G58" s="258"/>
      <c r="H58" s="258"/>
      <c r="I58" s="75"/>
      <c r="J58" s="258"/>
      <c r="K58" s="258"/>
      <c r="L58" s="76"/>
      <c r="S58" s="258"/>
      <c r="T58" s="258"/>
      <c r="U58" s="258"/>
      <c r="V58" s="258"/>
      <c r="W58" s="258"/>
      <c r="X58" s="258"/>
      <c r="Y58" s="258"/>
      <c r="Z58" s="258"/>
      <c r="AA58" s="258"/>
      <c r="AB58" s="258"/>
      <c r="AC58" s="258"/>
      <c r="AD58" s="258"/>
      <c r="AE58" s="258"/>
    </row>
    <row r="59" spans="1:47" s="2" customFormat="1" ht="22.9" customHeight="1">
      <c r="A59" s="258"/>
      <c r="B59" s="25"/>
      <c r="C59" s="100" t="s">
        <v>69</v>
      </c>
      <c r="D59" s="258"/>
      <c r="E59" s="258"/>
      <c r="F59" s="258"/>
      <c r="G59" s="258"/>
      <c r="H59" s="258"/>
      <c r="I59" s="75"/>
      <c r="J59" s="246">
        <f>J82</f>
        <v>0</v>
      </c>
      <c r="K59" s="258"/>
      <c r="L59" s="76"/>
      <c r="S59" s="258"/>
      <c r="T59" s="258"/>
      <c r="U59" s="258"/>
      <c r="V59" s="258"/>
      <c r="W59" s="258"/>
      <c r="X59" s="258"/>
      <c r="Y59" s="258"/>
      <c r="Z59" s="258"/>
      <c r="AA59" s="258"/>
      <c r="AB59" s="258"/>
      <c r="AC59" s="258"/>
      <c r="AD59" s="258"/>
      <c r="AE59" s="258"/>
      <c r="AU59" s="15" t="s">
        <v>159</v>
      </c>
    </row>
    <row r="60" spans="2:12" s="9" customFormat="1" ht="24.95" customHeight="1">
      <c r="B60" s="101"/>
      <c r="D60" s="102" t="s">
        <v>160</v>
      </c>
      <c r="E60" s="103"/>
      <c r="F60" s="103"/>
      <c r="G60" s="103"/>
      <c r="H60" s="103"/>
      <c r="I60" s="104"/>
      <c r="J60" s="105">
        <f>J83</f>
        <v>0</v>
      </c>
      <c r="L60" s="101"/>
    </row>
    <row r="61" spans="1:47" s="10" customFormat="1" ht="19.9" customHeight="1">
      <c r="A61" s="244"/>
      <c r="B61" s="106"/>
      <c r="C61" s="244"/>
      <c r="D61" s="107" t="s">
        <v>161</v>
      </c>
      <c r="E61" s="108"/>
      <c r="F61" s="108"/>
      <c r="G61" s="108"/>
      <c r="H61" s="108"/>
      <c r="I61" s="109"/>
      <c r="J61" s="110">
        <f>J84</f>
        <v>0</v>
      </c>
      <c r="K61" s="244"/>
      <c r="L61" s="106"/>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47" s="10" customFormat="1" ht="19.9" customHeight="1">
      <c r="A62" s="244"/>
      <c r="B62" s="106"/>
      <c r="C62" s="244"/>
      <c r="D62" s="107" t="s">
        <v>162</v>
      </c>
      <c r="E62" s="108"/>
      <c r="F62" s="108"/>
      <c r="G62" s="108"/>
      <c r="H62" s="108"/>
      <c r="I62" s="109"/>
      <c r="J62" s="110">
        <f>J87</f>
        <v>0</v>
      </c>
      <c r="K62" s="244"/>
      <c r="L62" s="106"/>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row>
    <row r="63" spans="1:31" s="2" customFormat="1" ht="21.75" customHeight="1">
      <c r="A63" s="258"/>
      <c r="B63" s="25"/>
      <c r="C63" s="258"/>
      <c r="D63" s="258"/>
      <c r="E63" s="258"/>
      <c r="F63" s="258"/>
      <c r="G63" s="258"/>
      <c r="H63" s="258"/>
      <c r="I63" s="75"/>
      <c r="J63" s="258"/>
      <c r="K63" s="258"/>
      <c r="L63" s="76"/>
      <c r="S63" s="258"/>
      <c r="T63" s="258"/>
      <c r="U63" s="258"/>
      <c r="V63" s="258"/>
      <c r="W63" s="258"/>
      <c r="X63" s="258"/>
      <c r="Y63" s="258"/>
      <c r="Z63" s="258"/>
      <c r="AA63" s="258"/>
      <c r="AB63" s="258"/>
      <c r="AC63" s="258"/>
      <c r="AD63" s="258"/>
      <c r="AE63" s="258"/>
    </row>
    <row r="64" spans="1:31" s="2" customFormat="1" ht="6.95" customHeight="1">
      <c r="A64" s="258"/>
      <c r="B64" s="31"/>
      <c r="C64" s="32"/>
      <c r="D64" s="32"/>
      <c r="E64" s="32"/>
      <c r="F64" s="32"/>
      <c r="G64" s="32"/>
      <c r="H64" s="32"/>
      <c r="I64" s="95"/>
      <c r="J64" s="32"/>
      <c r="K64" s="32"/>
      <c r="L64" s="76"/>
      <c r="S64" s="258"/>
      <c r="T64" s="258"/>
      <c r="U64" s="258"/>
      <c r="V64" s="258"/>
      <c r="W64" s="258"/>
      <c r="X64" s="258"/>
      <c r="Y64" s="258"/>
      <c r="Z64" s="258"/>
      <c r="AA64" s="258"/>
      <c r="AB64" s="258"/>
      <c r="AC64" s="258"/>
      <c r="AD64" s="258"/>
      <c r="AE64" s="258"/>
    </row>
    <row r="68" spans="1:31" s="2" customFormat="1" ht="6.95" customHeight="1">
      <c r="A68" s="258"/>
      <c r="B68" s="33"/>
      <c r="C68" s="34"/>
      <c r="D68" s="34"/>
      <c r="E68" s="34"/>
      <c r="F68" s="34"/>
      <c r="G68" s="34"/>
      <c r="H68" s="34"/>
      <c r="I68" s="96"/>
      <c r="J68" s="34"/>
      <c r="K68" s="34"/>
      <c r="L68" s="76"/>
      <c r="S68" s="258"/>
      <c r="T68" s="258"/>
      <c r="U68" s="258"/>
      <c r="V68" s="258"/>
      <c r="W68" s="258"/>
      <c r="X68" s="258"/>
      <c r="Y68" s="258"/>
      <c r="Z68" s="258"/>
      <c r="AA68" s="258"/>
      <c r="AB68" s="258"/>
      <c r="AC68" s="258"/>
      <c r="AD68" s="258"/>
      <c r="AE68" s="258"/>
    </row>
    <row r="69" spans="1:31" s="2" customFormat="1" ht="24.95" customHeight="1">
      <c r="A69" s="258"/>
      <c r="B69" s="25"/>
      <c r="C69" s="19" t="s">
        <v>163</v>
      </c>
      <c r="D69" s="258"/>
      <c r="E69" s="258"/>
      <c r="F69" s="258"/>
      <c r="G69" s="258"/>
      <c r="H69" s="258"/>
      <c r="I69" s="75"/>
      <c r="J69" s="258"/>
      <c r="K69" s="258"/>
      <c r="L69" s="76"/>
      <c r="S69" s="258"/>
      <c r="T69" s="258"/>
      <c r="U69" s="258"/>
      <c r="V69" s="258"/>
      <c r="W69" s="258"/>
      <c r="X69" s="258"/>
      <c r="Y69" s="258"/>
      <c r="Z69" s="258"/>
      <c r="AA69" s="258"/>
      <c r="AB69" s="258"/>
      <c r="AC69" s="258"/>
      <c r="AD69" s="258"/>
      <c r="AE69" s="258"/>
    </row>
    <row r="70" spans="1:31" s="2" customFormat="1" ht="6.95" customHeight="1">
      <c r="A70" s="258"/>
      <c r="B70" s="25"/>
      <c r="C70" s="258"/>
      <c r="D70" s="258"/>
      <c r="E70" s="258"/>
      <c r="F70" s="258"/>
      <c r="G70" s="258"/>
      <c r="H70" s="258"/>
      <c r="I70" s="75"/>
      <c r="J70" s="258"/>
      <c r="K70" s="258"/>
      <c r="L70" s="76"/>
      <c r="S70" s="258"/>
      <c r="T70" s="258"/>
      <c r="U70" s="258"/>
      <c r="V70" s="258"/>
      <c r="W70" s="258"/>
      <c r="X70" s="258"/>
      <c r="Y70" s="258"/>
      <c r="Z70" s="258"/>
      <c r="AA70" s="258"/>
      <c r="AB70" s="258"/>
      <c r="AC70" s="258"/>
      <c r="AD70" s="258"/>
      <c r="AE70" s="258"/>
    </row>
    <row r="71" spans="1:31" s="2" customFormat="1" ht="12" customHeight="1">
      <c r="A71" s="258"/>
      <c r="B71" s="25"/>
      <c r="C71" s="259" t="s">
        <v>17</v>
      </c>
      <c r="D71" s="258"/>
      <c r="E71" s="258"/>
      <c r="F71" s="258"/>
      <c r="G71" s="258"/>
      <c r="H71" s="258"/>
      <c r="I71" s="75"/>
      <c r="J71" s="258"/>
      <c r="K71" s="258"/>
      <c r="L71" s="76"/>
      <c r="S71" s="258"/>
      <c r="T71" s="258"/>
      <c r="U71" s="258"/>
      <c r="V71" s="258"/>
      <c r="W71" s="258"/>
      <c r="X71" s="258"/>
      <c r="Y71" s="258"/>
      <c r="Z71" s="258"/>
      <c r="AA71" s="258"/>
      <c r="AB71" s="258"/>
      <c r="AC71" s="258"/>
      <c r="AD71" s="258"/>
      <c r="AE71" s="258"/>
    </row>
    <row r="72" spans="1:31" s="2" customFormat="1" ht="14.45" customHeight="1">
      <c r="A72" s="258"/>
      <c r="B72" s="25"/>
      <c r="C72" s="258"/>
      <c r="D72" s="258"/>
      <c r="E72" s="308" t="str">
        <f>E7</f>
        <v>Blok G- nábytek</v>
      </c>
      <c r="F72" s="309"/>
      <c r="G72" s="309"/>
      <c r="H72" s="309"/>
      <c r="I72" s="75"/>
      <c r="J72" s="258"/>
      <c r="K72" s="258"/>
      <c r="L72" s="76"/>
      <c r="S72" s="258"/>
      <c r="T72" s="258"/>
      <c r="U72" s="258"/>
      <c r="V72" s="258"/>
      <c r="W72" s="258"/>
      <c r="X72" s="258"/>
      <c r="Y72" s="258"/>
      <c r="Z72" s="258"/>
      <c r="AA72" s="258"/>
      <c r="AB72" s="258"/>
      <c r="AC72" s="258"/>
      <c r="AD72" s="258"/>
      <c r="AE72" s="258"/>
    </row>
    <row r="73" spans="1:31" s="2" customFormat="1" ht="12" customHeight="1">
      <c r="A73" s="258"/>
      <c r="B73" s="25"/>
      <c r="C73" s="259" t="s">
        <v>154</v>
      </c>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4.45" customHeight="1">
      <c r="A74" s="258"/>
      <c r="B74" s="25"/>
      <c r="C74" s="258"/>
      <c r="D74" s="258"/>
      <c r="E74" s="279" t="str">
        <f>E9</f>
        <v>5 - Typ A5</v>
      </c>
      <c r="F74" s="307"/>
      <c r="G74" s="307"/>
      <c r="H74" s="307"/>
      <c r="I74" s="75"/>
      <c r="J74" s="258"/>
      <c r="K74" s="258"/>
      <c r="L74" s="76"/>
      <c r="S74" s="258"/>
      <c r="T74" s="258"/>
      <c r="U74" s="258"/>
      <c r="V74" s="258"/>
      <c r="W74" s="258"/>
      <c r="X74" s="258"/>
      <c r="Y74" s="258"/>
      <c r="Z74" s="258"/>
      <c r="AA74" s="258"/>
      <c r="AB74" s="258"/>
      <c r="AC74" s="258"/>
      <c r="AD74" s="258"/>
      <c r="AE74" s="258"/>
    </row>
    <row r="75" spans="1:31" s="2" customFormat="1" ht="6.95" customHeight="1">
      <c r="A75" s="258"/>
      <c r="B75" s="25"/>
      <c r="C75" s="258"/>
      <c r="D75" s="258"/>
      <c r="E75" s="258"/>
      <c r="F75" s="258"/>
      <c r="G75" s="258"/>
      <c r="H75" s="258"/>
      <c r="I75" s="75"/>
      <c r="J75" s="258"/>
      <c r="K75" s="258"/>
      <c r="L75" s="76"/>
      <c r="S75" s="258"/>
      <c r="T75" s="258"/>
      <c r="U75" s="258"/>
      <c r="V75" s="258"/>
      <c r="W75" s="258"/>
      <c r="X75" s="258"/>
      <c r="Y75" s="258"/>
      <c r="Z75" s="258"/>
      <c r="AA75" s="258"/>
      <c r="AB75" s="258"/>
      <c r="AC75" s="258"/>
      <c r="AD75" s="258"/>
      <c r="AE75" s="258"/>
    </row>
    <row r="76" spans="1:31" s="2" customFormat="1" ht="12" customHeight="1">
      <c r="A76" s="258"/>
      <c r="B76" s="25"/>
      <c r="C76" s="259" t="s">
        <v>21</v>
      </c>
      <c r="D76" s="258"/>
      <c r="E76" s="258"/>
      <c r="F76" s="251" t="str">
        <f>F12</f>
        <v xml:space="preserve"> </v>
      </c>
      <c r="G76" s="258"/>
      <c r="H76" s="258"/>
      <c r="I76" s="77" t="s">
        <v>23</v>
      </c>
      <c r="J76" s="250" t="str">
        <f>IF(J12="","",J12)</f>
        <v>21. 10. 2019</v>
      </c>
      <c r="K76" s="258"/>
      <c r="L76" s="76"/>
      <c r="S76" s="258"/>
      <c r="T76" s="258"/>
      <c r="U76" s="258"/>
      <c r="V76" s="258"/>
      <c r="W76" s="258"/>
      <c r="X76" s="258"/>
      <c r="Y76" s="258"/>
      <c r="Z76" s="258"/>
      <c r="AA76" s="258"/>
      <c r="AB76" s="258"/>
      <c r="AC76" s="258"/>
      <c r="AD76" s="258"/>
      <c r="AE76" s="258"/>
    </row>
    <row r="77" spans="1:31" s="2" customFormat="1" ht="6.95" customHeight="1">
      <c r="A77" s="258"/>
      <c r="B77" s="25"/>
      <c r="C77" s="258"/>
      <c r="D77" s="258"/>
      <c r="E77" s="258"/>
      <c r="F77" s="258"/>
      <c r="G77" s="258"/>
      <c r="H77" s="258"/>
      <c r="I77" s="75"/>
      <c r="J77" s="258"/>
      <c r="K77" s="258"/>
      <c r="L77" s="76"/>
      <c r="S77" s="258"/>
      <c r="T77" s="258"/>
      <c r="U77" s="258"/>
      <c r="V77" s="258"/>
      <c r="W77" s="258"/>
      <c r="X77" s="258"/>
      <c r="Y77" s="258"/>
      <c r="Z77" s="258"/>
      <c r="AA77" s="258"/>
      <c r="AB77" s="258"/>
      <c r="AC77" s="258"/>
      <c r="AD77" s="258"/>
      <c r="AE77" s="258"/>
    </row>
    <row r="78" spans="1:31" s="2" customFormat="1" ht="26.45" customHeight="1">
      <c r="A78" s="258"/>
      <c r="B78" s="25"/>
      <c r="C78" s="259" t="s">
        <v>25</v>
      </c>
      <c r="D78" s="258"/>
      <c r="E78" s="258"/>
      <c r="F78" s="251" t="str">
        <f>E15</f>
        <v>Správa účelových zařízení VŠE</v>
      </c>
      <c r="G78" s="258"/>
      <c r="H78" s="258"/>
      <c r="I78" s="77" t="s">
        <v>31</v>
      </c>
      <c r="J78" s="253" t="str">
        <f>E21</f>
        <v>PROJECTICA s.r.o.</v>
      </c>
      <c r="K78" s="258"/>
      <c r="L78" s="76"/>
      <c r="S78" s="258"/>
      <c r="T78" s="258"/>
      <c r="U78" s="258"/>
      <c r="V78" s="258"/>
      <c r="W78" s="258"/>
      <c r="X78" s="258"/>
      <c r="Y78" s="258"/>
      <c r="Z78" s="258"/>
      <c r="AA78" s="258"/>
      <c r="AB78" s="258"/>
      <c r="AC78" s="258"/>
      <c r="AD78" s="258"/>
      <c r="AE78" s="258"/>
    </row>
    <row r="79" spans="1:31" s="2" customFormat="1" ht="15.6" customHeight="1">
      <c r="A79" s="258"/>
      <c r="B79" s="25"/>
      <c r="C79" s="259" t="s">
        <v>29</v>
      </c>
      <c r="D79" s="258"/>
      <c r="E79" s="258"/>
      <c r="F79" s="251" t="str">
        <f>IF(E18="","",E18)</f>
        <v>Vyplň údaj</v>
      </c>
      <c r="G79" s="258"/>
      <c r="H79" s="258"/>
      <c r="I79" s="77" t="s">
        <v>34</v>
      </c>
      <c r="J79" s="253" t="str">
        <f>E24</f>
        <v xml:space="preserve"> </v>
      </c>
      <c r="K79" s="258"/>
      <c r="L79" s="76"/>
      <c r="S79" s="258"/>
      <c r="T79" s="258"/>
      <c r="U79" s="258"/>
      <c r="V79" s="258"/>
      <c r="W79" s="258"/>
      <c r="X79" s="258"/>
      <c r="Y79" s="258"/>
      <c r="Z79" s="258"/>
      <c r="AA79" s="258"/>
      <c r="AB79" s="258"/>
      <c r="AC79" s="258"/>
      <c r="AD79" s="258"/>
      <c r="AE79" s="258"/>
    </row>
    <row r="80" spans="1:31" s="2" customFormat="1" ht="10.3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11" customFormat="1" ht="29.25" customHeight="1">
      <c r="A81" s="111"/>
      <c r="B81" s="112"/>
      <c r="C81" s="113" t="s">
        <v>164</v>
      </c>
      <c r="D81" s="114" t="s">
        <v>56</v>
      </c>
      <c r="E81" s="114" t="s">
        <v>52</v>
      </c>
      <c r="F81" s="114" t="s">
        <v>53</v>
      </c>
      <c r="G81" s="114" t="s">
        <v>165</v>
      </c>
      <c r="H81" s="114" t="s">
        <v>166</v>
      </c>
      <c r="I81" s="115" t="s">
        <v>167</v>
      </c>
      <c r="J81" s="114" t="s">
        <v>158</v>
      </c>
      <c r="K81" s="116" t="s">
        <v>168</v>
      </c>
      <c r="L81" s="117"/>
      <c r="M81" s="44" t="s">
        <v>3</v>
      </c>
      <c r="N81" s="45" t="s">
        <v>41</v>
      </c>
      <c r="O81" s="45" t="s">
        <v>169</v>
      </c>
      <c r="P81" s="45" t="s">
        <v>170</v>
      </c>
      <c r="Q81" s="45" t="s">
        <v>171</v>
      </c>
      <c r="R81" s="45" t="s">
        <v>172</v>
      </c>
      <c r="S81" s="45" t="s">
        <v>173</v>
      </c>
      <c r="T81" s="46" t="s">
        <v>174</v>
      </c>
      <c r="U81" s="111"/>
      <c r="V81" s="111"/>
      <c r="W81" s="111"/>
      <c r="X81" s="111"/>
      <c r="Y81" s="111"/>
      <c r="Z81" s="111"/>
      <c r="AA81" s="111"/>
      <c r="AB81" s="111"/>
      <c r="AC81" s="111"/>
      <c r="AD81" s="111"/>
      <c r="AE81" s="111"/>
    </row>
    <row r="82" spans="1:63" s="2" customFormat="1" ht="22.9" customHeight="1">
      <c r="A82" s="258"/>
      <c r="B82" s="25"/>
      <c r="C82" s="51" t="s">
        <v>175</v>
      </c>
      <c r="D82" s="258"/>
      <c r="E82" s="258"/>
      <c r="F82" s="258"/>
      <c r="G82" s="258"/>
      <c r="H82" s="258"/>
      <c r="I82" s="75"/>
      <c r="J82" s="118">
        <f>BK82</f>
        <v>0</v>
      </c>
      <c r="K82" s="258"/>
      <c r="L82" s="25"/>
      <c r="M82" s="47"/>
      <c r="N82" s="39"/>
      <c r="O82" s="48"/>
      <c r="P82" s="119">
        <f>P83</f>
        <v>0</v>
      </c>
      <c r="Q82" s="48"/>
      <c r="R82" s="119">
        <f>R83</f>
        <v>0</v>
      </c>
      <c r="S82" s="48"/>
      <c r="T82" s="120">
        <f>T83</f>
        <v>0</v>
      </c>
      <c r="U82" s="258"/>
      <c r="V82" s="258"/>
      <c r="W82" s="258"/>
      <c r="X82" s="258"/>
      <c r="Y82" s="258"/>
      <c r="Z82" s="258"/>
      <c r="AA82" s="258"/>
      <c r="AB82" s="258"/>
      <c r="AC82" s="258"/>
      <c r="AD82" s="258"/>
      <c r="AE82" s="258"/>
      <c r="AT82" s="15" t="s">
        <v>71</v>
      </c>
      <c r="AU82" s="15" t="s">
        <v>159</v>
      </c>
      <c r="BK82" s="121">
        <f>BK83</f>
        <v>0</v>
      </c>
    </row>
    <row r="83" spans="2:63" s="12" customFormat="1" ht="25.9" customHeight="1">
      <c r="B83" s="122"/>
      <c r="D83" s="123" t="s">
        <v>71</v>
      </c>
      <c r="E83" s="124" t="s">
        <v>176</v>
      </c>
      <c r="F83" s="124" t="s">
        <v>177</v>
      </c>
      <c r="I83" s="125"/>
      <c r="J83" s="126">
        <f>BK83</f>
        <v>0</v>
      </c>
      <c r="L83" s="122"/>
      <c r="M83" s="127"/>
      <c r="N83" s="238"/>
      <c r="O83" s="238"/>
      <c r="P83" s="239">
        <f>P84+P87</f>
        <v>0</v>
      </c>
      <c r="Q83" s="238"/>
      <c r="R83" s="239">
        <f>R84+R87</f>
        <v>0</v>
      </c>
      <c r="S83" s="238"/>
      <c r="T83" s="128">
        <f>T84+T87</f>
        <v>0</v>
      </c>
      <c r="AR83" s="123" t="s">
        <v>80</v>
      </c>
      <c r="AT83" s="129" t="s">
        <v>71</v>
      </c>
      <c r="AU83" s="129" t="s">
        <v>72</v>
      </c>
      <c r="AY83" s="123" t="s">
        <v>178</v>
      </c>
      <c r="BK83" s="130">
        <f>BK84+BK87</f>
        <v>0</v>
      </c>
    </row>
    <row r="84" spans="2:63" s="12" customFormat="1" ht="22.9" customHeight="1">
      <c r="B84" s="122"/>
      <c r="D84" s="123" t="s">
        <v>71</v>
      </c>
      <c r="E84" s="131" t="s">
        <v>179</v>
      </c>
      <c r="F84" s="131" t="s">
        <v>180</v>
      </c>
      <c r="I84" s="125"/>
      <c r="J84" s="132">
        <f>BK84</f>
        <v>0</v>
      </c>
      <c r="L84" s="122"/>
      <c r="M84" s="127"/>
      <c r="N84" s="238"/>
      <c r="O84" s="238"/>
      <c r="P84" s="239">
        <f>SUM(P85:P86)</f>
        <v>0</v>
      </c>
      <c r="Q84" s="238"/>
      <c r="R84" s="239">
        <f>SUM(R85:R86)</f>
        <v>0</v>
      </c>
      <c r="S84" s="238"/>
      <c r="T84" s="128">
        <f>SUM(T85:T86)</f>
        <v>0</v>
      </c>
      <c r="AR84" s="123" t="s">
        <v>80</v>
      </c>
      <c r="AT84" s="129" t="s">
        <v>71</v>
      </c>
      <c r="AU84" s="129" t="s">
        <v>15</v>
      </c>
      <c r="AY84" s="123" t="s">
        <v>178</v>
      </c>
      <c r="BK84" s="130">
        <f>SUM(BK85:BK86)</f>
        <v>0</v>
      </c>
    </row>
    <row r="85" spans="1:65" s="2" customFormat="1" ht="43.15" customHeight="1">
      <c r="A85" s="258"/>
      <c r="B85" s="133"/>
      <c r="C85" s="134" t="s">
        <v>15</v>
      </c>
      <c r="D85" s="230" t="s">
        <v>181</v>
      </c>
      <c r="E85" s="135" t="s">
        <v>182</v>
      </c>
      <c r="F85" s="136" t="s">
        <v>183</v>
      </c>
      <c r="G85" s="137" t="s">
        <v>184</v>
      </c>
      <c r="H85" s="138"/>
      <c r="I85" s="139"/>
      <c r="J85" s="140">
        <f>ROUND(I85*H85,2)</f>
        <v>0</v>
      </c>
      <c r="K85" s="136" t="s">
        <v>185</v>
      </c>
      <c r="L85" s="25"/>
      <c r="M85" s="141" t="s">
        <v>3</v>
      </c>
      <c r="N85" s="240" t="s">
        <v>42</v>
      </c>
      <c r="O85" s="231"/>
      <c r="P85" s="241">
        <f>O85*H85</f>
        <v>0</v>
      </c>
      <c r="Q85" s="241">
        <v>0</v>
      </c>
      <c r="R85" s="241">
        <f>Q85*H85</f>
        <v>0</v>
      </c>
      <c r="S85" s="241">
        <v>0</v>
      </c>
      <c r="T85" s="142">
        <f>S85*H85</f>
        <v>0</v>
      </c>
      <c r="U85" s="258"/>
      <c r="V85" s="258"/>
      <c r="W85" s="258"/>
      <c r="X85" s="258"/>
      <c r="Y85" s="258"/>
      <c r="Z85" s="258"/>
      <c r="AA85" s="258"/>
      <c r="AB85" s="258"/>
      <c r="AC85" s="258"/>
      <c r="AD85" s="258"/>
      <c r="AE85" s="258"/>
      <c r="AR85" s="143" t="s">
        <v>116</v>
      </c>
      <c r="AT85" s="143" t="s">
        <v>181</v>
      </c>
      <c r="AU85" s="143" t="s">
        <v>80</v>
      </c>
      <c r="AY85" s="15" t="s">
        <v>178</v>
      </c>
      <c r="BE85" s="144">
        <f>IF(N85="základní",J85,0)</f>
        <v>0</v>
      </c>
      <c r="BF85" s="144">
        <f>IF(N85="snížená",J85,0)</f>
        <v>0</v>
      </c>
      <c r="BG85" s="144">
        <f>IF(N85="zákl. přenesená",J85,0)</f>
        <v>0</v>
      </c>
      <c r="BH85" s="144">
        <f>IF(N85="sníž. přenesená",J85,0)</f>
        <v>0</v>
      </c>
      <c r="BI85" s="144">
        <f>IF(N85="nulová",J85,0)</f>
        <v>0</v>
      </c>
      <c r="BJ85" s="15" t="s">
        <v>15</v>
      </c>
      <c r="BK85" s="144">
        <f>ROUND(I85*H85,2)</f>
        <v>0</v>
      </c>
      <c r="BL85" s="15" t="s">
        <v>116</v>
      </c>
      <c r="BM85" s="143" t="s">
        <v>276</v>
      </c>
    </row>
    <row r="86" spans="1:65" s="2" customFormat="1" ht="97.15" customHeight="1">
      <c r="A86" s="258"/>
      <c r="B86" s="133"/>
      <c r="C86" s="134" t="s">
        <v>80</v>
      </c>
      <c r="D86" s="230" t="s">
        <v>181</v>
      </c>
      <c r="E86" s="135" t="s">
        <v>187</v>
      </c>
      <c r="F86" s="136" t="s">
        <v>188</v>
      </c>
      <c r="G86" s="137" t="s">
        <v>189</v>
      </c>
      <c r="H86" s="145">
        <v>2</v>
      </c>
      <c r="I86" s="139"/>
      <c r="J86" s="140">
        <f>ROUND(I86*H86,2)</f>
        <v>0</v>
      </c>
      <c r="K86" s="136" t="s">
        <v>3</v>
      </c>
      <c r="L86" s="25"/>
      <c r="M86" s="141" t="s">
        <v>3</v>
      </c>
      <c r="N86" s="240" t="s">
        <v>42</v>
      </c>
      <c r="O86" s="231"/>
      <c r="P86" s="241">
        <f>O86*H86</f>
        <v>0</v>
      </c>
      <c r="Q86" s="241">
        <v>0</v>
      </c>
      <c r="R86" s="241">
        <f>Q86*H86</f>
        <v>0</v>
      </c>
      <c r="S86" s="241">
        <v>0</v>
      </c>
      <c r="T86" s="142">
        <f>S86*H86</f>
        <v>0</v>
      </c>
      <c r="U86" s="258"/>
      <c r="V86" s="258"/>
      <c r="W86" s="258"/>
      <c r="X86" s="258"/>
      <c r="Y86" s="258"/>
      <c r="Z86" s="258"/>
      <c r="AA86" s="258"/>
      <c r="AB86" s="258"/>
      <c r="AC86" s="258"/>
      <c r="AD86" s="258"/>
      <c r="AE86" s="258"/>
      <c r="AR86" s="143" t="s">
        <v>116</v>
      </c>
      <c r="AT86" s="143" t="s">
        <v>181</v>
      </c>
      <c r="AU86" s="143" t="s">
        <v>80</v>
      </c>
      <c r="AY86" s="15" t="s">
        <v>178</v>
      </c>
      <c r="BE86" s="144">
        <f>IF(N86="základní",J86,0)</f>
        <v>0</v>
      </c>
      <c r="BF86" s="144">
        <f>IF(N86="snížená",J86,0)</f>
        <v>0</v>
      </c>
      <c r="BG86" s="144">
        <f>IF(N86="zákl. přenesená",J86,0)</f>
        <v>0</v>
      </c>
      <c r="BH86" s="144">
        <f>IF(N86="sníž. přenesená",J86,0)</f>
        <v>0</v>
      </c>
      <c r="BI86" s="144">
        <f>IF(N86="nulová",J86,0)</f>
        <v>0</v>
      </c>
      <c r="BJ86" s="15" t="s">
        <v>15</v>
      </c>
      <c r="BK86" s="144">
        <f>ROUND(I86*H86,2)</f>
        <v>0</v>
      </c>
      <c r="BL86" s="15" t="s">
        <v>116</v>
      </c>
      <c r="BM86" s="143" t="s">
        <v>277</v>
      </c>
    </row>
    <row r="87" spans="2:63" s="12" customFormat="1" ht="22.9" customHeight="1">
      <c r="B87" s="122"/>
      <c r="D87" s="123" t="s">
        <v>71</v>
      </c>
      <c r="E87" s="131" t="s">
        <v>191</v>
      </c>
      <c r="F87" s="131" t="s">
        <v>192</v>
      </c>
      <c r="I87" s="125"/>
      <c r="J87" s="132">
        <f>BK87</f>
        <v>0</v>
      </c>
      <c r="L87" s="122"/>
      <c r="M87" s="127"/>
      <c r="N87" s="238"/>
      <c r="O87" s="238"/>
      <c r="P87" s="239">
        <f>SUM(P88:P99)</f>
        <v>0</v>
      </c>
      <c r="Q87" s="238"/>
      <c r="R87" s="239">
        <f>SUM(R88:R99)</f>
        <v>0</v>
      </c>
      <c r="S87" s="238"/>
      <c r="T87" s="128">
        <f>SUM(T88:T99)</f>
        <v>0</v>
      </c>
      <c r="AR87" s="123" t="s">
        <v>80</v>
      </c>
      <c r="AT87" s="129" t="s">
        <v>71</v>
      </c>
      <c r="AU87" s="129" t="s">
        <v>15</v>
      </c>
      <c r="AY87" s="123" t="s">
        <v>178</v>
      </c>
      <c r="BK87" s="130">
        <f>SUM(BK88:BK99)</f>
        <v>0</v>
      </c>
    </row>
    <row r="88" spans="1:65" s="2" customFormat="1" ht="32.45" customHeight="1">
      <c r="A88" s="258"/>
      <c r="B88" s="133"/>
      <c r="C88" s="134" t="s">
        <v>83</v>
      </c>
      <c r="D88" s="229" t="s">
        <v>181</v>
      </c>
      <c r="E88" s="135" t="s">
        <v>193</v>
      </c>
      <c r="F88" s="136" t="s">
        <v>194</v>
      </c>
      <c r="G88" s="137" t="s">
        <v>184</v>
      </c>
      <c r="H88" s="138"/>
      <c r="I88" s="139"/>
      <c r="J88" s="140">
        <f aca="true" t="shared" si="0" ref="J88:J99">ROUND(I88*H88,2)</f>
        <v>0</v>
      </c>
      <c r="K88" s="136" t="s">
        <v>3</v>
      </c>
      <c r="L88" s="25"/>
      <c r="M88" s="141" t="s">
        <v>3</v>
      </c>
      <c r="N88" s="240" t="s">
        <v>42</v>
      </c>
      <c r="O88" s="231"/>
      <c r="P88" s="241">
        <f aca="true" t="shared" si="1" ref="P88:P99">O88*H88</f>
        <v>0</v>
      </c>
      <c r="Q88" s="241">
        <v>0</v>
      </c>
      <c r="R88" s="241">
        <f aca="true" t="shared" si="2" ref="R88:R99">Q88*H88</f>
        <v>0</v>
      </c>
      <c r="S88" s="241">
        <v>0</v>
      </c>
      <c r="T88" s="142">
        <f aca="true" t="shared" si="3" ref="T88:T99">S88*H88</f>
        <v>0</v>
      </c>
      <c r="U88" s="258"/>
      <c r="V88" s="258"/>
      <c r="W88" s="258"/>
      <c r="X88" s="258"/>
      <c r="Y88" s="258"/>
      <c r="Z88" s="258"/>
      <c r="AA88" s="258"/>
      <c r="AB88" s="258"/>
      <c r="AC88" s="258"/>
      <c r="AD88" s="258"/>
      <c r="AE88" s="258"/>
      <c r="AR88" s="143" t="s">
        <v>116</v>
      </c>
      <c r="AT88" s="143" t="s">
        <v>181</v>
      </c>
      <c r="AU88" s="143" t="s">
        <v>80</v>
      </c>
      <c r="AY88" s="15" t="s">
        <v>178</v>
      </c>
      <c r="BE88" s="144">
        <f aca="true" t="shared" si="4" ref="BE88:BE99">IF(N88="základní",J88,0)</f>
        <v>0</v>
      </c>
      <c r="BF88" s="144">
        <f aca="true" t="shared" si="5" ref="BF88:BF99">IF(N88="snížená",J88,0)</f>
        <v>0</v>
      </c>
      <c r="BG88" s="144">
        <f aca="true" t="shared" si="6" ref="BG88:BG99">IF(N88="zákl. přenesená",J88,0)</f>
        <v>0</v>
      </c>
      <c r="BH88" s="144">
        <f aca="true" t="shared" si="7" ref="BH88:BH99">IF(N88="sníž. přenesená",J88,0)</f>
        <v>0</v>
      </c>
      <c r="BI88" s="144">
        <f aca="true" t="shared" si="8" ref="BI88:BI99">IF(N88="nulová",J88,0)</f>
        <v>0</v>
      </c>
      <c r="BJ88" s="15" t="s">
        <v>15</v>
      </c>
      <c r="BK88" s="144">
        <f aca="true" t="shared" si="9" ref="BK88:BK99">ROUND(I88*H88,2)</f>
        <v>0</v>
      </c>
      <c r="BL88" s="15" t="s">
        <v>116</v>
      </c>
      <c r="BM88" s="143" t="s">
        <v>278</v>
      </c>
    </row>
    <row r="89" spans="1:65" s="2" customFormat="1" ht="14.45" customHeight="1">
      <c r="A89" s="258"/>
      <c r="B89" s="133"/>
      <c r="C89" s="134" t="s">
        <v>86</v>
      </c>
      <c r="D89" s="229" t="s">
        <v>181</v>
      </c>
      <c r="E89" s="135" t="s">
        <v>196</v>
      </c>
      <c r="F89" s="136" t="s">
        <v>197</v>
      </c>
      <c r="G89" s="137" t="s">
        <v>189</v>
      </c>
      <c r="H89" s="145">
        <v>4</v>
      </c>
      <c r="I89" s="139"/>
      <c r="J89" s="140">
        <f t="shared" si="0"/>
        <v>0</v>
      </c>
      <c r="K89" s="136" t="s">
        <v>3</v>
      </c>
      <c r="L89" s="25"/>
      <c r="M89" s="141" t="s">
        <v>3</v>
      </c>
      <c r="N89" s="240" t="s">
        <v>42</v>
      </c>
      <c r="O89" s="231"/>
      <c r="P89" s="241">
        <f t="shared" si="1"/>
        <v>0</v>
      </c>
      <c r="Q89" s="241">
        <v>0</v>
      </c>
      <c r="R89" s="241">
        <f t="shared" si="2"/>
        <v>0</v>
      </c>
      <c r="S89" s="241">
        <v>0</v>
      </c>
      <c r="T89" s="142">
        <f t="shared" si="3"/>
        <v>0</v>
      </c>
      <c r="U89" s="258"/>
      <c r="V89" s="258"/>
      <c r="W89" s="258"/>
      <c r="X89" s="258"/>
      <c r="Y89" s="258"/>
      <c r="Z89" s="258"/>
      <c r="AA89" s="258"/>
      <c r="AB89" s="258"/>
      <c r="AC89" s="258"/>
      <c r="AD89" s="258"/>
      <c r="AE89" s="258"/>
      <c r="AR89" s="143" t="s">
        <v>116</v>
      </c>
      <c r="AT89" s="143" t="s">
        <v>181</v>
      </c>
      <c r="AU89" s="143" t="s">
        <v>80</v>
      </c>
      <c r="AY89" s="15" t="s">
        <v>178</v>
      </c>
      <c r="BE89" s="144">
        <f t="shared" si="4"/>
        <v>0</v>
      </c>
      <c r="BF89" s="144">
        <f t="shared" si="5"/>
        <v>0</v>
      </c>
      <c r="BG89" s="144">
        <f t="shared" si="6"/>
        <v>0</v>
      </c>
      <c r="BH89" s="144">
        <f t="shared" si="7"/>
        <v>0</v>
      </c>
      <c r="BI89" s="144">
        <f t="shared" si="8"/>
        <v>0</v>
      </c>
      <c r="BJ89" s="15" t="s">
        <v>15</v>
      </c>
      <c r="BK89" s="144">
        <f t="shared" si="9"/>
        <v>0</v>
      </c>
      <c r="BL89" s="15" t="s">
        <v>116</v>
      </c>
      <c r="BM89" s="143" t="s">
        <v>279</v>
      </c>
    </row>
    <row r="90" spans="1:65" s="2" customFormat="1" ht="14.45" customHeight="1">
      <c r="A90" s="258"/>
      <c r="B90" s="133"/>
      <c r="C90" s="134" t="s">
        <v>89</v>
      </c>
      <c r="D90" s="229" t="s">
        <v>181</v>
      </c>
      <c r="E90" s="135" t="s">
        <v>199</v>
      </c>
      <c r="F90" s="136" t="s">
        <v>200</v>
      </c>
      <c r="G90" s="137" t="s">
        <v>189</v>
      </c>
      <c r="H90" s="145">
        <v>4</v>
      </c>
      <c r="I90" s="139"/>
      <c r="J90" s="140">
        <f t="shared" si="0"/>
        <v>0</v>
      </c>
      <c r="K90" s="136" t="s">
        <v>3</v>
      </c>
      <c r="L90" s="25"/>
      <c r="M90" s="141" t="s">
        <v>3</v>
      </c>
      <c r="N90" s="240" t="s">
        <v>42</v>
      </c>
      <c r="O90" s="231"/>
      <c r="P90" s="241">
        <f t="shared" si="1"/>
        <v>0</v>
      </c>
      <c r="Q90" s="241">
        <v>0</v>
      </c>
      <c r="R90" s="241">
        <f t="shared" si="2"/>
        <v>0</v>
      </c>
      <c r="S90" s="241">
        <v>0</v>
      </c>
      <c r="T90" s="142">
        <f t="shared" si="3"/>
        <v>0</v>
      </c>
      <c r="U90" s="258"/>
      <c r="V90" s="258"/>
      <c r="W90" s="258"/>
      <c r="X90" s="258"/>
      <c r="Y90" s="258"/>
      <c r="Z90" s="258"/>
      <c r="AA90" s="258"/>
      <c r="AB90" s="258"/>
      <c r="AC90" s="258"/>
      <c r="AD90" s="258"/>
      <c r="AE90" s="258"/>
      <c r="AR90" s="143" t="s">
        <v>116</v>
      </c>
      <c r="AT90" s="143" t="s">
        <v>181</v>
      </c>
      <c r="AU90" s="143" t="s">
        <v>80</v>
      </c>
      <c r="AY90" s="15" t="s">
        <v>178</v>
      </c>
      <c r="BE90" s="144">
        <f t="shared" si="4"/>
        <v>0</v>
      </c>
      <c r="BF90" s="144">
        <f t="shared" si="5"/>
        <v>0</v>
      </c>
      <c r="BG90" s="144">
        <f t="shared" si="6"/>
        <v>0</v>
      </c>
      <c r="BH90" s="144">
        <f t="shared" si="7"/>
        <v>0</v>
      </c>
      <c r="BI90" s="144">
        <f t="shared" si="8"/>
        <v>0</v>
      </c>
      <c r="BJ90" s="15" t="s">
        <v>15</v>
      </c>
      <c r="BK90" s="144">
        <f t="shared" si="9"/>
        <v>0</v>
      </c>
      <c r="BL90" s="15" t="s">
        <v>116</v>
      </c>
      <c r="BM90" s="143" t="s">
        <v>280</v>
      </c>
    </row>
    <row r="91" spans="1:65" s="2" customFormat="1" ht="14.45" customHeight="1">
      <c r="A91" s="258"/>
      <c r="B91" s="133"/>
      <c r="C91" s="134" t="s">
        <v>92</v>
      </c>
      <c r="D91" s="229" t="s">
        <v>181</v>
      </c>
      <c r="E91" s="135" t="s">
        <v>202</v>
      </c>
      <c r="F91" s="136" t="s">
        <v>203</v>
      </c>
      <c r="G91" s="137" t="s">
        <v>189</v>
      </c>
      <c r="H91" s="145">
        <v>4</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281</v>
      </c>
    </row>
    <row r="92" spans="1:65" s="2" customFormat="1" ht="14.45" customHeight="1">
      <c r="A92" s="258"/>
      <c r="B92" s="133"/>
      <c r="C92" s="134" t="s">
        <v>95</v>
      </c>
      <c r="D92" s="229" t="s">
        <v>181</v>
      </c>
      <c r="E92" s="135" t="s">
        <v>205</v>
      </c>
      <c r="F92" s="136" t="s">
        <v>206</v>
      </c>
      <c r="G92" s="137" t="s">
        <v>189</v>
      </c>
      <c r="H92" s="145">
        <v>4</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282</v>
      </c>
    </row>
    <row r="93" spans="1:65" s="2" customFormat="1" ht="14.45" customHeight="1">
      <c r="A93" s="258"/>
      <c r="B93" s="133"/>
      <c r="C93" s="134" t="s">
        <v>133</v>
      </c>
      <c r="D93" s="229" t="s">
        <v>181</v>
      </c>
      <c r="E93" s="135" t="s">
        <v>208</v>
      </c>
      <c r="F93" s="136" t="s">
        <v>209</v>
      </c>
      <c r="G93" s="137" t="s">
        <v>189</v>
      </c>
      <c r="H93" s="145">
        <v>4</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283</v>
      </c>
    </row>
    <row r="94" spans="1:65" s="2" customFormat="1" ht="14.45" customHeight="1">
      <c r="A94" s="258"/>
      <c r="B94" s="133"/>
      <c r="C94" s="134" t="s">
        <v>211</v>
      </c>
      <c r="D94" s="229" t="s">
        <v>181</v>
      </c>
      <c r="E94" s="135" t="s">
        <v>212</v>
      </c>
      <c r="F94" s="136" t="s">
        <v>213</v>
      </c>
      <c r="G94" s="137" t="s">
        <v>189</v>
      </c>
      <c r="H94" s="145">
        <v>4</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284</v>
      </c>
    </row>
    <row r="95" spans="1:65" s="2" customFormat="1" ht="14.45" customHeight="1">
      <c r="A95" s="258"/>
      <c r="B95" s="133"/>
      <c r="C95" s="134" t="s">
        <v>98</v>
      </c>
      <c r="D95" s="229" t="s">
        <v>181</v>
      </c>
      <c r="E95" s="135" t="s">
        <v>215</v>
      </c>
      <c r="F95" s="136" t="s">
        <v>216</v>
      </c>
      <c r="G95" s="137" t="s">
        <v>189</v>
      </c>
      <c r="H95" s="145">
        <v>4</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285</v>
      </c>
    </row>
    <row r="96" spans="1:65" s="2" customFormat="1" ht="14.45" customHeight="1">
      <c r="A96" s="258"/>
      <c r="B96" s="133"/>
      <c r="C96" s="134" t="s">
        <v>102</v>
      </c>
      <c r="D96" s="229" t="s">
        <v>181</v>
      </c>
      <c r="E96" s="135" t="s">
        <v>218</v>
      </c>
      <c r="F96" s="136" t="s">
        <v>219</v>
      </c>
      <c r="G96" s="137" t="s">
        <v>189</v>
      </c>
      <c r="H96" s="145">
        <v>2</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286</v>
      </c>
    </row>
    <row r="97" spans="1:65" s="2" customFormat="1" ht="14.45" customHeight="1">
      <c r="A97" s="258"/>
      <c r="B97" s="133"/>
      <c r="C97" s="134" t="s">
        <v>105</v>
      </c>
      <c r="D97" s="229" t="s">
        <v>181</v>
      </c>
      <c r="E97" s="135" t="s">
        <v>221</v>
      </c>
      <c r="F97" s="136" t="s">
        <v>222</v>
      </c>
      <c r="G97" s="137" t="s">
        <v>189</v>
      </c>
      <c r="H97" s="145">
        <v>1</v>
      </c>
      <c r="I97" s="139"/>
      <c r="J97" s="140">
        <f t="shared" si="0"/>
        <v>0</v>
      </c>
      <c r="K97" s="136" t="s">
        <v>3</v>
      </c>
      <c r="L97" s="25"/>
      <c r="M97" s="141" t="s">
        <v>3</v>
      </c>
      <c r="N97" s="240" t="s">
        <v>42</v>
      </c>
      <c r="O97" s="231"/>
      <c r="P97" s="241">
        <f t="shared" si="1"/>
        <v>0</v>
      </c>
      <c r="Q97" s="241">
        <v>0</v>
      </c>
      <c r="R97" s="241">
        <f t="shared" si="2"/>
        <v>0</v>
      </c>
      <c r="S97" s="241">
        <v>0</v>
      </c>
      <c r="T97" s="142">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287</v>
      </c>
    </row>
    <row r="98" spans="1:65" s="2" customFormat="1" ht="14.45" customHeight="1">
      <c r="A98" s="258"/>
      <c r="B98" s="133"/>
      <c r="C98" s="134" t="s">
        <v>108</v>
      </c>
      <c r="D98" s="229" t="s">
        <v>181</v>
      </c>
      <c r="E98" s="135" t="s">
        <v>224</v>
      </c>
      <c r="F98" s="136" t="s">
        <v>225</v>
      </c>
      <c r="G98" s="137" t="s">
        <v>189</v>
      </c>
      <c r="H98" s="145">
        <v>4</v>
      </c>
      <c r="I98" s="139"/>
      <c r="J98" s="140">
        <f t="shared" si="0"/>
        <v>0</v>
      </c>
      <c r="K98" s="136" t="s">
        <v>3</v>
      </c>
      <c r="L98" s="25"/>
      <c r="M98" s="141" t="s">
        <v>3</v>
      </c>
      <c r="N98" s="240" t="s">
        <v>42</v>
      </c>
      <c r="O98" s="231"/>
      <c r="P98" s="241">
        <f t="shared" si="1"/>
        <v>0</v>
      </c>
      <c r="Q98" s="241">
        <v>0</v>
      </c>
      <c r="R98" s="241">
        <f t="shared" si="2"/>
        <v>0</v>
      </c>
      <c r="S98" s="241">
        <v>0</v>
      </c>
      <c r="T98" s="142">
        <f t="shared" si="3"/>
        <v>0</v>
      </c>
      <c r="U98" s="258"/>
      <c r="V98" s="258"/>
      <c r="W98" s="258"/>
      <c r="X98" s="258"/>
      <c r="Y98" s="258"/>
      <c r="Z98" s="258"/>
      <c r="AA98" s="258"/>
      <c r="AB98" s="258"/>
      <c r="AC98" s="258"/>
      <c r="AD98" s="258"/>
      <c r="AE98" s="258"/>
      <c r="AR98" s="143" t="s">
        <v>116</v>
      </c>
      <c r="AT98" s="143" t="s">
        <v>181</v>
      </c>
      <c r="AU98" s="143" t="s">
        <v>80</v>
      </c>
      <c r="AY98" s="15" t="s">
        <v>178</v>
      </c>
      <c r="BE98" s="144">
        <f t="shared" si="4"/>
        <v>0</v>
      </c>
      <c r="BF98" s="144">
        <f t="shared" si="5"/>
        <v>0</v>
      </c>
      <c r="BG98" s="144">
        <f t="shared" si="6"/>
        <v>0</v>
      </c>
      <c r="BH98" s="144">
        <f t="shared" si="7"/>
        <v>0</v>
      </c>
      <c r="BI98" s="144">
        <f t="shared" si="8"/>
        <v>0</v>
      </c>
      <c r="BJ98" s="15" t="s">
        <v>15</v>
      </c>
      <c r="BK98" s="144">
        <f t="shared" si="9"/>
        <v>0</v>
      </c>
      <c r="BL98" s="15" t="s">
        <v>116</v>
      </c>
      <c r="BM98" s="143" t="s">
        <v>288</v>
      </c>
    </row>
    <row r="99" spans="1:65" s="2" customFormat="1" ht="14.45" customHeight="1">
      <c r="A99" s="258"/>
      <c r="B99" s="133"/>
      <c r="C99" s="134" t="s">
        <v>111</v>
      </c>
      <c r="D99" s="229" t="s">
        <v>181</v>
      </c>
      <c r="E99" s="135" t="s">
        <v>227</v>
      </c>
      <c r="F99" s="136" t="s">
        <v>228</v>
      </c>
      <c r="G99" s="137" t="s">
        <v>189</v>
      </c>
      <c r="H99" s="145">
        <v>1</v>
      </c>
      <c r="I99" s="139"/>
      <c r="J99" s="140">
        <f t="shared" si="0"/>
        <v>0</v>
      </c>
      <c r="K99" s="136" t="s">
        <v>3</v>
      </c>
      <c r="L99" s="25"/>
      <c r="M99" s="146" t="s">
        <v>3</v>
      </c>
      <c r="N99" s="147" t="s">
        <v>42</v>
      </c>
      <c r="O99" s="148"/>
      <c r="P99" s="149">
        <f t="shared" si="1"/>
        <v>0</v>
      </c>
      <c r="Q99" s="149">
        <v>0</v>
      </c>
      <c r="R99" s="149">
        <f t="shared" si="2"/>
        <v>0</v>
      </c>
      <c r="S99" s="149">
        <v>0</v>
      </c>
      <c r="T99" s="150">
        <f t="shared" si="3"/>
        <v>0</v>
      </c>
      <c r="U99" s="258"/>
      <c r="V99" s="258"/>
      <c r="W99" s="258"/>
      <c r="X99" s="258"/>
      <c r="Y99" s="258"/>
      <c r="Z99" s="258"/>
      <c r="AA99" s="258"/>
      <c r="AB99" s="258"/>
      <c r="AC99" s="258"/>
      <c r="AD99" s="258"/>
      <c r="AE99" s="258"/>
      <c r="AR99" s="143" t="s">
        <v>116</v>
      </c>
      <c r="AT99" s="143" t="s">
        <v>181</v>
      </c>
      <c r="AU99" s="143" t="s">
        <v>80</v>
      </c>
      <c r="AY99" s="15" t="s">
        <v>178</v>
      </c>
      <c r="BE99" s="144">
        <f t="shared" si="4"/>
        <v>0</v>
      </c>
      <c r="BF99" s="144">
        <f t="shared" si="5"/>
        <v>0</v>
      </c>
      <c r="BG99" s="144">
        <f t="shared" si="6"/>
        <v>0</v>
      </c>
      <c r="BH99" s="144">
        <f t="shared" si="7"/>
        <v>0</v>
      </c>
      <c r="BI99" s="144">
        <f t="shared" si="8"/>
        <v>0</v>
      </c>
      <c r="BJ99" s="15" t="s">
        <v>15</v>
      </c>
      <c r="BK99" s="144">
        <f t="shared" si="9"/>
        <v>0</v>
      </c>
      <c r="BL99" s="15" t="s">
        <v>116</v>
      </c>
      <c r="BM99" s="143" t="s">
        <v>289</v>
      </c>
    </row>
    <row r="100" spans="1:31" s="2" customFormat="1" ht="6.95" customHeight="1">
      <c r="A100" s="258"/>
      <c r="B100" s="31"/>
      <c r="C100" s="32"/>
      <c r="D100" s="32"/>
      <c r="E100" s="32"/>
      <c r="F100" s="32"/>
      <c r="G100" s="32"/>
      <c r="H100" s="32"/>
      <c r="I100" s="95"/>
      <c r="J100" s="32"/>
      <c r="K100" s="32"/>
      <c r="L100" s="25"/>
      <c r="M100" s="258"/>
      <c r="O100" s="258"/>
      <c r="P100" s="258"/>
      <c r="Q100" s="258"/>
      <c r="R100" s="258"/>
      <c r="S100" s="258"/>
      <c r="T100" s="258"/>
      <c r="U100" s="258"/>
      <c r="V100" s="258"/>
      <c r="W100" s="258"/>
      <c r="X100" s="258"/>
      <c r="Y100" s="258"/>
      <c r="Z100" s="258"/>
      <c r="AA100" s="258"/>
      <c r="AB100" s="258"/>
      <c r="AC100" s="258"/>
      <c r="AD100" s="258"/>
      <c r="AE100" s="258"/>
    </row>
  </sheetData>
  <autoFilter ref="C81:K9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00"/>
  <sheetViews>
    <sheetView showGridLines="0" workbookViewId="0" topLeftCell="A86">
      <selection activeCell="F96" sqref="F9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94</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31" s="2" customFormat="1" ht="12" customHeight="1">
      <c r="A8" s="258"/>
      <c r="B8" s="25"/>
      <c r="C8" s="258"/>
      <c r="D8" s="259" t="s">
        <v>154</v>
      </c>
      <c r="E8" s="258"/>
      <c r="F8" s="258"/>
      <c r="G8" s="258"/>
      <c r="H8" s="258"/>
      <c r="I8" s="75"/>
      <c r="J8" s="258"/>
      <c r="K8" s="258"/>
      <c r="L8" s="76"/>
      <c r="S8" s="258"/>
      <c r="T8" s="258"/>
      <c r="U8" s="258"/>
      <c r="V8" s="258"/>
      <c r="W8" s="258"/>
      <c r="X8" s="258"/>
      <c r="Y8" s="258"/>
      <c r="Z8" s="258"/>
      <c r="AA8" s="258"/>
      <c r="AB8" s="258"/>
      <c r="AC8" s="258"/>
      <c r="AD8" s="258"/>
      <c r="AE8" s="258"/>
    </row>
    <row r="9" spans="1:31" s="2" customFormat="1" ht="14.45" customHeight="1">
      <c r="A9" s="258"/>
      <c r="B9" s="25"/>
      <c r="C9" s="258"/>
      <c r="D9" s="258"/>
      <c r="E9" s="279" t="s">
        <v>290</v>
      </c>
      <c r="F9" s="307"/>
      <c r="G9" s="307"/>
      <c r="H9" s="307"/>
      <c r="I9" s="75"/>
      <c r="J9" s="258"/>
      <c r="K9" s="258"/>
      <c r="L9" s="76"/>
      <c r="S9" s="258"/>
      <c r="T9" s="258"/>
      <c r="U9" s="258"/>
      <c r="V9" s="258"/>
      <c r="W9" s="258"/>
      <c r="X9" s="258"/>
      <c r="Y9" s="258"/>
      <c r="Z9" s="258"/>
      <c r="AA9" s="258"/>
      <c r="AB9" s="258"/>
      <c r="AC9" s="258"/>
      <c r="AD9" s="258"/>
      <c r="AE9" s="258"/>
    </row>
    <row r="10" spans="1:31" s="2" customFormat="1" ht="12">
      <c r="A10" s="258"/>
      <c r="B10" s="25"/>
      <c r="C10" s="258"/>
      <c r="D10" s="258"/>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2" customHeight="1">
      <c r="A11" s="258"/>
      <c r="B11" s="25"/>
      <c r="C11" s="258"/>
      <c r="D11" s="259" t="s">
        <v>19</v>
      </c>
      <c r="E11" s="258"/>
      <c r="F11" s="251" t="s">
        <v>3</v>
      </c>
      <c r="G11" s="258"/>
      <c r="H11" s="258"/>
      <c r="I11" s="77" t="s">
        <v>20</v>
      </c>
      <c r="J11" s="251" t="s">
        <v>3</v>
      </c>
      <c r="K11" s="258"/>
      <c r="L11" s="76"/>
      <c r="S11" s="258"/>
      <c r="T11" s="258"/>
      <c r="U11" s="258"/>
      <c r="V11" s="258"/>
      <c r="W11" s="258"/>
      <c r="X11" s="258"/>
      <c r="Y11" s="258"/>
      <c r="Z11" s="258"/>
      <c r="AA11" s="258"/>
      <c r="AB11" s="258"/>
      <c r="AC11" s="258"/>
      <c r="AD11" s="258"/>
      <c r="AE11" s="258"/>
    </row>
    <row r="12" spans="1:31" s="2" customFormat="1" ht="12" customHeight="1">
      <c r="A12" s="258"/>
      <c r="B12" s="25"/>
      <c r="C12" s="258"/>
      <c r="D12" s="259" t="s">
        <v>21</v>
      </c>
      <c r="E12" s="258"/>
      <c r="F12" s="251" t="s">
        <v>22</v>
      </c>
      <c r="G12" s="258"/>
      <c r="H12" s="258"/>
      <c r="I12" s="77" t="s">
        <v>23</v>
      </c>
      <c r="J12" s="250" t="str">
        <f>'Rekapitulace stavby'!AU8</f>
        <v>21. 10. 2019</v>
      </c>
      <c r="K12" s="258"/>
      <c r="L12" s="76"/>
      <c r="S12" s="258"/>
      <c r="T12" s="258"/>
      <c r="U12" s="258"/>
      <c r="V12" s="258"/>
      <c r="W12" s="258"/>
      <c r="X12" s="258"/>
      <c r="Y12" s="258"/>
      <c r="Z12" s="258"/>
      <c r="AA12" s="258"/>
      <c r="AB12" s="258"/>
      <c r="AC12" s="258"/>
      <c r="AD12" s="258"/>
      <c r="AE12" s="258"/>
    </row>
    <row r="13" spans="1:31" s="2" customFormat="1" ht="10.9" customHeight="1">
      <c r="A13" s="258"/>
      <c r="B13" s="25"/>
      <c r="C13" s="258"/>
      <c r="D13" s="258"/>
      <c r="E13" s="258"/>
      <c r="F13" s="258"/>
      <c r="G13" s="258"/>
      <c r="H13" s="258"/>
      <c r="I13" s="75"/>
      <c r="J13" s="258"/>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25</v>
      </c>
      <c r="E14" s="258"/>
      <c r="F14" s="258"/>
      <c r="G14" s="258"/>
      <c r="H14" s="258"/>
      <c r="I14" s="77" t="s">
        <v>26</v>
      </c>
      <c r="J14" s="251" t="s">
        <v>3</v>
      </c>
      <c r="K14" s="258"/>
      <c r="L14" s="76"/>
      <c r="S14" s="258"/>
      <c r="T14" s="258"/>
      <c r="U14" s="258"/>
      <c r="V14" s="258"/>
      <c r="W14" s="258"/>
      <c r="X14" s="258"/>
      <c r="Y14" s="258"/>
      <c r="Z14" s="258"/>
      <c r="AA14" s="258"/>
      <c r="AB14" s="258"/>
      <c r="AC14" s="258"/>
      <c r="AD14" s="258"/>
      <c r="AE14" s="258"/>
    </row>
    <row r="15" spans="1:31" s="2" customFormat="1" ht="18" customHeight="1">
      <c r="A15" s="258"/>
      <c r="B15" s="25"/>
      <c r="C15" s="258"/>
      <c r="D15" s="258"/>
      <c r="E15" s="251" t="s">
        <v>27</v>
      </c>
      <c r="F15" s="258"/>
      <c r="G15" s="258"/>
      <c r="H15" s="258"/>
      <c r="I15" s="77" t="s">
        <v>28</v>
      </c>
      <c r="J15" s="251" t="s">
        <v>3</v>
      </c>
      <c r="K15" s="258"/>
      <c r="L15" s="76"/>
      <c r="S15" s="258"/>
      <c r="T15" s="258"/>
      <c r="U15" s="258"/>
      <c r="V15" s="258"/>
      <c r="W15" s="258"/>
      <c r="X15" s="258"/>
      <c r="Y15" s="258"/>
      <c r="Z15" s="258"/>
      <c r="AA15" s="258"/>
      <c r="AB15" s="258"/>
      <c r="AC15" s="258"/>
      <c r="AD15" s="258"/>
      <c r="AE15" s="258"/>
    </row>
    <row r="16" spans="1:31" s="2" customFormat="1" ht="6.95" customHeight="1">
      <c r="A16" s="258"/>
      <c r="B16" s="25"/>
      <c r="C16" s="258"/>
      <c r="D16" s="258"/>
      <c r="E16" s="258"/>
      <c r="F16" s="258"/>
      <c r="G16" s="258"/>
      <c r="H16" s="258"/>
      <c r="I16" s="75"/>
      <c r="J16" s="258"/>
      <c r="K16" s="258"/>
      <c r="L16" s="76"/>
      <c r="S16" s="258"/>
      <c r="T16" s="258"/>
      <c r="U16" s="258"/>
      <c r="V16" s="258"/>
      <c r="W16" s="258"/>
      <c r="X16" s="258"/>
      <c r="Y16" s="258"/>
      <c r="Z16" s="258"/>
      <c r="AA16" s="258"/>
      <c r="AB16" s="258"/>
      <c r="AC16" s="258"/>
      <c r="AD16" s="258"/>
      <c r="AE16" s="258"/>
    </row>
    <row r="17" spans="1:31" s="2" customFormat="1" ht="12" customHeight="1">
      <c r="A17" s="258"/>
      <c r="B17" s="25"/>
      <c r="C17" s="258"/>
      <c r="D17" s="259" t="s">
        <v>29</v>
      </c>
      <c r="E17" s="258"/>
      <c r="F17" s="258"/>
      <c r="G17" s="258"/>
      <c r="H17" s="258"/>
      <c r="I17" s="77" t="s">
        <v>26</v>
      </c>
      <c r="J17" s="260" t="str">
        <f>'Rekapitulace stavby'!AU13</f>
        <v>Vyplň údaj</v>
      </c>
      <c r="K17" s="258"/>
      <c r="L17" s="76"/>
      <c r="S17" s="258"/>
      <c r="T17" s="258"/>
      <c r="U17" s="258"/>
      <c r="V17" s="258"/>
      <c r="W17" s="258"/>
      <c r="X17" s="258"/>
      <c r="Y17" s="258"/>
      <c r="Z17" s="258"/>
      <c r="AA17" s="258"/>
      <c r="AB17" s="258"/>
      <c r="AC17" s="258"/>
      <c r="AD17" s="258"/>
      <c r="AE17" s="258"/>
    </row>
    <row r="18" spans="1:31" s="2" customFormat="1" ht="18" customHeight="1">
      <c r="A18" s="258"/>
      <c r="B18" s="25"/>
      <c r="C18" s="258"/>
      <c r="D18" s="258"/>
      <c r="E18" s="310" t="str">
        <f>'Rekapitulace stavby'!E14</f>
        <v>Vyplň údaj</v>
      </c>
      <c r="F18" s="282"/>
      <c r="G18" s="282"/>
      <c r="H18" s="282"/>
      <c r="I18" s="77" t="s">
        <v>28</v>
      </c>
      <c r="J18" s="260" t="str">
        <f>'Rekapitulace stavby'!AU14</f>
        <v>Vyplň údaj</v>
      </c>
      <c r="K18" s="258"/>
      <c r="L18" s="76"/>
      <c r="S18" s="258"/>
      <c r="T18" s="258"/>
      <c r="U18" s="258"/>
      <c r="V18" s="258"/>
      <c r="W18" s="258"/>
      <c r="X18" s="258"/>
      <c r="Y18" s="258"/>
      <c r="Z18" s="258"/>
      <c r="AA18" s="258"/>
      <c r="AB18" s="258"/>
      <c r="AC18" s="258"/>
      <c r="AD18" s="258"/>
      <c r="AE18" s="258"/>
    </row>
    <row r="19" spans="1:31" s="2" customFormat="1" ht="6.95" customHeight="1">
      <c r="A19" s="258"/>
      <c r="B19" s="25"/>
      <c r="C19" s="258"/>
      <c r="D19" s="258"/>
      <c r="E19" s="258"/>
      <c r="F19" s="258"/>
      <c r="G19" s="258"/>
      <c r="H19" s="258"/>
      <c r="I19" s="75"/>
      <c r="J19" s="258"/>
      <c r="K19" s="258"/>
      <c r="L19" s="76"/>
      <c r="S19" s="258"/>
      <c r="T19" s="258"/>
      <c r="U19" s="258"/>
      <c r="V19" s="258"/>
      <c r="W19" s="258"/>
      <c r="X19" s="258"/>
      <c r="Y19" s="258"/>
      <c r="Z19" s="258"/>
      <c r="AA19" s="258"/>
      <c r="AB19" s="258"/>
      <c r="AC19" s="258"/>
      <c r="AD19" s="258"/>
      <c r="AE19" s="258"/>
    </row>
    <row r="20" spans="1:31" s="2" customFormat="1" ht="12" customHeight="1">
      <c r="A20" s="258"/>
      <c r="B20" s="25"/>
      <c r="C20" s="258"/>
      <c r="D20" s="259" t="s">
        <v>31</v>
      </c>
      <c r="E20" s="258"/>
      <c r="F20" s="258"/>
      <c r="G20" s="258"/>
      <c r="H20" s="258"/>
      <c r="I20" s="77" t="s">
        <v>26</v>
      </c>
      <c r="J20" s="251" t="s">
        <v>3</v>
      </c>
      <c r="K20" s="258"/>
      <c r="L20" s="76"/>
      <c r="S20" s="258"/>
      <c r="T20" s="258"/>
      <c r="U20" s="258"/>
      <c r="V20" s="258"/>
      <c r="W20" s="258"/>
      <c r="X20" s="258"/>
      <c r="Y20" s="258"/>
      <c r="Z20" s="258"/>
      <c r="AA20" s="258"/>
      <c r="AB20" s="258"/>
      <c r="AC20" s="258"/>
      <c r="AD20" s="258"/>
      <c r="AE20" s="258"/>
    </row>
    <row r="21" spans="1:31" s="2" customFormat="1" ht="18" customHeight="1">
      <c r="A21" s="258"/>
      <c r="B21" s="25"/>
      <c r="C21" s="258"/>
      <c r="D21" s="258"/>
      <c r="E21" s="251" t="s">
        <v>32</v>
      </c>
      <c r="F21" s="258"/>
      <c r="G21" s="258"/>
      <c r="H21" s="258"/>
      <c r="I21" s="77" t="s">
        <v>28</v>
      </c>
      <c r="J21" s="251" t="s">
        <v>3</v>
      </c>
      <c r="K21" s="258"/>
      <c r="L21" s="76"/>
      <c r="S21" s="258"/>
      <c r="T21" s="258"/>
      <c r="U21" s="258"/>
      <c r="V21" s="258"/>
      <c r="W21" s="258"/>
      <c r="X21" s="258"/>
      <c r="Y21" s="258"/>
      <c r="Z21" s="258"/>
      <c r="AA21" s="258"/>
      <c r="AB21" s="258"/>
      <c r="AC21" s="258"/>
      <c r="AD21" s="258"/>
      <c r="AE21" s="258"/>
    </row>
    <row r="22" spans="1:31" s="2" customFormat="1" ht="6.95" customHeight="1">
      <c r="A22" s="258"/>
      <c r="B22" s="25"/>
      <c r="C22" s="258"/>
      <c r="D22" s="258"/>
      <c r="E22" s="258"/>
      <c r="F22" s="258"/>
      <c r="G22" s="258"/>
      <c r="H22" s="258"/>
      <c r="I22" s="75"/>
      <c r="J22" s="258"/>
      <c r="K22" s="258"/>
      <c r="L22" s="76"/>
      <c r="S22" s="258"/>
      <c r="T22" s="258"/>
      <c r="U22" s="258"/>
      <c r="V22" s="258"/>
      <c r="W22" s="258"/>
      <c r="X22" s="258"/>
      <c r="Y22" s="258"/>
      <c r="Z22" s="258"/>
      <c r="AA22" s="258"/>
      <c r="AB22" s="258"/>
      <c r="AC22" s="258"/>
      <c r="AD22" s="258"/>
      <c r="AE22" s="258"/>
    </row>
    <row r="23" spans="1:31" s="2" customFormat="1" ht="12" customHeight="1">
      <c r="A23" s="258"/>
      <c r="B23" s="25"/>
      <c r="C23" s="258"/>
      <c r="D23" s="259" t="s">
        <v>34</v>
      </c>
      <c r="E23" s="258"/>
      <c r="F23" s="258"/>
      <c r="G23" s="258"/>
      <c r="H23" s="258"/>
      <c r="I23" s="77" t="s">
        <v>26</v>
      </c>
      <c r="J23" s="251" t="str">
        <f>IF('Rekapitulace stavby'!AU19="","",'Rekapitulace stavby'!AU19)</f>
        <v/>
      </c>
      <c r="K23" s="258"/>
      <c r="L23" s="76"/>
      <c r="S23" s="258"/>
      <c r="T23" s="258"/>
      <c r="U23" s="258"/>
      <c r="V23" s="258"/>
      <c r="W23" s="258"/>
      <c r="X23" s="258"/>
      <c r="Y23" s="258"/>
      <c r="Z23" s="258"/>
      <c r="AA23" s="258"/>
      <c r="AB23" s="258"/>
      <c r="AC23" s="258"/>
      <c r="AD23" s="258"/>
      <c r="AE23" s="258"/>
    </row>
    <row r="24" spans="1:31" s="2" customFormat="1" ht="18" customHeight="1">
      <c r="A24" s="258"/>
      <c r="B24" s="25"/>
      <c r="C24" s="258"/>
      <c r="D24" s="258"/>
      <c r="E24" s="251" t="str">
        <f>IF('Rekapitulace stavby'!E20="","",'Rekapitulace stavby'!E20)</f>
        <v xml:space="preserve"> </v>
      </c>
      <c r="F24" s="258"/>
      <c r="G24" s="258"/>
      <c r="H24" s="258"/>
      <c r="I24" s="77" t="s">
        <v>28</v>
      </c>
      <c r="J24" s="251" t="str">
        <f>IF('Rekapitulace stavby'!AU20="","",'Rekapitulace stavby'!AU20)</f>
        <v/>
      </c>
      <c r="K24" s="258"/>
      <c r="L24" s="76"/>
      <c r="S24" s="258"/>
      <c r="T24" s="258"/>
      <c r="U24" s="258"/>
      <c r="V24" s="258"/>
      <c r="W24" s="258"/>
      <c r="X24" s="258"/>
      <c r="Y24" s="258"/>
      <c r="Z24" s="258"/>
      <c r="AA24" s="258"/>
      <c r="AB24" s="258"/>
      <c r="AC24" s="258"/>
      <c r="AD24" s="258"/>
      <c r="AE24" s="258"/>
    </row>
    <row r="25" spans="1:31" s="2" customFormat="1" ht="6.95" customHeight="1">
      <c r="A25" s="258"/>
      <c r="B25" s="25"/>
      <c r="C25" s="258"/>
      <c r="D25" s="258"/>
      <c r="E25" s="258"/>
      <c r="F25" s="258"/>
      <c r="G25" s="258"/>
      <c r="H25" s="258"/>
      <c r="I25" s="75"/>
      <c r="J25" s="258"/>
      <c r="K25" s="258"/>
      <c r="L25" s="76"/>
      <c r="S25" s="258"/>
      <c r="T25" s="258"/>
      <c r="U25" s="258"/>
      <c r="V25" s="258"/>
      <c r="W25" s="258"/>
      <c r="X25" s="258"/>
      <c r="Y25" s="258"/>
      <c r="Z25" s="258"/>
      <c r="AA25" s="258"/>
      <c r="AB25" s="258"/>
      <c r="AC25" s="258"/>
      <c r="AD25" s="258"/>
      <c r="AE25" s="258"/>
    </row>
    <row r="26" spans="1:31" s="2" customFormat="1" ht="12" customHeight="1">
      <c r="A26" s="258"/>
      <c r="B26" s="25"/>
      <c r="C26" s="258"/>
      <c r="D26" s="259" t="s">
        <v>35</v>
      </c>
      <c r="E26" s="258"/>
      <c r="F26" s="258"/>
      <c r="G26" s="258"/>
      <c r="H26" s="258"/>
      <c r="I26" s="75"/>
      <c r="J26" s="258"/>
      <c r="K26" s="258"/>
      <c r="L26" s="76"/>
      <c r="S26" s="258"/>
      <c r="T26" s="258"/>
      <c r="U26" s="258"/>
      <c r="V26" s="258"/>
      <c r="W26" s="258"/>
      <c r="X26" s="258"/>
      <c r="Y26" s="258"/>
      <c r="Z26" s="258"/>
      <c r="AA26" s="258"/>
      <c r="AB26" s="258"/>
      <c r="AC26" s="258"/>
      <c r="AD26" s="258"/>
      <c r="AE26" s="258"/>
    </row>
    <row r="27" spans="1:31" s="8" customFormat="1" ht="14.45" customHeight="1">
      <c r="A27" s="78"/>
      <c r="B27" s="79"/>
      <c r="C27" s="78"/>
      <c r="D27" s="78"/>
      <c r="E27" s="286" t="s">
        <v>3</v>
      </c>
      <c r="F27" s="286"/>
      <c r="G27" s="286"/>
      <c r="H27" s="286"/>
      <c r="I27" s="80"/>
      <c r="J27" s="78"/>
      <c r="K27" s="78"/>
      <c r="L27" s="81"/>
      <c r="S27" s="78"/>
      <c r="T27" s="78"/>
      <c r="U27" s="78"/>
      <c r="V27" s="78"/>
      <c r="W27" s="78"/>
      <c r="X27" s="78"/>
      <c r="Y27" s="78"/>
      <c r="Z27" s="78"/>
      <c r="AA27" s="78"/>
      <c r="AB27" s="78"/>
      <c r="AC27" s="78"/>
      <c r="AD27" s="78"/>
      <c r="AE27" s="78"/>
    </row>
    <row r="28" spans="1:31" s="2" customFormat="1" ht="6.95" customHeight="1">
      <c r="A28" s="258"/>
      <c r="B28" s="25"/>
      <c r="C28" s="258"/>
      <c r="D28" s="258"/>
      <c r="E28" s="258"/>
      <c r="F28" s="258"/>
      <c r="G28" s="258"/>
      <c r="H28" s="258"/>
      <c r="I28" s="75"/>
      <c r="J28" s="258"/>
      <c r="K28" s="258"/>
      <c r="L28" s="76"/>
      <c r="S28" s="258"/>
      <c r="T28" s="258"/>
      <c r="U28" s="258"/>
      <c r="V28" s="258"/>
      <c r="W28" s="258"/>
      <c r="X28" s="258"/>
      <c r="Y28" s="258"/>
      <c r="Z28" s="258"/>
      <c r="AA28" s="258"/>
      <c r="AB28" s="258"/>
      <c r="AC28" s="258"/>
      <c r="AD28" s="258"/>
      <c r="AE28" s="258"/>
    </row>
    <row r="29" spans="1:31" s="2" customFormat="1" ht="6.95" customHeight="1">
      <c r="A29" s="258"/>
      <c r="B29" s="25"/>
      <c r="C29" s="258"/>
      <c r="D29" s="48"/>
      <c r="E29" s="48"/>
      <c r="F29" s="48"/>
      <c r="G29" s="48"/>
      <c r="H29" s="48"/>
      <c r="I29" s="82"/>
      <c r="J29" s="48"/>
      <c r="K29" s="48"/>
      <c r="L29" s="76"/>
      <c r="S29" s="258"/>
      <c r="T29" s="258"/>
      <c r="U29" s="258"/>
      <c r="V29" s="258"/>
      <c r="W29" s="258"/>
      <c r="X29" s="258"/>
      <c r="Y29" s="258"/>
      <c r="Z29" s="258"/>
      <c r="AA29" s="258"/>
      <c r="AB29" s="258"/>
      <c r="AC29" s="258"/>
      <c r="AD29" s="258"/>
      <c r="AE29" s="258"/>
    </row>
    <row r="30" spans="1:31" s="2" customFormat="1" ht="25.35" customHeight="1">
      <c r="A30" s="258"/>
      <c r="B30" s="25"/>
      <c r="C30" s="258"/>
      <c r="D30" s="83" t="s">
        <v>37</v>
      </c>
      <c r="E30" s="258"/>
      <c r="F30" s="258"/>
      <c r="G30" s="258"/>
      <c r="H30" s="258"/>
      <c r="I30" s="75"/>
      <c r="J30" s="246">
        <f>ROUND(J82,2)</f>
        <v>0</v>
      </c>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14.45" customHeight="1">
      <c r="A32" s="258"/>
      <c r="B32" s="25"/>
      <c r="C32" s="258"/>
      <c r="D32" s="258"/>
      <c r="E32" s="258"/>
      <c r="F32" s="254" t="s">
        <v>39</v>
      </c>
      <c r="G32" s="258"/>
      <c r="H32" s="258"/>
      <c r="I32" s="84" t="s">
        <v>38</v>
      </c>
      <c r="J32" s="254" t="s">
        <v>40</v>
      </c>
      <c r="K32" s="258"/>
      <c r="L32" s="76"/>
      <c r="S32" s="258"/>
      <c r="T32" s="258"/>
      <c r="U32" s="258"/>
      <c r="V32" s="258"/>
      <c r="W32" s="258"/>
      <c r="X32" s="258"/>
      <c r="Y32" s="258"/>
      <c r="Z32" s="258"/>
      <c r="AA32" s="258"/>
      <c r="AB32" s="258"/>
      <c r="AC32" s="258"/>
      <c r="AD32" s="258"/>
      <c r="AE32" s="258"/>
    </row>
    <row r="33" spans="1:31" s="2" customFormat="1" ht="14.45" customHeight="1">
      <c r="A33" s="258"/>
      <c r="B33" s="25"/>
      <c r="C33" s="258"/>
      <c r="D33" s="85" t="s">
        <v>41</v>
      </c>
      <c r="E33" s="259" t="s">
        <v>42</v>
      </c>
      <c r="F33" s="86">
        <f>ROUND((SUM(BE82:BE99)),2)</f>
        <v>0</v>
      </c>
      <c r="G33" s="258"/>
      <c r="H33" s="258"/>
      <c r="I33" s="87">
        <v>0.21</v>
      </c>
      <c r="J33" s="86">
        <f>ROUND(((SUM(BE82:BE99))*I33),2)</f>
        <v>0</v>
      </c>
      <c r="K33" s="25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9" t="s">
        <v>43</v>
      </c>
      <c r="F34" s="86">
        <f>ROUND((SUM(BF82:BF99)),2)</f>
        <v>0</v>
      </c>
      <c r="G34" s="258"/>
      <c r="H34" s="258"/>
      <c r="I34" s="87">
        <v>0.15</v>
      </c>
      <c r="J34" s="86">
        <f>ROUND(((SUM(BF82:BF99))*I34),2)</f>
        <v>0</v>
      </c>
      <c r="K34" s="258"/>
      <c r="L34" s="76"/>
      <c r="S34" s="258"/>
      <c r="T34" s="258"/>
      <c r="U34" s="258"/>
      <c r="V34" s="258"/>
      <c r="W34" s="258"/>
      <c r="X34" s="258"/>
      <c r="Y34" s="258"/>
      <c r="Z34" s="258"/>
      <c r="AA34" s="258"/>
      <c r="AB34" s="258"/>
      <c r="AC34" s="258"/>
      <c r="AD34" s="258"/>
      <c r="AE34" s="258"/>
    </row>
    <row r="35" spans="1:31" s="2" customFormat="1" ht="14.45" customHeight="1" hidden="1">
      <c r="A35" s="258"/>
      <c r="B35" s="25"/>
      <c r="C35" s="258"/>
      <c r="D35" s="258"/>
      <c r="E35" s="259" t="s">
        <v>44</v>
      </c>
      <c r="F35" s="86">
        <f>ROUND((SUM(BG82:BG99)),2)</f>
        <v>0</v>
      </c>
      <c r="G35" s="258"/>
      <c r="H35" s="258"/>
      <c r="I35" s="87">
        <v>0.21</v>
      </c>
      <c r="J35" s="86">
        <f>0</f>
        <v>0</v>
      </c>
      <c r="K35" s="258"/>
      <c r="L35" s="76"/>
      <c r="S35" s="258"/>
      <c r="T35" s="258"/>
      <c r="U35" s="258"/>
      <c r="V35" s="258"/>
      <c r="W35" s="258"/>
      <c r="X35" s="258"/>
      <c r="Y35" s="258"/>
      <c r="Z35" s="258"/>
      <c r="AA35" s="258"/>
      <c r="AB35" s="258"/>
      <c r="AC35" s="258"/>
      <c r="AD35" s="258"/>
      <c r="AE35" s="258"/>
    </row>
    <row r="36" spans="1:31" s="2" customFormat="1" ht="14.45" customHeight="1" hidden="1">
      <c r="A36" s="258"/>
      <c r="B36" s="25"/>
      <c r="C36" s="258"/>
      <c r="D36" s="258"/>
      <c r="E36" s="259" t="s">
        <v>45</v>
      </c>
      <c r="F36" s="86">
        <f>ROUND((SUM(BH82:BH99)),2)</f>
        <v>0</v>
      </c>
      <c r="G36" s="258"/>
      <c r="H36" s="258"/>
      <c r="I36" s="87">
        <v>0.15</v>
      </c>
      <c r="J36" s="86">
        <f>0</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46</v>
      </c>
      <c r="F37" s="86">
        <f>ROUND((SUM(BI82:BI99)),2)</f>
        <v>0</v>
      </c>
      <c r="G37" s="258"/>
      <c r="H37" s="258"/>
      <c r="I37" s="87">
        <v>0</v>
      </c>
      <c r="J37" s="86">
        <f>0</f>
        <v>0</v>
      </c>
      <c r="K37" s="258"/>
      <c r="L37" s="76"/>
      <c r="S37" s="258"/>
      <c r="T37" s="258"/>
      <c r="U37" s="258"/>
      <c r="V37" s="258"/>
      <c r="W37" s="258"/>
      <c r="X37" s="258"/>
      <c r="Y37" s="258"/>
      <c r="Z37" s="258"/>
      <c r="AA37" s="258"/>
      <c r="AB37" s="258"/>
      <c r="AC37" s="258"/>
      <c r="AD37" s="258"/>
      <c r="AE37" s="258"/>
    </row>
    <row r="38" spans="1:31" s="2" customFormat="1" ht="6.95" customHeight="1">
      <c r="A38" s="258"/>
      <c r="B38" s="25"/>
      <c r="C38" s="258"/>
      <c r="D38" s="258"/>
      <c r="E38" s="258"/>
      <c r="F38" s="258"/>
      <c r="G38" s="258"/>
      <c r="H38" s="258"/>
      <c r="I38" s="75"/>
      <c r="J38" s="258"/>
      <c r="K38" s="258"/>
      <c r="L38" s="76"/>
      <c r="S38" s="258"/>
      <c r="T38" s="258"/>
      <c r="U38" s="258"/>
      <c r="V38" s="258"/>
      <c r="W38" s="258"/>
      <c r="X38" s="258"/>
      <c r="Y38" s="258"/>
      <c r="Z38" s="258"/>
      <c r="AA38" s="258"/>
      <c r="AB38" s="258"/>
      <c r="AC38" s="258"/>
      <c r="AD38" s="258"/>
      <c r="AE38" s="258"/>
    </row>
    <row r="39" spans="1:31" s="2" customFormat="1" ht="25.35" customHeight="1">
      <c r="A39" s="258"/>
      <c r="B39" s="25"/>
      <c r="C39" s="88"/>
      <c r="D39" s="89" t="s">
        <v>47</v>
      </c>
      <c r="E39" s="42"/>
      <c r="F39" s="42"/>
      <c r="G39" s="90" t="s">
        <v>48</v>
      </c>
      <c r="H39" s="91" t="s">
        <v>49</v>
      </c>
      <c r="I39" s="92"/>
      <c r="J39" s="93">
        <f>SUM(J30:J37)</f>
        <v>0</v>
      </c>
      <c r="K39" s="94"/>
      <c r="L39" s="76"/>
      <c r="S39" s="258"/>
      <c r="T39" s="258"/>
      <c r="U39" s="258"/>
      <c r="V39" s="258"/>
      <c r="W39" s="258"/>
      <c r="X39" s="258"/>
      <c r="Y39" s="258"/>
      <c r="Z39" s="258"/>
      <c r="AA39" s="258"/>
      <c r="AB39" s="258"/>
      <c r="AC39" s="258"/>
      <c r="AD39" s="258"/>
      <c r="AE39" s="258"/>
    </row>
    <row r="40" spans="1:31" s="2" customFormat="1" ht="14.45" customHeight="1">
      <c r="A40" s="258"/>
      <c r="B40" s="31"/>
      <c r="C40" s="32"/>
      <c r="D40" s="32"/>
      <c r="E40" s="32"/>
      <c r="F40" s="32"/>
      <c r="G40" s="32"/>
      <c r="H40" s="32"/>
      <c r="I40" s="95"/>
      <c r="J40" s="32"/>
      <c r="K40" s="32"/>
      <c r="L40" s="76"/>
      <c r="S40" s="258"/>
      <c r="T40" s="258"/>
      <c r="U40" s="258"/>
      <c r="V40" s="258"/>
      <c r="W40" s="258"/>
      <c r="X40" s="258"/>
      <c r="Y40" s="258"/>
      <c r="Z40" s="258"/>
      <c r="AA40" s="258"/>
      <c r="AB40" s="258"/>
      <c r="AC40" s="258"/>
      <c r="AD40" s="258"/>
      <c r="AE40" s="258"/>
    </row>
    <row r="44" spans="1:31" s="2" customFormat="1" ht="6.95" customHeight="1">
      <c r="A44" s="258"/>
      <c r="B44" s="33"/>
      <c r="C44" s="34"/>
      <c r="D44" s="34"/>
      <c r="E44" s="34"/>
      <c r="F44" s="34"/>
      <c r="G44" s="34"/>
      <c r="H44" s="34"/>
      <c r="I44" s="96"/>
      <c r="J44" s="34"/>
      <c r="K44" s="34"/>
      <c r="L44" s="76"/>
      <c r="S44" s="258"/>
      <c r="T44" s="258"/>
      <c r="U44" s="258"/>
      <c r="V44" s="258"/>
      <c r="W44" s="258"/>
      <c r="X44" s="258"/>
      <c r="Y44" s="258"/>
      <c r="Z44" s="258"/>
      <c r="AA44" s="258"/>
      <c r="AB44" s="258"/>
      <c r="AC44" s="258"/>
      <c r="AD44" s="258"/>
      <c r="AE44" s="258"/>
    </row>
    <row r="45" spans="1:31" s="2" customFormat="1" ht="24.95" customHeight="1">
      <c r="A45" s="258"/>
      <c r="B45" s="25"/>
      <c r="C45" s="19" t="s">
        <v>156</v>
      </c>
      <c r="D45" s="258"/>
      <c r="E45" s="258"/>
      <c r="F45" s="258"/>
      <c r="G45" s="258"/>
      <c r="H45" s="258"/>
      <c r="I45" s="75"/>
      <c r="J45" s="258"/>
      <c r="K45" s="258"/>
      <c r="L45" s="76"/>
      <c r="S45" s="258"/>
      <c r="T45" s="258"/>
      <c r="U45" s="258"/>
      <c r="V45" s="258"/>
      <c r="W45" s="258"/>
      <c r="X45" s="258"/>
      <c r="Y45" s="258"/>
      <c r="Z45" s="258"/>
      <c r="AA45" s="258"/>
      <c r="AB45" s="258"/>
      <c r="AC45" s="258"/>
      <c r="AD45" s="258"/>
      <c r="AE45" s="258"/>
    </row>
    <row r="46" spans="1:31" s="2" customFormat="1" ht="6.95" customHeight="1">
      <c r="A46" s="258"/>
      <c r="B46" s="25"/>
      <c r="C46" s="258"/>
      <c r="D46" s="258"/>
      <c r="E46" s="258"/>
      <c r="F46" s="258"/>
      <c r="G46" s="258"/>
      <c r="H46" s="258"/>
      <c r="I46" s="75"/>
      <c r="J46" s="258"/>
      <c r="K46" s="258"/>
      <c r="L46" s="76"/>
      <c r="S46" s="258"/>
      <c r="T46" s="258"/>
      <c r="U46" s="258"/>
      <c r="V46" s="258"/>
      <c r="W46" s="258"/>
      <c r="X46" s="258"/>
      <c r="Y46" s="258"/>
      <c r="Z46" s="258"/>
      <c r="AA46" s="258"/>
      <c r="AB46" s="258"/>
      <c r="AC46" s="258"/>
      <c r="AD46" s="258"/>
      <c r="AE46" s="258"/>
    </row>
    <row r="47" spans="1:31" s="2" customFormat="1" ht="12" customHeight="1">
      <c r="A47" s="258"/>
      <c r="B47" s="25"/>
      <c r="C47" s="259" t="s">
        <v>17</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14.45" customHeight="1">
      <c r="A48" s="258"/>
      <c r="B48" s="25"/>
      <c r="C48" s="258"/>
      <c r="D48" s="258"/>
      <c r="E48" s="308" t="str">
        <f>E7</f>
        <v>Blok G- nábytek</v>
      </c>
      <c r="F48" s="309"/>
      <c r="G48" s="309"/>
      <c r="H48" s="309"/>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154</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279" t="str">
        <f>E9</f>
        <v>6 - Typ C</v>
      </c>
      <c r="F50" s="307"/>
      <c r="G50" s="307"/>
      <c r="H50" s="307"/>
      <c r="I50" s="75"/>
      <c r="J50" s="258"/>
      <c r="K50" s="258"/>
      <c r="L50" s="76"/>
      <c r="S50" s="258"/>
      <c r="T50" s="258"/>
      <c r="U50" s="258"/>
      <c r="V50" s="258"/>
      <c r="W50" s="258"/>
      <c r="X50" s="258"/>
      <c r="Y50" s="258"/>
      <c r="Z50" s="258"/>
      <c r="AA50" s="258"/>
      <c r="AB50" s="258"/>
      <c r="AC50" s="258"/>
      <c r="AD50" s="258"/>
      <c r="AE50" s="258"/>
    </row>
    <row r="51" spans="1:31" s="2" customFormat="1" ht="6.95" customHeight="1">
      <c r="A51" s="258"/>
      <c r="B51" s="25"/>
      <c r="C51" s="258"/>
      <c r="D51" s="258"/>
      <c r="E51" s="258"/>
      <c r="F51" s="258"/>
      <c r="G51" s="258"/>
      <c r="H51" s="258"/>
      <c r="I51" s="75"/>
      <c r="J51" s="258"/>
      <c r="K51" s="258"/>
      <c r="L51" s="76"/>
      <c r="S51" s="258"/>
      <c r="T51" s="258"/>
      <c r="U51" s="258"/>
      <c r="V51" s="258"/>
      <c r="W51" s="258"/>
      <c r="X51" s="258"/>
      <c r="Y51" s="258"/>
      <c r="Z51" s="258"/>
      <c r="AA51" s="258"/>
      <c r="AB51" s="258"/>
      <c r="AC51" s="258"/>
      <c r="AD51" s="258"/>
      <c r="AE51" s="258"/>
    </row>
    <row r="52" spans="1:31" s="2" customFormat="1" ht="12" customHeight="1">
      <c r="A52" s="258"/>
      <c r="B52" s="25"/>
      <c r="C52" s="259" t="s">
        <v>21</v>
      </c>
      <c r="D52" s="258"/>
      <c r="E52" s="258"/>
      <c r="F52" s="251" t="str">
        <f>F12</f>
        <v xml:space="preserve"> </v>
      </c>
      <c r="G52" s="258"/>
      <c r="H52" s="258"/>
      <c r="I52" s="77" t="s">
        <v>23</v>
      </c>
      <c r="J52" s="250" t="str">
        <f>IF(J12="","",J12)</f>
        <v>21. 10. 2019</v>
      </c>
      <c r="K52" s="258"/>
      <c r="L52" s="76"/>
      <c r="S52" s="258"/>
      <c r="T52" s="258"/>
      <c r="U52" s="258"/>
      <c r="V52" s="258"/>
      <c r="W52" s="258"/>
      <c r="X52" s="258"/>
      <c r="Y52" s="258"/>
      <c r="Z52" s="258"/>
      <c r="AA52" s="258"/>
      <c r="AB52" s="258"/>
      <c r="AC52" s="258"/>
      <c r="AD52" s="258"/>
      <c r="AE52" s="258"/>
    </row>
    <row r="53" spans="1:31" s="2" customFormat="1" ht="6.95" customHeight="1">
      <c r="A53" s="258"/>
      <c r="B53" s="25"/>
      <c r="C53" s="258"/>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26.45" customHeight="1">
      <c r="A54" s="258"/>
      <c r="B54" s="25"/>
      <c r="C54" s="259" t="s">
        <v>25</v>
      </c>
      <c r="D54" s="258"/>
      <c r="E54" s="258"/>
      <c r="F54" s="251" t="str">
        <f>E15</f>
        <v>Správa účelových zařízení VŠE</v>
      </c>
      <c r="G54" s="258"/>
      <c r="H54" s="258"/>
      <c r="I54" s="77" t="s">
        <v>31</v>
      </c>
      <c r="J54" s="253" t="str">
        <f>E21</f>
        <v>PROJECTICA s.r.o.</v>
      </c>
      <c r="K54" s="258"/>
      <c r="L54" s="76"/>
      <c r="S54" s="258"/>
      <c r="T54" s="258"/>
      <c r="U54" s="258"/>
      <c r="V54" s="258"/>
      <c r="W54" s="258"/>
      <c r="X54" s="258"/>
      <c r="Y54" s="258"/>
      <c r="Z54" s="258"/>
      <c r="AA54" s="258"/>
      <c r="AB54" s="258"/>
      <c r="AC54" s="258"/>
      <c r="AD54" s="258"/>
      <c r="AE54" s="258"/>
    </row>
    <row r="55" spans="1:31" s="2" customFormat="1" ht="15.6" customHeight="1">
      <c r="A55" s="258"/>
      <c r="B55" s="25"/>
      <c r="C55" s="259" t="s">
        <v>29</v>
      </c>
      <c r="D55" s="258"/>
      <c r="E55" s="258"/>
      <c r="F55" s="251" t="str">
        <f>IF(E18="","",E18)</f>
        <v>Vyplň údaj</v>
      </c>
      <c r="G55" s="258"/>
      <c r="H55" s="258"/>
      <c r="I55" s="77" t="s">
        <v>34</v>
      </c>
      <c r="J55" s="253" t="str">
        <f>E24</f>
        <v xml:space="preserve"> </v>
      </c>
      <c r="K55" s="258"/>
      <c r="L55" s="76"/>
      <c r="S55" s="258"/>
      <c r="T55" s="258"/>
      <c r="U55" s="258"/>
      <c r="V55" s="258"/>
      <c r="W55" s="258"/>
      <c r="X55" s="258"/>
      <c r="Y55" s="258"/>
      <c r="Z55" s="258"/>
      <c r="AA55" s="258"/>
      <c r="AB55" s="258"/>
      <c r="AC55" s="258"/>
      <c r="AD55" s="258"/>
      <c r="AE55" s="258"/>
    </row>
    <row r="56" spans="1:31" s="2" customFormat="1" ht="10.35" customHeight="1">
      <c r="A56" s="258"/>
      <c r="B56" s="25"/>
      <c r="C56" s="258"/>
      <c r="D56" s="258"/>
      <c r="E56" s="258"/>
      <c r="F56" s="258"/>
      <c r="G56" s="258"/>
      <c r="H56" s="258"/>
      <c r="I56" s="75"/>
      <c r="J56" s="258"/>
      <c r="K56" s="258"/>
      <c r="L56" s="76"/>
      <c r="S56" s="258"/>
      <c r="T56" s="258"/>
      <c r="U56" s="258"/>
      <c r="V56" s="258"/>
      <c r="W56" s="258"/>
      <c r="X56" s="258"/>
      <c r="Y56" s="258"/>
      <c r="Z56" s="258"/>
      <c r="AA56" s="258"/>
      <c r="AB56" s="258"/>
      <c r="AC56" s="258"/>
      <c r="AD56" s="258"/>
      <c r="AE56" s="258"/>
    </row>
    <row r="57" spans="1:31" s="2" customFormat="1" ht="29.25" customHeight="1">
      <c r="A57" s="258"/>
      <c r="B57" s="25"/>
      <c r="C57" s="97" t="s">
        <v>157</v>
      </c>
      <c r="D57" s="88"/>
      <c r="E57" s="88"/>
      <c r="F57" s="88"/>
      <c r="G57" s="88"/>
      <c r="H57" s="88"/>
      <c r="I57" s="98"/>
      <c r="J57" s="99" t="s">
        <v>158</v>
      </c>
      <c r="K57" s="88"/>
      <c r="L57" s="76"/>
      <c r="S57" s="258"/>
      <c r="T57" s="258"/>
      <c r="U57" s="258"/>
      <c r="V57" s="258"/>
      <c r="W57" s="258"/>
      <c r="X57" s="258"/>
      <c r="Y57" s="258"/>
      <c r="Z57" s="258"/>
      <c r="AA57" s="258"/>
      <c r="AB57" s="258"/>
      <c r="AC57" s="258"/>
      <c r="AD57" s="258"/>
      <c r="AE57" s="258"/>
    </row>
    <row r="58" spans="1:31" s="2" customFormat="1" ht="10.35" customHeight="1">
      <c r="A58" s="258"/>
      <c r="B58" s="25"/>
      <c r="C58" s="258"/>
      <c r="D58" s="258"/>
      <c r="E58" s="258"/>
      <c r="F58" s="258"/>
      <c r="G58" s="258"/>
      <c r="H58" s="258"/>
      <c r="I58" s="75"/>
      <c r="J58" s="258"/>
      <c r="K58" s="258"/>
      <c r="L58" s="76"/>
      <c r="S58" s="258"/>
      <c r="T58" s="258"/>
      <c r="U58" s="258"/>
      <c r="V58" s="258"/>
      <c r="W58" s="258"/>
      <c r="X58" s="258"/>
      <c r="Y58" s="258"/>
      <c r="Z58" s="258"/>
      <c r="AA58" s="258"/>
      <c r="AB58" s="258"/>
      <c r="AC58" s="258"/>
      <c r="AD58" s="258"/>
      <c r="AE58" s="258"/>
    </row>
    <row r="59" spans="1:47" s="2" customFormat="1" ht="22.9" customHeight="1">
      <c r="A59" s="258"/>
      <c r="B59" s="25"/>
      <c r="C59" s="100" t="s">
        <v>69</v>
      </c>
      <c r="D59" s="258"/>
      <c r="E59" s="258"/>
      <c r="F59" s="258"/>
      <c r="G59" s="258"/>
      <c r="H59" s="258"/>
      <c r="I59" s="75"/>
      <c r="J59" s="246">
        <f>J82</f>
        <v>0</v>
      </c>
      <c r="K59" s="258"/>
      <c r="L59" s="76"/>
      <c r="S59" s="258"/>
      <c r="T59" s="258"/>
      <c r="U59" s="258"/>
      <c r="V59" s="258"/>
      <c r="W59" s="258"/>
      <c r="X59" s="258"/>
      <c r="Y59" s="258"/>
      <c r="Z59" s="258"/>
      <c r="AA59" s="258"/>
      <c r="AB59" s="258"/>
      <c r="AC59" s="258"/>
      <c r="AD59" s="258"/>
      <c r="AE59" s="258"/>
      <c r="AU59" s="15" t="s">
        <v>159</v>
      </c>
    </row>
    <row r="60" spans="2:12" s="9" customFormat="1" ht="24.95" customHeight="1">
      <c r="B60" s="101"/>
      <c r="D60" s="102" t="s">
        <v>160</v>
      </c>
      <c r="E60" s="103"/>
      <c r="F60" s="103"/>
      <c r="G60" s="103"/>
      <c r="H60" s="103"/>
      <c r="I60" s="104"/>
      <c r="J60" s="105">
        <f>J83</f>
        <v>0</v>
      </c>
      <c r="L60" s="101"/>
    </row>
    <row r="61" spans="1:47" s="10" customFormat="1" ht="19.9" customHeight="1">
      <c r="A61" s="244"/>
      <c r="B61" s="106"/>
      <c r="C61" s="244"/>
      <c r="D61" s="107" t="s">
        <v>161</v>
      </c>
      <c r="E61" s="108"/>
      <c r="F61" s="108"/>
      <c r="G61" s="108"/>
      <c r="H61" s="108"/>
      <c r="I61" s="109"/>
      <c r="J61" s="110">
        <f>J84</f>
        <v>0</v>
      </c>
      <c r="K61" s="244"/>
      <c r="L61" s="106"/>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47" s="10" customFormat="1" ht="19.9" customHeight="1">
      <c r="A62" s="244"/>
      <c r="B62" s="106"/>
      <c r="C62" s="244"/>
      <c r="D62" s="107" t="s">
        <v>162</v>
      </c>
      <c r="E62" s="108"/>
      <c r="F62" s="108"/>
      <c r="G62" s="108"/>
      <c r="H62" s="108"/>
      <c r="I62" s="109"/>
      <c r="J62" s="110">
        <f>J87</f>
        <v>0</v>
      </c>
      <c r="K62" s="244"/>
      <c r="L62" s="106"/>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row>
    <row r="63" spans="1:31" s="2" customFormat="1" ht="21.75" customHeight="1">
      <c r="A63" s="258"/>
      <c r="B63" s="25"/>
      <c r="C63" s="258"/>
      <c r="D63" s="258"/>
      <c r="E63" s="258"/>
      <c r="F63" s="258"/>
      <c r="G63" s="258"/>
      <c r="H63" s="258"/>
      <c r="I63" s="75"/>
      <c r="J63" s="258"/>
      <c r="K63" s="258"/>
      <c r="L63" s="76"/>
      <c r="S63" s="258"/>
      <c r="T63" s="258"/>
      <c r="U63" s="258"/>
      <c r="V63" s="258"/>
      <c r="W63" s="258"/>
      <c r="X63" s="258"/>
      <c r="Y63" s="258"/>
      <c r="Z63" s="258"/>
      <c r="AA63" s="258"/>
      <c r="AB63" s="258"/>
      <c r="AC63" s="258"/>
      <c r="AD63" s="258"/>
      <c r="AE63" s="258"/>
    </row>
    <row r="64" spans="1:31" s="2" customFormat="1" ht="6.95" customHeight="1">
      <c r="A64" s="258"/>
      <c r="B64" s="31"/>
      <c r="C64" s="32"/>
      <c r="D64" s="32"/>
      <c r="E64" s="32"/>
      <c r="F64" s="32"/>
      <c r="G64" s="32"/>
      <c r="H64" s="32"/>
      <c r="I64" s="95"/>
      <c r="J64" s="32"/>
      <c r="K64" s="32"/>
      <c r="L64" s="76"/>
      <c r="S64" s="258"/>
      <c r="T64" s="258"/>
      <c r="U64" s="258"/>
      <c r="V64" s="258"/>
      <c r="W64" s="258"/>
      <c r="X64" s="258"/>
      <c r="Y64" s="258"/>
      <c r="Z64" s="258"/>
      <c r="AA64" s="258"/>
      <c r="AB64" s="258"/>
      <c r="AC64" s="258"/>
      <c r="AD64" s="258"/>
      <c r="AE64" s="258"/>
    </row>
    <row r="68" spans="1:31" s="2" customFormat="1" ht="6.95" customHeight="1">
      <c r="A68" s="258"/>
      <c r="B68" s="33"/>
      <c r="C68" s="34"/>
      <c r="D68" s="34"/>
      <c r="E68" s="34"/>
      <c r="F68" s="34"/>
      <c r="G68" s="34"/>
      <c r="H68" s="34"/>
      <c r="I68" s="96"/>
      <c r="J68" s="34"/>
      <c r="K68" s="34"/>
      <c r="L68" s="76"/>
      <c r="S68" s="258"/>
      <c r="T68" s="258"/>
      <c r="U68" s="258"/>
      <c r="V68" s="258"/>
      <c r="W68" s="258"/>
      <c r="X68" s="258"/>
      <c r="Y68" s="258"/>
      <c r="Z68" s="258"/>
      <c r="AA68" s="258"/>
      <c r="AB68" s="258"/>
      <c r="AC68" s="258"/>
      <c r="AD68" s="258"/>
      <c r="AE68" s="258"/>
    </row>
    <row r="69" spans="1:31" s="2" customFormat="1" ht="24.95" customHeight="1">
      <c r="A69" s="258"/>
      <c r="B69" s="25"/>
      <c r="C69" s="19" t="s">
        <v>163</v>
      </c>
      <c r="D69" s="258"/>
      <c r="E69" s="258"/>
      <c r="F69" s="258"/>
      <c r="G69" s="258"/>
      <c r="H69" s="258"/>
      <c r="I69" s="75"/>
      <c r="J69" s="258"/>
      <c r="K69" s="258"/>
      <c r="L69" s="76"/>
      <c r="S69" s="258"/>
      <c r="T69" s="258"/>
      <c r="U69" s="258"/>
      <c r="V69" s="258"/>
      <c r="W69" s="258"/>
      <c r="X69" s="258"/>
      <c r="Y69" s="258"/>
      <c r="Z69" s="258"/>
      <c r="AA69" s="258"/>
      <c r="AB69" s="258"/>
      <c r="AC69" s="258"/>
      <c r="AD69" s="258"/>
      <c r="AE69" s="258"/>
    </row>
    <row r="70" spans="1:31" s="2" customFormat="1" ht="6.95" customHeight="1">
      <c r="A70" s="258"/>
      <c r="B70" s="25"/>
      <c r="C70" s="258"/>
      <c r="D70" s="258"/>
      <c r="E70" s="258"/>
      <c r="F70" s="258"/>
      <c r="G70" s="258"/>
      <c r="H70" s="258"/>
      <c r="I70" s="75"/>
      <c r="J70" s="258"/>
      <c r="K70" s="258"/>
      <c r="L70" s="76"/>
      <c r="S70" s="258"/>
      <c r="T70" s="258"/>
      <c r="U70" s="258"/>
      <c r="V70" s="258"/>
      <c r="W70" s="258"/>
      <c r="X70" s="258"/>
      <c r="Y70" s="258"/>
      <c r="Z70" s="258"/>
      <c r="AA70" s="258"/>
      <c r="AB70" s="258"/>
      <c r="AC70" s="258"/>
      <c r="AD70" s="258"/>
      <c r="AE70" s="258"/>
    </row>
    <row r="71" spans="1:31" s="2" customFormat="1" ht="12" customHeight="1">
      <c r="A71" s="258"/>
      <c r="B71" s="25"/>
      <c r="C71" s="259" t="s">
        <v>17</v>
      </c>
      <c r="D71" s="258"/>
      <c r="E71" s="258"/>
      <c r="F71" s="258"/>
      <c r="G71" s="258"/>
      <c r="H71" s="258"/>
      <c r="I71" s="75"/>
      <c r="J71" s="258"/>
      <c r="K71" s="258"/>
      <c r="L71" s="76"/>
      <c r="S71" s="258"/>
      <c r="T71" s="258"/>
      <c r="U71" s="258"/>
      <c r="V71" s="258"/>
      <c r="W71" s="258"/>
      <c r="X71" s="258"/>
      <c r="Y71" s="258"/>
      <c r="Z71" s="258"/>
      <c r="AA71" s="258"/>
      <c r="AB71" s="258"/>
      <c r="AC71" s="258"/>
      <c r="AD71" s="258"/>
      <c r="AE71" s="258"/>
    </row>
    <row r="72" spans="1:31" s="2" customFormat="1" ht="14.45" customHeight="1">
      <c r="A72" s="258"/>
      <c r="B72" s="25"/>
      <c r="C72" s="258"/>
      <c r="D72" s="258"/>
      <c r="E72" s="308" t="str">
        <f>E7</f>
        <v>Blok G- nábytek</v>
      </c>
      <c r="F72" s="309"/>
      <c r="G72" s="309"/>
      <c r="H72" s="309"/>
      <c r="I72" s="75"/>
      <c r="J72" s="258"/>
      <c r="K72" s="258"/>
      <c r="L72" s="76"/>
      <c r="S72" s="258"/>
      <c r="T72" s="258"/>
      <c r="U72" s="258"/>
      <c r="V72" s="258"/>
      <c r="W72" s="258"/>
      <c r="X72" s="258"/>
      <c r="Y72" s="258"/>
      <c r="Z72" s="258"/>
      <c r="AA72" s="258"/>
      <c r="AB72" s="258"/>
      <c r="AC72" s="258"/>
      <c r="AD72" s="258"/>
      <c r="AE72" s="258"/>
    </row>
    <row r="73" spans="1:31" s="2" customFormat="1" ht="12" customHeight="1">
      <c r="A73" s="258"/>
      <c r="B73" s="25"/>
      <c r="C73" s="259" t="s">
        <v>154</v>
      </c>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4.45" customHeight="1">
      <c r="A74" s="258"/>
      <c r="B74" s="25"/>
      <c r="C74" s="258"/>
      <c r="D74" s="258"/>
      <c r="E74" s="279" t="str">
        <f>E9</f>
        <v>6 - Typ C</v>
      </c>
      <c r="F74" s="307"/>
      <c r="G74" s="307"/>
      <c r="H74" s="307"/>
      <c r="I74" s="75"/>
      <c r="J74" s="258"/>
      <c r="K74" s="258"/>
      <c r="L74" s="76"/>
      <c r="S74" s="258"/>
      <c r="T74" s="258"/>
      <c r="U74" s="258"/>
      <c r="V74" s="258"/>
      <c r="W74" s="258"/>
      <c r="X74" s="258"/>
      <c r="Y74" s="258"/>
      <c r="Z74" s="258"/>
      <c r="AA74" s="258"/>
      <c r="AB74" s="258"/>
      <c r="AC74" s="258"/>
      <c r="AD74" s="258"/>
      <c r="AE74" s="258"/>
    </row>
    <row r="75" spans="1:31" s="2" customFormat="1" ht="6.95" customHeight="1">
      <c r="A75" s="258"/>
      <c r="B75" s="25"/>
      <c r="C75" s="258"/>
      <c r="D75" s="258"/>
      <c r="E75" s="258"/>
      <c r="F75" s="258"/>
      <c r="G75" s="258"/>
      <c r="H75" s="258"/>
      <c r="I75" s="75"/>
      <c r="J75" s="258"/>
      <c r="K75" s="258"/>
      <c r="L75" s="76"/>
      <c r="S75" s="258"/>
      <c r="T75" s="258"/>
      <c r="U75" s="258"/>
      <c r="V75" s="258"/>
      <c r="W75" s="258"/>
      <c r="X75" s="258"/>
      <c r="Y75" s="258"/>
      <c r="Z75" s="258"/>
      <c r="AA75" s="258"/>
      <c r="AB75" s="258"/>
      <c r="AC75" s="258"/>
      <c r="AD75" s="258"/>
      <c r="AE75" s="258"/>
    </row>
    <row r="76" spans="1:31" s="2" customFormat="1" ht="12" customHeight="1">
      <c r="A76" s="258"/>
      <c r="B76" s="25"/>
      <c r="C76" s="259" t="s">
        <v>21</v>
      </c>
      <c r="D76" s="258"/>
      <c r="E76" s="258"/>
      <c r="F76" s="251" t="str">
        <f>F12</f>
        <v xml:space="preserve"> </v>
      </c>
      <c r="G76" s="258"/>
      <c r="H76" s="258"/>
      <c r="I76" s="77" t="s">
        <v>23</v>
      </c>
      <c r="J76" s="250" t="str">
        <f>IF(J12="","",J12)</f>
        <v>21. 10. 2019</v>
      </c>
      <c r="K76" s="258"/>
      <c r="L76" s="76"/>
      <c r="S76" s="258"/>
      <c r="T76" s="258"/>
      <c r="U76" s="258"/>
      <c r="V76" s="258"/>
      <c r="W76" s="258"/>
      <c r="X76" s="258"/>
      <c r="Y76" s="258"/>
      <c r="Z76" s="258"/>
      <c r="AA76" s="258"/>
      <c r="AB76" s="258"/>
      <c r="AC76" s="258"/>
      <c r="AD76" s="258"/>
      <c r="AE76" s="258"/>
    </row>
    <row r="77" spans="1:31" s="2" customFormat="1" ht="6.95" customHeight="1">
      <c r="A77" s="258"/>
      <c r="B77" s="25"/>
      <c r="C77" s="258"/>
      <c r="D77" s="258"/>
      <c r="E77" s="258"/>
      <c r="F77" s="258"/>
      <c r="G77" s="258"/>
      <c r="H77" s="258"/>
      <c r="I77" s="75"/>
      <c r="J77" s="258"/>
      <c r="K77" s="258"/>
      <c r="L77" s="76"/>
      <c r="S77" s="258"/>
      <c r="T77" s="258"/>
      <c r="U77" s="258"/>
      <c r="V77" s="258"/>
      <c r="W77" s="258"/>
      <c r="X77" s="258"/>
      <c r="Y77" s="258"/>
      <c r="Z77" s="258"/>
      <c r="AA77" s="258"/>
      <c r="AB77" s="258"/>
      <c r="AC77" s="258"/>
      <c r="AD77" s="258"/>
      <c r="AE77" s="258"/>
    </row>
    <row r="78" spans="1:31" s="2" customFormat="1" ht="26.45" customHeight="1">
      <c r="A78" s="258"/>
      <c r="B78" s="25"/>
      <c r="C78" s="259" t="s">
        <v>25</v>
      </c>
      <c r="D78" s="258"/>
      <c r="E78" s="258"/>
      <c r="F78" s="251" t="str">
        <f>E15</f>
        <v>Správa účelových zařízení VŠE</v>
      </c>
      <c r="G78" s="258"/>
      <c r="H78" s="258"/>
      <c r="I78" s="77" t="s">
        <v>31</v>
      </c>
      <c r="J78" s="253" t="str">
        <f>E21</f>
        <v>PROJECTICA s.r.o.</v>
      </c>
      <c r="K78" s="258"/>
      <c r="L78" s="76"/>
      <c r="S78" s="258"/>
      <c r="T78" s="258"/>
      <c r="U78" s="258"/>
      <c r="V78" s="258"/>
      <c r="W78" s="258"/>
      <c r="X78" s="258"/>
      <c r="Y78" s="258"/>
      <c r="Z78" s="258"/>
      <c r="AA78" s="258"/>
      <c r="AB78" s="258"/>
      <c r="AC78" s="258"/>
      <c r="AD78" s="258"/>
      <c r="AE78" s="258"/>
    </row>
    <row r="79" spans="1:31" s="2" customFormat="1" ht="15.6" customHeight="1">
      <c r="A79" s="258"/>
      <c r="B79" s="25"/>
      <c r="C79" s="259" t="s">
        <v>29</v>
      </c>
      <c r="D79" s="258"/>
      <c r="E79" s="258"/>
      <c r="F79" s="251" t="str">
        <f>IF(E18="","",E18)</f>
        <v>Vyplň údaj</v>
      </c>
      <c r="G79" s="258"/>
      <c r="H79" s="258"/>
      <c r="I79" s="77" t="s">
        <v>34</v>
      </c>
      <c r="J79" s="253" t="str">
        <f>E24</f>
        <v xml:space="preserve"> </v>
      </c>
      <c r="K79" s="258"/>
      <c r="L79" s="76"/>
      <c r="S79" s="258"/>
      <c r="T79" s="258"/>
      <c r="U79" s="258"/>
      <c r="V79" s="258"/>
      <c r="W79" s="258"/>
      <c r="X79" s="258"/>
      <c r="Y79" s="258"/>
      <c r="Z79" s="258"/>
      <c r="AA79" s="258"/>
      <c r="AB79" s="258"/>
      <c r="AC79" s="258"/>
      <c r="AD79" s="258"/>
      <c r="AE79" s="258"/>
    </row>
    <row r="80" spans="1:31" s="2" customFormat="1" ht="10.3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11" customFormat="1" ht="29.25" customHeight="1">
      <c r="A81" s="111"/>
      <c r="B81" s="112"/>
      <c r="C81" s="113" t="s">
        <v>164</v>
      </c>
      <c r="D81" s="114" t="s">
        <v>56</v>
      </c>
      <c r="E81" s="114" t="s">
        <v>52</v>
      </c>
      <c r="F81" s="114" t="s">
        <v>53</v>
      </c>
      <c r="G81" s="114" t="s">
        <v>165</v>
      </c>
      <c r="H81" s="114" t="s">
        <v>166</v>
      </c>
      <c r="I81" s="115" t="s">
        <v>167</v>
      </c>
      <c r="J81" s="114" t="s">
        <v>158</v>
      </c>
      <c r="K81" s="116" t="s">
        <v>168</v>
      </c>
      <c r="L81" s="117"/>
      <c r="M81" s="44" t="s">
        <v>3</v>
      </c>
      <c r="N81" s="45" t="s">
        <v>41</v>
      </c>
      <c r="O81" s="45" t="s">
        <v>169</v>
      </c>
      <c r="P81" s="45" t="s">
        <v>170</v>
      </c>
      <c r="Q81" s="45" t="s">
        <v>171</v>
      </c>
      <c r="R81" s="45" t="s">
        <v>172</v>
      </c>
      <c r="S81" s="45" t="s">
        <v>173</v>
      </c>
      <c r="T81" s="46" t="s">
        <v>174</v>
      </c>
      <c r="U81" s="111"/>
      <c r="V81" s="111"/>
      <c r="W81" s="111"/>
      <c r="X81" s="111"/>
      <c r="Y81" s="111"/>
      <c r="Z81" s="111"/>
      <c r="AA81" s="111"/>
      <c r="AB81" s="111"/>
      <c r="AC81" s="111"/>
      <c r="AD81" s="111"/>
      <c r="AE81" s="111"/>
    </row>
    <row r="82" spans="1:63" s="2" customFormat="1" ht="22.9" customHeight="1">
      <c r="A82" s="258"/>
      <c r="B82" s="25"/>
      <c r="C82" s="51" t="s">
        <v>175</v>
      </c>
      <c r="D82" s="258"/>
      <c r="E82" s="258"/>
      <c r="F82" s="258"/>
      <c r="G82" s="258"/>
      <c r="H82" s="258"/>
      <c r="I82" s="75"/>
      <c r="J82" s="118">
        <f>BK82</f>
        <v>0</v>
      </c>
      <c r="K82" s="258"/>
      <c r="L82" s="25"/>
      <c r="M82" s="47"/>
      <c r="N82" s="39"/>
      <c r="O82" s="48"/>
      <c r="P82" s="119">
        <f>P83</f>
        <v>0</v>
      </c>
      <c r="Q82" s="48"/>
      <c r="R82" s="119">
        <f>R83</f>
        <v>0</v>
      </c>
      <c r="S82" s="48"/>
      <c r="T82" s="120">
        <f>T83</f>
        <v>0</v>
      </c>
      <c r="U82" s="258"/>
      <c r="V82" s="258"/>
      <c r="W82" s="258"/>
      <c r="X82" s="258"/>
      <c r="Y82" s="258"/>
      <c r="Z82" s="258"/>
      <c r="AA82" s="258"/>
      <c r="AB82" s="258"/>
      <c r="AC82" s="258"/>
      <c r="AD82" s="258"/>
      <c r="AE82" s="258"/>
      <c r="AT82" s="15" t="s">
        <v>71</v>
      </c>
      <c r="AU82" s="15" t="s">
        <v>159</v>
      </c>
      <c r="BK82" s="121">
        <f>BK83</f>
        <v>0</v>
      </c>
    </row>
    <row r="83" spans="2:63" s="12" customFormat="1" ht="25.9" customHeight="1">
      <c r="B83" s="122"/>
      <c r="D83" s="123" t="s">
        <v>71</v>
      </c>
      <c r="E83" s="124" t="s">
        <v>176</v>
      </c>
      <c r="F83" s="124" t="s">
        <v>177</v>
      </c>
      <c r="I83" s="125"/>
      <c r="J83" s="126">
        <f>BK83</f>
        <v>0</v>
      </c>
      <c r="L83" s="122"/>
      <c r="M83" s="127"/>
      <c r="N83" s="238"/>
      <c r="O83" s="238"/>
      <c r="P83" s="239">
        <f>P84+P87</f>
        <v>0</v>
      </c>
      <c r="Q83" s="238"/>
      <c r="R83" s="239">
        <f>R84+R87</f>
        <v>0</v>
      </c>
      <c r="S83" s="238"/>
      <c r="T83" s="128">
        <f>T84+T87</f>
        <v>0</v>
      </c>
      <c r="AR83" s="123" t="s">
        <v>80</v>
      </c>
      <c r="AT83" s="129" t="s">
        <v>71</v>
      </c>
      <c r="AU83" s="129" t="s">
        <v>72</v>
      </c>
      <c r="AY83" s="123" t="s">
        <v>178</v>
      </c>
      <c r="BK83" s="130">
        <f>BK84+BK87</f>
        <v>0</v>
      </c>
    </row>
    <row r="84" spans="2:63" s="12" customFormat="1" ht="22.9" customHeight="1">
      <c r="B84" s="122"/>
      <c r="D84" s="123" t="s">
        <v>71</v>
      </c>
      <c r="E84" s="131" t="s">
        <v>179</v>
      </c>
      <c r="F84" s="131" t="s">
        <v>180</v>
      </c>
      <c r="I84" s="125"/>
      <c r="J84" s="132">
        <f>BK84</f>
        <v>0</v>
      </c>
      <c r="L84" s="122"/>
      <c r="M84" s="127"/>
      <c r="N84" s="238"/>
      <c r="O84" s="238"/>
      <c r="P84" s="239">
        <f>SUM(P85:P86)</f>
        <v>0</v>
      </c>
      <c r="Q84" s="238"/>
      <c r="R84" s="239">
        <f>SUM(R85:R86)</f>
        <v>0</v>
      </c>
      <c r="S84" s="238"/>
      <c r="T84" s="128">
        <f>SUM(T85:T86)</f>
        <v>0</v>
      </c>
      <c r="AR84" s="123" t="s">
        <v>80</v>
      </c>
      <c r="AT84" s="129" t="s">
        <v>71</v>
      </c>
      <c r="AU84" s="129" t="s">
        <v>15</v>
      </c>
      <c r="AY84" s="123" t="s">
        <v>178</v>
      </c>
      <c r="BK84" s="130">
        <f>SUM(BK85:BK86)</f>
        <v>0</v>
      </c>
    </row>
    <row r="85" spans="1:65" s="2" customFormat="1" ht="43.15" customHeight="1">
      <c r="A85" s="258"/>
      <c r="B85" s="133"/>
      <c r="C85" s="134" t="s">
        <v>15</v>
      </c>
      <c r="D85" s="230" t="s">
        <v>181</v>
      </c>
      <c r="E85" s="135" t="s">
        <v>182</v>
      </c>
      <c r="F85" s="136" t="s">
        <v>183</v>
      </c>
      <c r="G85" s="137" t="s">
        <v>184</v>
      </c>
      <c r="H85" s="138"/>
      <c r="I85" s="139"/>
      <c r="J85" s="140">
        <f>ROUND(I85*H85,2)</f>
        <v>0</v>
      </c>
      <c r="K85" s="136" t="s">
        <v>185</v>
      </c>
      <c r="L85" s="25"/>
      <c r="M85" s="141" t="s">
        <v>3</v>
      </c>
      <c r="N85" s="240" t="s">
        <v>42</v>
      </c>
      <c r="O85" s="231"/>
      <c r="P85" s="241">
        <f>O85*H85</f>
        <v>0</v>
      </c>
      <c r="Q85" s="241">
        <v>0</v>
      </c>
      <c r="R85" s="241">
        <f>Q85*H85</f>
        <v>0</v>
      </c>
      <c r="S85" s="241">
        <v>0</v>
      </c>
      <c r="T85" s="142">
        <f>S85*H85</f>
        <v>0</v>
      </c>
      <c r="U85" s="258"/>
      <c r="V85" s="258"/>
      <c r="W85" s="258"/>
      <c r="X85" s="258"/>
      <c r="Y85" s="258"/>
      <c r="Z85" s="258"/>
      <c r="AA85" s="258"/>
      <c r="AB85" s="258"/>
      <c r="AC85" s="258"/>
      <c r="AD85" s="258"/>
      <c r="AE85" s="258"/>
      <c r="AR85" s="143" t="s">
        <v>116</v>
      </c>
      <c r="AT85" s="143" t="s">
        <v>181</v>
      </c>
      <c r="AU85" s="143" t="s">
        <v>80</v>
      </c>
      <c r="AY85" s="15" t="s">
        <v>178</v>
      </c>
      <c r="BE85" s="144">
        <f>IF(N85="základní",J85,0)</f>
        <v>0</v>
      </c>
      <c r="BF85" s="144">
        <f>IF(N85="snížená",J85,0)</f>
        <v>0</v>
      </c>
      <c r="BG85" s="144">
        <f>IF(N85="zákl. přenesená",J85,0)</f>
        <v>0</v>
      </c>
      <c r="BH85" s="144">
        <f>IF(N85="sníž. přenesená",J85,0)</f>
        <v>0</v>
      </c>
      <c r="BI85" s="144">
        <f>IF(N85="nulová",J85,0)</f>
        <v>0</v>
      </c>
      <c r="BJ85" s="15" t="s">
        <v>15</v>
      </c>
      <c r="BK85" s="144">
        <f>ROUND(I85*H85,2)</f>
        <v>0</v>
      </c>
      <c r="BL85" s="15" t="s">
        <v>116</v>
      </c>
      <c r="BM85" s="143" t="s">
        <v>291</v>
      </c>
    </row>
    <row r="86" spans="1:65" s="2" customFormat="1" ht="97.15" customHeight="1">
      <c r="A86" s="258"/>
      <c r="B86" s="133"/>
      <c r="C86" s="134" t="s">
        <v>80</v>
      </c>
      <c r="D86" s="230" t="s">
        <v>181</v>
      </c>
      <c r="E86" s="135" t="s">
        <v>187</v>
      </c>
      <c r="F86" s="136" t="s">
        <v>188</v>
      </c>
      <c r="G86" s="137" t="s">
        <v>189</v>
      </c>
      <c r="H86" s="145">
        <v>2</v>
      </c>
      <c r="I86" s="139"/>
      <c r="J86" s="140">
        <f>ROUND(I86*H86,2)</f>
        <v>0</v>
      </c>
      <c r="K86" s="136" t="s">
        <v>3</v>
      </c>
      <c r="L86" s="25"/>
      <c r="M86" s="141" t="s">
        <v>3</v>
      </c>
      <c r="N86" s="240" t="s">
        <v>42</v>
      </c>
      <c r="O86" s="231"/>
      <c r="P86" s="241">
        <f>O86*H86</f>
        <v>0</v>
      </c>
      <c r="Q86" s="241">
        <v>0</v>
      </c>
      <c r="R86" s="241">
        <f>Q86*H86</f>
        <v>0</v>
      </c>
      <c r="S86" s="241">
        <v>0</v>
      </c>
      <c r="T86" s="142">
        <f>S86*H86</f>
        <v>0</v>
      </c>
      <c r="U86" s="258"/>
      <c r="V86" s="258"/>
      <c r="W86" s="258"/>
      <c r="X86" s="258"/>
      <c r="Y86" s="258"/>
      <c r="Z86" s="258"/>
      <c r="AA86" s="258"/>
      <c r="AB86" s="258"/>
      <c r="AC86" s="258"/>
      <c r="AD86" s="258"/>
      <c r="AE86" s="258"/>
      <c r="AR86" s="143" t="s">
        <v>116</v>
      </c>
      <c r="AT86" s="143" t="s">
        <v>181</v>
      </c>
      <c r="AU86" s="143" t="s">
        <v>80</v>
      </c>
      <c r="AY86" s="15" t="s">
        <v>178</v>
      </c>
      <c r="BE86" s="144">
        <f>IF(N86="základní",J86,0)</f>
        <v>0</v>
      </c>
      <c r="BF86" s="144">
        <f>IF(N86="snížená",J86,0)</f>
        <v>0</v>
      </c>
      <c r="BG86" s="144">
        <f>IF(N86="zákl. přenesená",J86,0)</f>
        <v>0</v>
      </c>
      <c r="BH86" s="144">
        <f>IF(N86="sníž. přenesená",J86,0)</f>
        <v>0</v>
      </c>
      <c r="BI86" s="144">
        <f>IF(N86="nulová",J86,0)</f>
        <v>0</v>
      </c>
      <c r="BJ86" s="15" t="s">
        <v>15</v>
      </c>
      <c r="BK86" s="144">
        <f>ROUND(I86*H86,2)</f>
        <v>0</v>
      </c>
      <c r="BL86" s="15" t="s">
        <v>116</v>
      </c>
      <c r="BM86" s="143" t="s">
        <v>292</v>
      </c>
    </row>
    <row r="87" spans="2:63" s="12" customFormat="1" ht="22.9" customHeight="1">
      <c r="B87" s="122"/>
      <c r="D87" s="123" t="s">
        <v>71</v>
      </c>
      <c r="E87" s="131" t="s">
        <v>191</v>
      </c>
      <c r="F87" s="131" t="s">
        <v>192</v>
      </c>
      <c r="I87" s="125"/>
      <c r="J87" s="132">
        <f>BK87</f>
        <v>0</v>
      </c>
      <c r="L87" s="122"/>
      <c r="M87" s="127"/>
      <c r="N87" s="238"/>
      <c r="O87" s="238"/>
      <c r="P87" s="239">
        <f>SUM(P88:P99)</f>
        <v>0</v>
      </c>
      <c r="Q87" s="238"/>
      <c r="R87" s="239">
        <f>SUM(R88:R99)</f>
        <v>0</v>
      </c>
      <c r="S87" s="238"/>
      <c r="T87" s="128">
        <f>SUM(T88:T99)</f>
        <v>0</v>
      </c>
      <c r="AR87" s="123" t="s">
        <v>80</v>
      </c>
      <c r="AT87" s="129" t="s">
        <v>71</v>
      </c>
      <c r="AU87" s="129" t="s">
        <v>15</v>
      </c>
      <c r="AY87" s="123" t="s">
        <v>178</v>
      </c>
      <c r="BK87" s="130">
        <f>SUM(BK88:BK99)</f>
        <v>0</v>
      </c>
    </row>
    <row r="88" spans="1:65" s="2" customFormat="1" ht="32.45" customHeight="1">
      <c r="A88" s="258"/>
      <c r="B88" s="133"/>
      <c r="C88" s="134" t="s">
        <v>83</v>
      </c>
      <c r="D88" s="229" t="s">
        <v>181</v>
      </c>
      <c r="E88" s="135" t="s">
        <v>193</v>
      </c>
      <c r="F88" s="136" t="s">
        <v>194</v>
      </c>
      <c r="G88" s="137" t="s">
        <v>184</v>
      </c>
      <c r="H88" s="138"/>
      <c r="I88" s="139"/>
      <c r="J88" s="140">
        <f aca="true" t="shared" si="0" ref="J88:J99">ROUND(I88*H88,2)</f>
        <v>0</v>
      </c>
      <c r="K88" s="136" t="s">
        <v>3</v>
      </c>
      <c r="L88" s="25"/>
      <c r="M88" s="141" t="s">
        <v>3</v>
      </c>
      <c r="N88" s="240" t="s">
        <v>42</v>
      </c>
      <c r="O88" s="231"/>
      <c r="P88" s="241">
        <f aca="true" t="shared" si="1" ref="P88:P99">O88*H88</f>
        <v>0</v>
      </c>
      <c r="Q88" s="241">
        <v>0</v>
      </c>
      <c r="R88" s="241">
        <f aca="true" t="shared" si="2" ref="R88:R99">Q88*H88</f>
        <v>0</v>
      </c>
      <c r="S88" s="241">
        <v>0</v>
      </c>
      <c r="T88" s="142">
        <f aca="true" t="shared" si="3" ref="T88:T99">S88*H88</f>
        <v>0</v>
      </c>
      <c r="U88" s="258"/>
      <c r="V88" s="258"/>
      <c r="W88" s="258"/>
      <c r="X88" s="258"/>
      <c r="Y88" s="258"/>
      <c r="Z88" s="258"/>
      <c r="AA88" s="258"/>
      <c r="AB88" s="258"/>
      <c r="AC88" s="258"/>
      <c r="AD88" s="258"/>
      <c r="AE88" s="258"/>
      <c r="AR88" s="143" t="s">
        <v>116</v>
      </c>
      <c r="AT88" s="143" t="s">
        <v>181</v>
      </c>
      <c r="AU88" s="143" t="s">
        <v>80</v>
      </c>
      <c r="AY88" s="15" t="s">
        <v>178</v>
      </c>
      <c r="BE88" s="144">
        <f aca="true" t="shared" si="4" ref="BE88:BE99">IF(N88="základní",J88,0)</f>
        <v>0</v>
      </c>
      <c r="BF88" s="144">
        <f aca="true" t="shared" si="5" ref="BF88:BF99">IF(N88="snížená",J88,0)</f>
        <v>0</v>
      </c>
      <c r="BG88" s="144">
        <f aca="true" t="shared" si="6" ref="BG88:BG99">IF(N88="zákl. přenesená",J88,0)</f>
        <v>0</v>
      </c>
      <c r="BH88" s="144">
        <f aca="true" t="shared" si="7" ref="BH88:BH99">IF(N88="sníž. přenesená",J88,0)</f>
        <v>0</v>
      </c>
      <c r="BI88" s="144">
        <f aca="true" t="shared" si="8" ref="BI88:BI99">IF(N88="nulová",J88,0)</f>
        <v>0</v>
      </c>
      <c r="BJ88" s="15" t="s">
        <v>15</v>
      </c>
      <c r="BK88" s="144">
        <f aca="true" t="shared" si="9" ref="BK88:BK99">ROUND(I88*H88,2)</f>
        <v>0</v>
      </c>
      <c r="BL88" s="15" t="s">
        <v>116</v>
      </c>
      <c r="BM88" s="143" t="s">
        <v>293</v>
      </c>
    </row>
    <row r="89" spans="1:65" s="2" customFormat="1" ht="14.45" customHeight="1">
      <c r="A89" s="258"/>
      <c r="B89" s="133"/>
      <c r="C89" s="134" t="s">
        <v>86</v>
      </c>
      <c r="D89" s="229" t="s">
        <v>181</v>
      </c>
      <c r="E89" s="135" t="s">
        <v>196</v>
      </c>
      <c r="F89" s="136" t="s">
        <v>197</v>
      </c>
      <c r="G89" s="137" t="s">
        <v>189</v>
      </c>
      <c r="H89" s="145">
        <v>4</v>
      </c>
      <c r="I89" s="139"/>
      <c r="J89" s="140">
        <f t="shared" si="0"/>
        <v>0</v>
      </c>
      <c r="K89" s="136" t="s">
        <v>3</v>
      </c>
      <c r="L89" s="25"/>
      <c r="M89" s="141" t="s">
        <v>3</v>
      </c>
      <c r="N89" s="240" t="s">
        <v>42</v>
      </c>
      <c r="O89" s="231"/>
      <c r="P89" s="241">
        <f t="shared" si="1"/>
        <v>0</v>
      </c>
      <c r="Q89" s="241">
        <v>0</v>
      </c>
      <c r="R89" s="241">
        <f t="shared" si="2"/>
        <v>0</v>
      </c>
      <c r="S89" s="241">
        <v>0</v>
      </c>
      <c r="T89" s="142">
        <f t="shared" si="3"/>
        <v>0</v>
      </c>
      <c r="U89" s="258"/>
      <c r="V89" s="258"/>
      <c r="W89" s="258"/>
      <c r="X89" s="258"/>
      <c r="Y89" s="258"/>
      <c r="Z89" s="258"/>
      <c r="AA89" s="258"/>
      <c r="AB89" s="258"/>
      <c r="AC89" s="258"/>
      <c r="AD89" s="258"/>
      <c r="AE89" s="258"/>
      <c r="AR89" s="143" t="s">
        <v>116</v>
      </c>
      <c r="AT89" s="143" t="s">
        <v>181</v>
      </c>
      <c r="AU89" s="143" t="s">
        <v>80</v>
      </c>
      <c r="AY89" s="15" t="s">
        <v>178</v>
      </c>
      <c r="BE89" s="144">
        <f t="shared" si="4"/>
        <v>0</v>
      </c>
      <c r="BF89" s="144">
        <f t="shared" si="5"/>
        <v>0</v>
      </c>
      <c r="BG89" s="144">
        <f t="shared" si="6"/>
        <v>0</v>
      </c>
      <c r="BH89" s="144">
        <f t="shared" si="7"/>
        <v>0</v>
      </c>
      <c r="BI89" s="144">
        <f t="shared" si="8"/>
        <v>0</v>
      </c>
      <c r="BJ89" s="15" t="s">
        <v>15</v>
      </c>
      <c r="BK89" s="144">
        <f t="shared" si="9"/>
        <v>0</v>
      </c>
      <c r="BL89" s="15" t="s">
        <v>116</v>
      </c>
      <c r="BM89" s="143" t="s">
        <v>294</v>
      </c>
    </row>
    <row r="90" spans="1:65" s="2" customFormat="1" ht="14.45" customHeight="1">
      <c r="A90" s="258"/>
      <c r="B90" s="133"/>
      <c r="C90" s="134" t="s">
        <v>89</v>
      </c>
      <c r="D90" s="229" t="s">
        <v>181</v>
      </c>
      <c r="E90" s="135" t="s">
        <v>199</v>
      </c>
      <c r="F90" s="136" t="s">
        <v>200</v>
      </c>
      <c r="G90" s="137" t="s">
        <v>189</v>
      </c>
      <c r="H90" s="145">
        <v>4</v>
      </c>
      <c r="I90" s="139"/>
      <c r="J90" s="140">
        <f t="shared" si="0"/>
        <v>0</v>
      </c>
      <c r="K90" s="136" t="s">
        <v>3</v>
      </c>
      <c r="L90" s="25"/>
      <c r="M90" s="141" t="s">
        <v>3</v>
      </c>
      <c r="N90" s="240" t="s">
        <v>42</v>
      </c>
      <c r="O90" s="231"/>
      <c r="P90" s="241">
        <f t="shared" si="1"/>
        <v>0</v>
      </c>
      <c r="Q90" s="241">
        <v>0</v>
      </c>
      <c r="R90" s="241">
        <f t="shared" si="2"/>
        <v>0</v>
      </c>
      <c r="S90" s="241">
        <v>0</v>
      </c>
      <c r="T90" s="142">
        <f t="shared" si="3"/>
        <v>0</v>
      </c>
      <c r="U90" s="258"/>
      <c r="V90" s="258"/>
      <c r="W90" s="258"/>
      <c r="X90" s="258"/>
      <c r="Y90" s="258"/>
      <c r="Z90" s="258"/>
      <c r="AA90" s="258"/>
      <c r="AB90" s="258"/>
      <c r="AC90" s="258"/>
      <c r="AD90" s="258"/>
      <c r="AE90" s="258"/>
      <c r="AR90" s="143" t="s">
        <v>116</v>
      </c>
      <c r="AT90" s="143" t="s">
        <v>181</v>
      </c>
      <c r="AU90" s="143" t="s">
        <v>80</v>
      </c>
      <c r="AY90" s="15" t="s">
        <v>178</v>
      </c>
      <c r="BE90" s="144">
        <f t="shared" si="4"/>
        <v>0</v>
      </c>
      <c r="BF90" s="144">
        <f t="shared" si="5"/>
        <v>0</v>
      </c>
      <c r="BG90" s="144">
        <f t="shared" si="6"/>
        <v>0</v>
      </c>
      <c r="BH90" s="144">
        <f t="shared" si="7"/>
        <v>0</v>
      </c>
      <c r="BI90" s="144">
        <f t="shared" si="8"/>
        <v>0</v>
      </c>
      <c r="BJ90" s="15" t="s">
        <v>15</v>
      </c>
      <c r="BK90" s="144">
        <f t="shared" si="9"/>
        <v>0</v>
      </c>
      <c r="BL90" s="15" t="s">
        <v>116</v>
      </c>
      <c r="BM90" s="143" t="s">
        <v>295</v>
      </c>
    </row>
    <row r="91" spans="1:65" s="2" customFormat="1" ht="14.45" customHeight="1">
      <c r="A91" s="258"/>
      <c r="B91" s="133"/>
      <c r="C91" s="134" t="s">
        <v>92</v>
      </c>
      <c r="D91" s="229" t="s">
        <v>181</v>
      </c>
      <c r="E91" s="135" t="s">
        <v>202</v>
      </c>
      <c r="F91" s="136" t="s">
        <v>203</v>
      </c>
      <c r="G91" s="137" t="s">
        <v>189</v>
      </c>
      <c r="H91" s="145">
        <v>4</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296</v>
      </c>
    </row>
    <row r="92" spans="1:65" s="2" customFormat="1" ht="14.45" customHeight="1">
      <c r="A92" s="258"/>
      <c r="B92" s="133"/>
      <c r="C92" s="134" t="s">
        <v>95</v>
      </c>
      <c r="D92" s="229" t="s">
        <v>181</v>
      </c>
      <c r="E92" s="135" t="s">
        <v>205</v>
      </c>
      <c r="F92" s="136" t="s">
        <v>206</v>
      </c>
      <c r="G92" s="137" t="s">
        <v>189</v>
      </c>
      <c r="H92" s="145">
        <v>4</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297</v>
      </c>
    </row>
    <row r="93" spans="1:65" s="2" customFormat="1" ht="14.45" customHeight="1">
      <c r="A93" s="258"/>
      <c r="B93" s="133"/>
      <c r="C93" s="134" t="s">
        <v>133</v>
      </c>
      <c r="D93" s="229" t="s">
        <v>181</v>
      </c>
      <c r="E93" s="135" t="s">
        <v>208</v>
      </c>
      <c r="F93" s="136" t="s">
        <v>209</v>
      </c>
      <c r="G93" s="137" t="s">
        <v>189</v>
      </c>
      <c r="H93" s="145">
        <v>4</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298</v>
      </c>
    </row>
    <row r="94" spans="1:65" s="2" customFormat="1" ht="14.45" customHeight="1">
      <c r="A94" s="258"/>
      <c r="B94" s="133"/>
      <c r="C94" s="134" t="s">
        <v>211</v>
      </c>
      <c r="D94" s="229" t="s">
        <v>181</v>
      </c>
      <c r="E94" s="135" t="s">
        <v>212</v>
      </c>
      <c r="F94" s="136" t="s">
        <v>213</v>
      </c>
      <c r="G94" s="137" t="s">
        <v>189</v>
      </c>
      <c r="H94" s="145">
        <v>4</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299</v>
      </c>
    </row>
    <row r="95" spans="1:65" s="2" customFormat="1" ht="14.45" customHeight="1">
      <c r="A95" s="258"/>
      <c r="B95" s="133"/>
      <c r="C95" s="134" t="s">
        <v>98</v>
      </c>
      <c r="D95" s="229" t="s">
        <v>181</v>
      </c>
      <c r="E95" s="135" t="s">
        <v>215</v>
      </c>
      <c r="F95" s="136" t="s">
        <v>216</v>
      </c>
      <c r="G95" s="137" t="s">
        <v>189</v>
      </c>
      <c r="H95" s="145">
        <v>4</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300</v>
      </c>
    </row>
    <row r="96" spans="1:65" s="2" customFormat="1" ht="14.45" customHeight="1">
      <c r="A96" s="258"/>
      <c r="B96" s="133"/>
      <c r="C96" s="134" t="s">
        <v>102</v>
      </c>
      <c r="D96" s="229" t="s">
        <v>181</v>
      </c>
      <c r="E96" s="135" t="s">
        <v>218</v>
      </c>
      <c r="F96" s="136" t="s">
        <v>219</v>
      </c>
      <c r="G96" s="137" t="s">
        <v>189</v>
      </c>
      <c r="H96" s="145">
        <v>2</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301</v>
      </c>
    </row>
    <row r="97" spans="1:65" s="2" customFormat="1" ht="14.45" customHeight="1">
      <c r="A97" s="258"/>
      <c r="B97" s="133"/>
      <c r="C97" s="134" t="s">
        <v>105</v>
      </c>
      <c r="D97" s="229" t="s">
        <v>181</v>
      </c>
      <c r="E97" s="135" t="s">
        <v>221</v>
      </c>
      <c r="F97" s="136" t="s">
        <v>222</v>
      </c>
      <c r="G97" s="137" t="s">
        <v>189</v>
      </c>
      <c r="H97" s="145">
        <v>1</v>
      </c>
      <c r="I97" s="139"/>
      <c r="J97" s="140">
        <f t="shared" si="0"/>
        <v>0</v>
      </c>
      <c r="K97" s="136" t="s">
        <v>3</v>
      </c>
      <c r="L97" s="25"/>
      <c r="M97" s="141" t="s">
        <v>3</v>
      </c>
      <c r="N97" s="240" t="s">
        <v>42</v>
      </c>
      <c r="O97" s="231"/>
      <c r="P97" s="241">
        <f t="shared" si="1"/>
        <v>0</v>
      </c>
      <c r="Q97" s="241">
        <v>0</v>
      </c>
      <c r="R97" s="241">
        <f t="shared" si="2"/>
        <v>0</v>
      </c>
      <c r="S97" s="241">
        <v>0</v>
      </c>
      <c r="T97" s="142">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302</v>
      </c>
    </row>
    <row r="98" spans="1:65" s="2" customFormat="1" ht="14.45" customHeight="1">
      <c r="A98" s="258"/>
      <c r="B98" s="133"/>
      <c r="C98" s="134" t="s">
        <v>108</v>
      </c>
      <c r="D98" s="229" t="s">
        <v>181</v>
      </c>
      <c r="E98" s="135" t="s">
        <v>224</v>
      </c>
      <c r="F98" s="136" t="s">
        <v>225</v>
      </c>
      <c r="G98" s="137" t="s">
        <v>189</v>
      </c>
      <c r="H98" s="145">
        <v>4</v>
      </c>
      <c r="I98" s="139"/>
      <c r="J98" s="140">
        <f t="shared" si="0"/>
        <v>0</v>
      </c>
      <c r="K98" s="136" t="s">
        <v>3</v>
      </c>
      <c r="L98" s="25"/>
      <c r="M98" s="141" t="s">
        <v>3</v>
      </c>
      <c r="N98" s="240" t="s">
        <v>42</v>
      </c>
      <c r="O98" s="231"/>
      <c r="P98" s="241">
        <f t="shared" si="1"/>
        <v>0</v>
      </c>
      <c r="Q98" s="241">
        <v>0</v>
      </c>
      <c r="R98" s="241">
        <f t="shared" si="2"/>
        <v>0</v>
      </c>
      <c r="S98" s="241">
        <v>0</v>
      </c>
      <c r="T98" s="142">
        <f t="shared" si="3"/>
        <v>0</v>
      </c>
      <c r="U98" s="258"/>
      <c r="V98" s="258"/>
      <c r="W98" s="258"/>
      <c r="X98" s="258"/>
      <c r="Y98" s="258"/>
      <c r="Z98" s="258"/>
      <c r="AA98" s="258"/>
      <c r="AB98" s="258"/>
      <c r="AC98" s="258"/>
      <c r="AD98" s="258"/>
      <c r="AE98" s="258"/>
      <c r="AR98" s="143" t="s">
        <v>116</v>
      </c>
      <c r="AT98" s="143" t="s">
        <v>181</v>
      </c>
      <c r="AU98" s="143" t="s">
        <v>80</v>
      </c>
      <c r="AY98" s="15" t="s">
        <v>178</v>
      </c>
      <c r="BE98" s="144">
        <f t="shared" si="4"/>
        <v>0</v>
      </c>
      <c r="BF98" s="144">
        <f t="shared" si="5"/>
        <v>0</v>
      </c>
      <c r="BG98" s="144">
        <f t="shared" si="6"/>
        <v>0</v>
      </c>
      <c r="BH98" s="144">
        <f t="shared" si="7"/>
        <v>0</v>
      </c>
      <c r="BI98" s="144">
        <f t="shared" si="8"/>
        <v>0</v>
      </c>
      <c r="BJ98" s="15" t="s">
        <v>15</v>
      </c>
      <c r="BK98" s="144">
        <f t="shared" si="9"/>
        <v>0</v>
      </c>
      <c r="BL98" s="15" t="s">
        <v>116</v>
      </c>
      <c r="BM98" s="143" t="s">
        <v>303</v>
      </c>
    </row>
    <row r="99" spans="1:65" s="2" customFormat="1" ht="14.45" customHeight="1">
      <c r="A99" s="258"/>
      <c r="B99" s="133"/>
      <c r="C99" s="134" t="s">
        <v>111</v>
      </c>
      <c r="D99" s="229" t="s">
        <v>181</v>
      </c>
      <c r="E99" s="135" t="s">
        <v>227</v>
      </c>
      <c r="F99" s="136" t="s">
        <v>228</v>
      </c>
      <c r="G99" s="137" t="s">
        <v>189</v>
      </c>
      <c r="H99" s="145">
        <v>1</v>
      </c>
      <c r="I99" s="139"/>
      <c r="J99" s="140">
        <f t="shared" si="0"/>
        <v>0</v>
      </c>
      <c r="K99" s="136" t="s">
        <v>3</v>
      </c>
      <c r="L99" s="25"/>
      <c r="M99" s="146" t="s">
        <v>3</v>
      </c>
      <c r="N99" s="147" t="s">
        <v>42</v>
      </c>
      <c r="O99" s="148"/>
      <c r="P99" s="149">
        <f t="shared" si="1"/>
        <v>0</v>
      </c>
      <c r="Q99" s="149">
        <v>0</v>
      </c>
      <c r="R99" s="149">
        <f t="shared" si="2"/>
        <v>0</v>
      </c>
      <c r="S99" s="149">
        <v>0</v>
      </c>
      <c r="T99" s="150">
        <f t="shared" si="3"/>
        <v>0</v>
      </c>
      <c r="U99" s="258"/>
      <c r="V99" s="258"/>
      <c r="W99" s="258"/>
      <c r="X99" s="258"/>
      <c r="Y99" s="258"/>
      <c r="Z99" s="258"/>
      <c r="AA99" s="258"/>
      <c r="AB99" s="258"/>
      <c r="AC99" s="258"/>
      <c r="AD99" s="258"/>
      <c r="AE99" s="258"/>
      <c r="AR99" s="143" t="s">
        <v>116</v>
      </c>
      <c r="AT99" s="143" t="s">
        <v>181</v>
      </c>
      <c r="AU99" s="143" t="s">
        <v>80</v>
      </c>
      <c r="AY99" s="15" t="s">
        <v>178</v>
      </c>
      <c r="BE99" s="144">
        <f t="shared" si="4"/>
        <v>0</v>
      </c>
      <c r="BF99" s="144">
        <f t="shared" si="5"/>
        <v>0</v>
      </c>
      <c r="BG99" s="144">
        <f t="shared" si="6"/>
        <v>0</v>
      </c>
      <c r="BH99" s="144">
        <f t="shared" si="7"/>
        <v>0</v>
      </c>
      <c r="BI99" s="144">
        <f t="shared" si="8"/>
        <v>0</v>
      </c>
      <c r="BJ99" s="15" t="s">
        <v>15</v>
      </c>
      <c r="BK99" s="144">
        <f t="shared" si="9"/>
        <v>0</v>
      </c>
      <c r="BL99" s="15" t="s">
        <v>116</v>
      </c>
      <c r="BM99" s="143" t="s">
        <v>304</v>
      </c>
    </row>
    <row r="100" spans="1:31" s="2" customFormat="1" ht="6.95" customHeight="1">
      <c r="A100" s="258"/>
      <c r="B100" s="31"/>
      <c r="C100" s="32"/>
      <c r="D100" s="32"/>
      <c r="E100" s="32"/>
      <c r="F100" s="32"/>
      <c r="G100" s="32"/>
      <c r="H100" s="32"/>
      <c r="I100" s="95"/>
      <c r="J100" s="32"/>
      <c r="K100" s="32"/>
      <c r="L100" s="25"/>
      <c r="M100" s="258"/>
      <c r="O100" s="258"/>
      <c r="P100" s="258"/>
      <c r="Q100" s="258"/>
      <c r="R100" s="258"/>
      <c r="S100" s="258"/>
      <c r="T100" s="258"/>
      <c r="U100" s="258"/>
      <c r="V100" s="258"/>
      <c r="W100" s="258"/>
      <c r="X100" s="258"/>
      <c r="Y100" s="258"/>
      <c r="Z100" s="258"/>
      <c r="AA100" s="258"/>
      <c r="AB100" s="258"/>
      <c r="AC100" s="258"/>
      <c r="AD100" s="258"/>
      <c r="AE100" s="258"/>
    </row>
  </sheetData>
  <autoFilter ref="C81:K9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98"/>
  <sheetViews>
    <sheetView showGridLines="0" workbookViewId="0" topLeftCell="A94">
      <selection activeCell="D118" sqref="D11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101</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307</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10 - 1NP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10 - 1NP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308</v>
      </c>
      <c r="F90" s="136" t="s">
        <v>309</v>
      </c>
      <c r="G90" s="137" t="s">
        <v>184</v>
      </c>
      <c r="H90" s="138"/>
      <c r="I90" s="139"/>
      <c r="J90" s="140">
        <f aca="true" t="shared" si="0" ref="J90:J97">ROUND(I90*H90,2)</f>
        <v>0</v>
      </c>
      <c r="K90" s="136" t="s">
        <v>310</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311</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315</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318</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321</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324</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327</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330</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333</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98"/>
  <sheetViews>
    <sheetView showGridLines="0" workbookViewId="0" topLeftCell="A86">
      <selection activeCell="D90" sqref="D90:D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72"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1:46" s="1" customFormat="1" ht="36.95" customHeight="1">
      <c r="A2" s="225"/>
      <c r="B2" s="225"/>
      <c r="C2" s="225"/>
      <c r="D2" s="225"/>
      <c r="E2" s="225"/>
      <c r="F2" s="225"/>
      <c r="G2" s="225"/>
      <c r="H2" s="225"/>
      <c r="I2" s="72"/>
      <c r="J2" s="225"/>
      <c r="K2" s="225"/>
      <c r="L2" s="271" t="s">
        <v>6</v>
      </c>
      <c r="M2" s="272"/>
      <c r="N2" s="272"/>
      <c r="O2" s="272"/>
      <c r="P2" s="272"/>
      <c r="Q2" s="272"/>
      <c r="R2" s="272"/>
      <c r="S2" s="272"/>
      <c r="T2" s="272"/>
      <c r="U2" s="272"/>
      <c r="V2" s="272"/>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15" t="s">
        <v>104</v>
      </c>
    </row>
    <row r="3" spans="1:46" s="1" customFormat="1" ht="6.95" customHeight="1">
      <c r="A3" s="225"/>
      <c r="B3" s="16"/>
      <c r="C3" s="17"/>
      <c r="D3" s="17"/>
      <c r="E3" s="17"/>
      <c r="F3" s="17"/>
      <c r="G3" s="17"/>
      <c r="H3" s="17"/>
      <c r="I3" s="73"/>
      <c r="J3" s="17"/>
      <c r="K3" s="17"/>
      <c r="L3" s="18"/>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15" t="s">
        <v>80</v>
      </c>
    </row>
    <row r="4" spans="1:46" s="1" customFormat="1" ht="24.95" customHeight="1">
      <c r="A4" s="225"/>
      <c r="B4" s="18"/>
      <c r="C4" s="225"/>
      <c r="D4" s="19" t="s">
        <v>153</v>
      </c>
      <c r="E4" s="225"/>
      <c r="F4" s="225"/>
      <c r="G4" s="225"/>
      <c r="H4" s="225"/>
      <c r="I4" s="72"/>
      <c r="J4" s="225"/>
      <c r="K4" s="225"/>
      <c r="L4" s="18"/>
      <c r="M4" s="74" t="s">
        <v>11</v>
      </c>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5" t="s">
        <v>4</v>
      </c>
    </row>
    <row r="5" spans="1:46" s="1" customFormat="1" ht="6.95" customHeight="1">
      <c r="A5" s="225"/>
      <c r="B5" s="18"/>
      <c r="C5" s="225"/>
      <c r="D5" s="225"/>
      <c r="E5" s="225"/>
      <c r="F5" s="225"/>
      <c r="G5" s="225"/>
      <c r="H5" s="225"/>
      <c r="I5" s="72"/>
      <c r="J5" s="225"/>
      <c r="K5" s="225"/>
      <c r="L5" s="18"/>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1" customFormat="1" ht="12" customHeight="1">
      <c r="A6" s="225"/>
      <c r="B6" s="18"/>
      <c r="C6" s="225"/>
      <c r="D6" s="259" t="s">
        <v>17</v>
      </c>
      <c r="E6" s="225"/>
      <c r="F6" s="225"/>
      <c r="G6" s="225"/>
      <c r="H6" s="225"/>
      <c r="I6" s="72"/>
      <c r="J6" s="225"/>
      <c r="K6" s="225"/>
      <c r="L6" s="18"/>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1" customFormat="1" ht="14.45" customHeight="1">
      <c r="A7" s="225"/>
      <c r="B7" s="18"/>
      <c r="C7" s="225"/>
      <c r="D7" s="225"/>
      <c r="E7" s="308" t="str">
        <f>'Rekapitulace stavby'!K6</f>
        <v>Blok G- nábytek</v>
      </c>
      <c r="F7" s="309"/>
      <c r="G7" s="309"/>
      <c r="H7" s="309"/>
      <c r="I7" s="72"/>
      <c r="J7" s="225"/>
      <c r="K7" s="225"/>
      <c r="L7" s="18"/>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1" customFormat="1" ht="12" customHeight="1">
      <c r="A8" s="225"/>
      <c r="B8" s="18"/>
      <c r="C8" s="225"/>
      <c r="D8" s="259" t="s">
        <v>154</v>
      </c>
      <c r="E8" s="225"/>
      <c r="F8" s="225"/>
      <c r="G8" s="225"/>
      <c r="H8" s="225"/>
      <c r="I8" s="72"/>
      <c r="J8" s="225"/>
      <c r="K8" s="225"/>
      <c r="L8" s="18"/>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31" s="2" customFormat="1" ht="14.45" customHeight="1">
      <c r="A9" s="258"/>
      <c r="B9" s="25"/>
      <c r="C9" s="258"/>
      <c r="D9" s="258"/>
      <c r="E9" s="308" t="s">
        <v>305</v>
      </c>
      <c r="F9" s="307"/>
      <c r="G9" s="307"/>
      <c r="H9" s="307"/>
      <c r="I9" s="75"/>
      <c r="J9" s="258"/>
      <c r="K9" s="258"/>
      <c r="L9" s="76"/>
      <c r="S9" s="258"/>
      <c r="T9" s="258"/>
      <c r="U9" s="258"/>
      <c r="V9" s="258"/>
      <c r="W9" s="258"/>
      <c r="X9" s="258"/>
      <c r="Y9" s="258"/>
      <c r="Z9" s="258"/>
      <c r="AA9" s="258"/>
      <c r="AB9" s="258"/>
      <c r="AC9" s="258"/>
      <c r="AD9" s="258"/>
      <c r="AE9" s="258"/>
    </row>
    <row r="10" spans="1:31" s="2" customFormat="1" ht="12" customHeight="1">
      <c r="A10" s="258"/>
      <c r="B10" s="25"/>
      <c r="C10" s="258"/>
      <c r="D10" s="259" t="s">
        <v>306</v>
      </c>
      <c r="E10" s="258"/>
      <c r="F10" s="258"/>
      <c r="G10" s="258"/>
      <c r="H10" s="258"/>
      <c r="I10" s="75"/>
      <c r="J10" s="258"/>
      <c r="K10" s="258"/>
      <c r="L10" s="76"/>
      <c r="S10" s="258"/>
      <c r="T10" s="258"/>
      <c r="U10" s="258"/>
      <c r="V10" s="258"/>
      <c r="W10" s="258"/>
      <c r="X10" s="258"/>
      <c r="Y10" s="258"/>
      <c r="Z10" s="258"/>
      <c r="AA10" s="258"/>
      <c r="AB10" s="258"/>
      <c r="AC10" s="258"/>
      <c r="AD10" s="258"/>
      <c r="AE10" s="258"/>
    </row>
    <row r="11" spans="1:31" s="2" customFormat="1" ht="14.45" customHeight="1">
      <c r="A11" s="258"/>
      <c r="B11" s="25"/>
      <c r="C11" s="258"/>
      <c r="D11" s="258"/>
      <c r="E11" s="279" t="s">
        <v>334</v>
      </c>
      <c r="F11" s="307"/>
      <c r="G11" s="307"/>
      <c r="H11" s="307"/>
      <c r="I11" s="75"/>
      <c r="J11" s="258"/>
      <c r="K11" s="258"/>
      <c r="L11" s="76"/>
      <c r="S11" s="258"/>
      <c r="T11" s="258"/>
      <c r="U11" s="258"/>
      <c r="V11" s="258"/>
      <c r="W11" s="258"/>
      <c r="X11" s="258"/>
      <c r="Y11" s="258"/>
      <c r="Z11" s="258"/>
      <c r="AA11" s="258"/>
      <c r="AB11" s="258"/>
      <c r="AC11" s="258"/>
      <c r="AD11" s="258"/>
      <c r="AE11" s="258"/>
    </row>
    <row r="12" spans="1:31" s="2" customFormat="1" ht="12">
      <c r="A12" s="258"/>
      <c r="B12" s="25"/>
      <c r="C12" s="258"/>
      <c r="D12" s="258"/>
      <c r="E12" s="258"/>
      <c r="F12" s="258"/>
      <c r="G12" s="258"/>
      <c r="H12" s="258"/>
      <c r="I12" s="75"/>
      <c r="J12" s="258"/>
      <c r="K12" s="258"/>
      <c r="L12" s="76"/>
      <c r="S12" s="258"/>
      <c r="T12" s="258"/>
      <c r="U12" s="258"/>
      <c r="V12" s="258"/>
      <c r="W12" s="258"/>
      <c r="X12" s="258"/>
      <c r="Y12" s="258"/>
      <c r="Z12" s="258"/>
      <c r="AA12" s="258"/>
      <c r="AB12" s="258"/>
      <c r="AC12" s="258"/>
      <c r="AD12" s="258"/>
      <c r="AE12" s="258"/>
    </row>
    <row r="13" spans="1:31" s="2" customFormat="1" ht="12" customHeight="1">
      <c r="A13" s="258"/>
      <c r="B13" s="25"/>
      <c r="C13" s="258"/>
      <c r="D13" s="259" t="s">
        <v>19</v>
      </c>
      <c r="E13" s="258"/>
      <c r="F13" s="251" t="s">
        <v>3</v>
      </c>
      <c r="G13" s="258"/>
      <c r="H13" s="258"/>
      <c r="I13" s="77" t="s">
        <v>20</v>
      </c>
      <c r="J13" s="251" t="s">
        <v>3</v>
      </c>
      <c r="K13" s="258"/>
      <c r="L13" s="76"/>
      <c r="S13" s="258"/>
      <c r="T13" s="258"/>
      <c r="U13" s="258"/>
      <c r="V13" s="258"/>
      <c r="W13" s="258"/>
      <c r="X13" s="258"/>
      <c r="Y13" s="258"/>
      <c r="Z13" s="258"/>
      <c r="AA13" s="258"/>
      <c r="AB13" s="258"/>
      <c r="AC13" s="258"/>
      <c r="AD13" s="258"/>
      <c r="AE13" s="258"/>
    </row>
    <row r="14" spans="1:31" s="2" customFormat="1" ht="12" customHeight="1">
      <c r="A14" s="258"/>
      <c r="B14" s="25"/>
      <c r="C14" s="258"/>
      <c r="D14" s="259" t="s">
        <v>21</v>
      </c>
      <c r="E14" s="258"/>
      <c r="F14" s="251" t="s">
        <v>22</v>
      </c>
      <c r="G14" s="258"/>
      <c r="H14" s="258"/>
      <c r="I14" s="77" t="s">
        <v>23</v>
      </c>
      <c r="J14" s="250" t="str">
        <f>'Rekapitulace stavby'!AU8</f>
        <v>21. 10. 2019</v>
      </c>
      <c r="K14" s="258"/>
      <c r="L14" s="76"/>
      <c r="S14" s="258"/>
      <c r="T14" s="258"/>
      <c r="U14" s="258"/>
      <c r="V14" s="258"/>
      <c r="W14" s="258"/>
      <c r="X14" s="258"/>
      <c r="Y14" s="258"/>
      <c r="Z14" s="258"/>
      <c r="AA14" s="258"/>
      <c r="AB14" s="258"/>
      <c r="AC14" s="258"/>
      <c r="AD14" s="258"/>
      <c r="AE14" s="258"/>
    </row>
    <row r="15" spans="1:31" s="2" customFormat="1" ht="10.9" customHeight="1">
      <c r="A15" s="258"/>
      <c r="B15" s="25"/>
      <c r="C15" s="258"/>
      <c r="D15" s="258"/>
      <c r="E15" s="258"/>
      <c r="F15" s="258"/>
      <c r="G15" s="258"/>
      <c r="H15" s="258"/>
      <c r="I15" s="75"/>
      <c r="J15" s="258"/>
      <c r="K15" s="258"/>
      <c r="L15" s="76"/>
      <c r="S15" s="258"/>
      <c r="T15" s="258"/>
      <c r="U15" s="258"/>
      <c r="V15" s="258"/>
      <c r="W15" s="258"/>
      <c r="X15" s="258"/>
      <c r="Y15" s="258"/>
      <c r="Z15" s="258"/>
      <c r="AA15" s="258"/>
      <c r="AB15" s="258"/>
      <c r="AC15" s="258"/>
      <c r="AD15" s="258"/>
      <c r="AE15" s="258"/>
    </row>
    <row r="16" spans="1:31" s="2" customFormat="1" ht="12" customHeight="1">
      <c r="A16" s="258"/>
      <c r="B16" s="25"/>
      <c r="C16" s="258"/>
      <c r="D16" s="259" t="s">
        <v>25</v>
      </c>
      <c r="E16" s="258"/>
      <c r="F16" s="258"/>
      <c r="G16" s="258"/>
      <c r="H16" s="258"/>
      <c r="I16" s="77" t="s">
        <v>26</v>
      </c>
      <c r="J16" s="251" t="s">
        <v>3</v>
      </c>
      <c r="K16" s="258"/>
      <c r="L16" s="76"/>
      <c r="S16" s="258"/>
      <c r="T16" s="258"/>
      <c r="U16" s="258"/>
      <c r="V16" s="258"/>
      <c r="W16" s="258"/>
      <c r="X16" s="258"/>
      <c r="Y16" s="258"/>
      <c r="Z16" s="258"/>
      <c r="AA16" s="258"/>
      <c r="AB16" s="258"/>
      <c r="AC16" s="258"/>
      <c r="AD16" s="258"/>
      <c r="AE16" s="258"/>
    </row>
    <row r="17" spans="1:31" s="2" customFormat="1" ht="18" customHeight="1">
      <c r="A17" s="258"/>
      <c r="B17" s="25"/>
      <c r="C17" s="258"/>
      <c r="D17" s="258"/>
      <c r="E17" s="251" t="s">
        <v>27</v>
      </c>
      <c r="F17" s="258"/>
      <c r="G17" s="258"/>
      <c r="H17" s="258"/>
      <c r="I17" s="77" t="s">
        <v>28</v>
      </c>
      <c r="J17" s="251" t="s">
        <v>3</v>
      </c>
      <c r="K17" s="258"/>
      <c r="L17" s="76"/>
      <c r="S17" s="258"/>
      <c r="T17" s="258"/>
      <c r="U17" s="258"/>
      <c r="V17" s="258"/>
      <c r="W17" s="258"/>
      <c r="X17" s="258"/>
      <c r="Y17" s="258"/>
      <c r="Z17" s="258"/>
      <c r="AA17" s="258"/>
      <c r="AB17" s="258"/>
      <c r="AC17" s="258"/>
      <c r="AD17" s="258"/>
      <c r="AE17" s="258"/>
    </row>
    <row r="18" spans="1:31" s="2" customFormat="1" ht="6.95" customHeight="1">
      <c r="A18" s="258"/>
      <c r="B18" s="25"/>
      <c r="C18" s="258"/>
      <c r="D18" s="258"/>
      <c r="E18" s="258"/>
      <c r="F18" s="258"/>
      <c r="G18" s="258"/>
      <c r="H18" s="258"/>
      <c r="I18" s="75"/>
      <c r="J18" s="258"/>
      <c r="K18" s="258"/>
      <c r="L18" s="76"/>
      <c r="S18" s="258"/>
      <c r="T18" s="258"/>
      <c r="U18" s="258"/>
      <c r="V18" s="258"/>
      <c r="W18" s="258"/>
      <c r="X18" s="258"/>
      <c r="Y18" s="258"/>
      <c r="Z18" s="258"/>
      <c r="AA18" s="258"/>
      <c r="AB18" s="258"/>
      <c r="AC18" s="258"/>
      <c r="AD18" s="258"/>
      <c r="AE18" s="258"/>
    </row>
    <row r="19" spans="1:31" s="2" customFormat="1" ht="12" customHeight="1">
      <c r="A19" s="258"/>
      <c r="B19" s="25"/>
      <c r="C19" s="258"/>
      <c r="D19" s="259" t="s">
        <v>29</v>
      </c>
      <c r="E19" s="258"/>
      <c r="F19" s="258"/>
      <c r="G19" s="258"/>
      <c r="H19" s="258"/>
      <c r="I19" s="77" t="s">
        <v>26</v>
      </c>
      <c r="J19" s="260" t="str">
        <f>'Rekapitulace stavby'!AU13</f>
        <v>Vyplň údaj</v>
      </c>
      <c r="K19" s="258"/>
      <c r="L19" s="76"/>
      <c r="S19" s="258"/>
      <c r="T19" s="258"/>
      <c r="U19" s="258"/>
      <c r="V19" s="258"/>
      <c r="W19" s="258"/>
      <c r="X19" s="258"/>
      <c r="Y19" s="258"/>
      <c r="Z19" s="258"/>
      <c r="AA19" s="258"/>
      <c r="AB19" s="258"/>
      <c r="AC19" s="258"/>
      <c r="AD19" s="258"/>
      <c r="AE19" s="258"/>
    </row>
    <row r="20" spans="1:31" s="2" customFormat="1" ht="18" customHeight="1">
      <c r="A20" s="258"/>
      <c r="B20" s="25"/>
      <c r="C20" s="258"/>
      <c r="D20" s="258"/>
      <c r="E20" s="310" t="str">
        <f>'Rekapitulace stavby'!E14</f>
        <v>Vyplň údaj</v>
      </c>
      <c r="F20" s="282"/>
      <c r="G20" s="282"/>
      <c r="H20" s="282"/>
      <c r="I20" s="77" t="s">
        <v>28</v>
      </c>
      <c r="J20" s="260" t="str">
        <f>'Rekapitulace stavby'!AU14</f>
        <v>Vyplň údaj</v>
      </c>
      <c r="K20" s="258"/>
      <c r="L20" s="76"/>
      <c r="S20" s="258"/>
      <c r="T20" s="258"/>
      <c r="U20" s="258"/>
      <c r="V20" s="258"/>
      <c r="W20" s="258"/>
      <c r="X20" s="258"/>
      <c r="Y20" s="258"/>
      <c r="Z20" s="258"/>
      <c r="AA20" s="258"/>
      <c r="AB20" s="258"/>
      <c r="AC20" s="258"/>
      <c r="AD20" s="258"/>
      <c r="AE20" s="258"/>
    </row>
    <row r="21" spans="1:31" s="2" customFormat="1" ht="6.95" customHeight="1">
      <c r="A21" s="258"/>
      <c r="B21" s="25"/>
      <c r="C21" s="258"/>
      <c r="D21" s="258"/>
      <c r="E21" s="258"/>
      <c r="F21" s="258"/>
      <c r="G21" s="258"/>
      <c r="H21" s="258"/>
      <c r="I21" s="75"/>
      <c r="J21" s="258"/>
      <c r="K21" s="258"/>
      <c r="L21" s="76"/>
      <c r="S21" s="258"/>
      <c r="T21" s="258"/>
      <c r="U21" s="258"/>
      <c r="V21" s="258"/>
      <c r="W21" s="258"/>
      <c r="X21" s="258"/>
      <c r="Y21" s="258"/>
      <c r="Z21" s="258"/>
      <c r="AA21" s="258"/>
      <c r="AB21" s="258"/>
      <c r="AC21" s="258"/>
      <c r="AD21" s="258"/>
      <c r="AE21" s="258"/>
    </row>
    <row r="22" spans="1:31" s="2" customFormat="1" ht="12" customHeight="1">
      <c r="A22" s="258"/>
      <c r="B22" s="25"/>
      <c r="C22" s="258"/>
      <c r="D22" s="259" t="s">
        <v>31</v>
      </c>
      <c r="E22" s="258"/>
      <c r="F22" s="258"/>
      <c r="G22" s="258"/>
      <c r="H22" s="258"/>
      <c r="I22" s="77" t="s">
        <v>26</v>
      </c>
      <c r="J22" s="251" t="s">
        <v>3</v>
      </c>
      <c r="K22" s="258"/>
      <c r="L22" s="76"/>
      <c r="S22" s="258"/>
      <c r="T22" s="258"/>
      <c r="U22" s="258"/>
      <c r="V22" s="258"/>
      <c r="W22" s="258"/>
      <c r="X22" s="258"/>
      <c r="Y22" s="258"/>
      <c r="Z22" s="258"/>
      <c r="AA22" s="258"/>
      <c r="AB22" s="258"/>
      <c r="AC22" s="258"/>
      <c r="AD22" s="258"/>
      <c r="AE22" s="258"/>
    </row>
    <row r="23" spans="1:31" s="2" customFormat="1" ht="18" customHeight="1">
      <c r="A23" s="258"/>
      <c r="B23" s="25"/>
      <c r="C23" s="258"/>
      <c r="D23" s="258"/>
      <c r="E23" s="251" t="s">
        <v>32</v>
      </c>
      <c r="F23" s="258"/>
      <c r="G23" s="258"/>
      <c r="H23" s="258"/>
      <c r="I23" s="77" t="s">
        <v>28</v>
      </c>
      <c r="J23" s="251" t="s">
        <v>3</v>
      </c>
      <c r="K23" s="258"/>
      <c r="L23" s="76"/>
      <c r="S23" s="258"/>
      <c r="T23" s="258"/>
      <c r="U23" s="258"/>
      <c r="V23" s="258"/>
      <c r="W23" s="258"/>
      <c r="X23" s="258"/>
      <c r="Y23" s="258"/>
      <c r="Z23" s="258"/>
      <c r="AA23" s="258"/>
      <c r="AB23" s="258"/>
      <c r="AC23" s="258"/>
      <c r="AD23" s="258"/>
      <c r="AE23" s="258"/>
    </row>
    <row r="24" spans="1:31" s="2" customFormat="1" ht="6.95" customHeight="1">
      <c r="A24" s="258"/>
      <c r="B24" s="25"/>
      <c r="C24" s="258"/>
      <c r="D24" s="258"/>
      <c r="E24" s="258"/>
      <c r="F24" s="258"/>
      <c r="G24" s="258"/>
      <c r="H24" s="258"/>
      <c r="I24" s="75"/>
      <c r="J24" s="258"/>
      <c r="K24" s="258"/>
      <c r="L24" s="76"/>
      <c r="S24" s="258"/>
      <c r="T24" s="258"/>
      <c r="U24" s="258"/>
      <c r="V24" s="258"/>
      <c r="W24" s="258"/>
      <c r="X24" s="258"/>
      <c r="Y24" s="258"/>
      <c r="Z24" s="258"/>
      <c r="AA24" s="258"/>
      <c r="AB24" s="258"/>
      <c r="AC24" s="258"/>
      <c r="AD24" s="258"/>
      <c r="AE24" s="258"/>
    </row>
    <row r="25" spans="1:31" s="2" customFormat="1" ht="12" customHeight="1">
      <c r="A25" s="258"/>
      <c r="B25" s="25"/>
      <c r="C25" s="258"/>
      <c r="D25" s="259" t="s">
        <v>34</v>
      </c>
      <c r="E25" s="258"/>
      <c r="F25" s="258"/>
      <c r="G25" s="258"/>
      <c r="H25" s="258"/>
      <c r="I25" s="77" t="s">
        <v>26</v>
      </c>
      <c r="J25" s="251" t="str">
        <f>IF('Rekapitulace stavby'!AU19="","",'Rekapitulace stavby'!AU19)</f>
        <v/>
      </c>
      <c r="K25" s="258"/>
      <c r="L25" s="76"/>
      <c r="S25" s="258"/>
      <c r="T25" s="258"/>
      <c r="U25" s="258"/>
      <c r="V25" s="258"/>
      <c r="W25" s="258"/>
      <c r="X25" s="258"/>
      <c r="Y25" s="258"/>
      <c r="Z25" s="258"/>
      <c r="AA25" s="258"/>
      <c r="AB25" s="258"/>
      <c r="AC25" s="258"/>
      <c r="AD25" s="258"/>
      <c r="AE25" s="258"/>
    </row>
    <row r="26" spans="1:31" s="2" customFormat="1" ht="18" customHeight="1">
      <c r="A26" s="258"/>
      <c r="B26" s="25"/>
      <c r="C26" s="258"/>
      <c r="D26" s="258"/>
      <c r="E26" s="251" t="str">
        <f>IF('Rekapitulace stavby'!E20="","",'Rekapitulace stavby'!E20)</f>
        <v xml:space="preserve"> </v>
      </c>
      <c r="F26" s="258"/>
      <c r="G26" s="258"/>
      <c r="H26" s="258"/>
      <c r="I26" s="77" t="s">
        <v>28</v>
      </c>
      <c r="J26" s="251" t="str">
        <f>IF('Rekapitulace stavby'!AU20="","",'Rekapitulace stavby'!AU20)</f>
        <v/>
      </c>
      <c r="K26" s="258"/>
      <c r="L26" s="76"/>
      <c r="S26" s="258"/>
      <c r="T26" s="258"/>
      <c r="U26" s="258"/>
      <c r="V26" s="258"/>
      <c r="W26" s="258"/>
      <c r="X26" s="258"/>
      <c r="Y26" s="258"/>
      <c r="Z26" s="258"/>
      <c r="AA26" s="258"/>
      <c r="AB26" s="258"/>
      <c r="AC26" s="258"/>
      <c r="AD26" s="258"/>
      <c r="AE26" s="258"/>
    </row>
    <row r="27" spans="1:31" s="2" customFormat="1" ht="6.95" customHeight="1">
      <c r="A27" s="258"/>
      <c r="B27" s="25"/>
      <c r="C27" s="258"/>
      <c r="D27" s="258"/>
      <c r="E27" s="258"/>
      <c r="F27" s="258"/>
      <c r="G27" s="258"/>
      <c r="H27" s="258"/>
      <c r="I27" s="75"/>
      <c r="J27" s="258"/>
      <c r="K27" s="258"/>
      <c r="L27" s="76"/>
      <c r="S27" s="258"/>
      <c r="T27" s="258"/>
      <c r="U27" s="258"/>
      <c r="V27" s="258"/>
      <c r="W27" s="258"/>
      <c r="X27" s="258"/>
      <c r="Y27" s="258"/>
      <c r="Z27" s="258"/>
      <c r="AA27" s="258"/>
      <c r="AB27" s="258"/>
      <c r="AC27" s="258"/>
      <c r="AD27" s="258"/>
      <c r="AE27" s="258"/>
    </row>
    <row r="28" spans="1:31" s="2" customFormat="1" ht="12" customHeight="1">
      <c r="A28" s="258"/>
      <c r="B28" s="25"/>
      <c r="C28" s="258"/>
      <c r="D28" s="259" t="s">
        <v>35</v>
      </c>
      <c r="E28" s="258"/>
      <c r="F28" s="258"/>
      <c r="G28" s="258"/>
      <c r="H28" s="258"/>
      <c r="I28" s="75"/>
      <c r="J28" s="258"/>
      <c r="K28" s="258"/>
      <c r="L28" s="76"/>
      <c r="S28" s="258"/>
      <c r="T28" s="258"/>
      <c r="U28" s="258"/>
      <c r="V28" s="258"/>
      <c r="W28" s="258"/>
      <c r="X28" s="258"/>
      <c r="Y28" s="258"/>
      <c r="Z28" s="258"/>
      <c r="AA28" s="258"/>
      <c r="AB28" s="258"/>
      <c r="AC28" s="258"/>
      <c r="AD28" s="258"/>
      <c r="AE28" s="258"/>
    </row>
    <row r="29" spans="1:31" s="8" customFormat="1" ht="14.45" customHeight="1">
      <c r="A29" s="78"/>
      <c r="B29" s="79"/>
      <c r="C29" s="78"/>
      <c r="D29" s="78"/>
      <c r="E29" s="286" t="s">
        <v>3</v>
      </c>
      <c r="F29" s="286"/>
      <c r="G29" s="286"/>
      <c r="H29" s="286"/>
      <c r="I29" s="80"/>
      <c r="J29" s="78"/>
      <c r="K29" s="78"/>
      <c r="L29" s="81"/>
      <c r="S29" s="78"/>
      <c r="T29" s="78"/>
      <c r="U29" s="78"/>
      <c r="V29" s="78"/>
      <c r="W29" s="78"/>
      <c r="X29" s="78"/>
      <c r="Y29" s="78"/>
      <c r="Z29" s="78"/>
      <c r="AA29" s="78"/>
      <c r="AB29" s="78"/>
      <c r="AC29" s="78"/>
      <c r="AD29" s="78"/>
      <c r="AE29" s="78"/>
    </row>
    <row r="30" spans="1:31" s="2" customFormat="1" ht="6.95" customHeight="1">
      <c r="A30" s="258"/>
      <c r="B30" s="25"/>
      <c r="C30" s="258"/>
      <c r="D30" s="258"/>
      <c r="E30" s="258"/>
      <c r="F30" s="258"/>
      <c r="G30" s="258"/>
      <c r="H30" s="258"/>
      <c r="I30" s="75"/>
      <c r="J30" s="258"/>
      <c r="K30" s="258"/>
      <c r="L30" s="76"/>
      <c r="S30" s="258"/>
      <c r="T30" s="258"/>
      <c r="U30" s="258"/>
      <c r="V30" s="258"/>
      <c r="W30" s="258"/>
      <c r="X30" s="258"/>
      <c r="Y30" s="258"/>
      <c r="Z30" s="258"/>
      <c r="AA30" s="258"/>
      <c r="AB30" s="258"/>
      <c r="AC30" s="258"/>
      <c r="AD30" s="258"/>
      <c r="AE30" s="258"/>
    </row>
    <row r="31" spans="1:31" s="2" customFormat="1" ht="6.95" customHeight="1">
      <c r="A31" s="258"/>
      <c r="B31" s="25"/>
      <c r="C31" s="258"/>
      <c r="D31" s="48"/>
      <c r="E31" s="48"/>
      <c r="F31" s="48"/>
      <c r="G31" s="48"/>
      <c r="H31" s="48"/>
      <c r="I31" s="82"/>
      <c r="J31" s="48"/>
      <c r="K31" s="48"/>
      <c r="L31" s="76"/>
      <c r="S31" s="258"/>
      <c r="T31" s="258"/>
      <c r="U31" s="258"/>
      <c r="V31" s="258"/>
      <c r="W31" s="258"/>
      <c r="X31" s="258"/>
      <c r="Y31" s="258"/>
      <c r="Z31" s="258"/>
      <c r="AA31" s="258"/>
      <c r="AB31" s="258"/>
      <c r="AC31" s="258"/>
      <c r="AD31" s="258"/>
      <c r="AE31" s="258"/>
    </row>
    <row r="32" spans="1:31" s="2" customFormat="1" ht="25.35" customHeight="1">
      <c r="A32" s="258"/>
      <c r="B32" s="25"/>
      <c r="C32" s="258"/>
      <c r="D32" s="83" t="s">
        <v>37</v>
      </c>
      <c r="E32" s="258"/>
      <c r="F32" s="258"/>
      <c r="G32" s="258"/>
      <c r="H32" s="258"/>
      <c r="I32" s="75"/>
      <c r="J32" s="246">
        <f>ROUND(J87,2)</f>
        <v>0</v>
      </c>
      <c r="K32" s="258"/>
      <c r="L32" s="76"/>
      <c r="S32" s="258"/>
      <c r="T32" s="258"/>
      <c r="U32" s="258"/>
      <c r="V32" s="258"/>
      <c r="W32" s="258"/>
      <c r="X32" s="258"/>
      <c r="Y32" s="258"/>
      <c r="Z32" s="258"/>
      <c r="AA32" s="258"/>
      <c r="AB32" s="258"/>
      <c r="AC32" s="258"/>
      <c r="AD32" s="258"/>
      <c r="AE32" s="258"/>
    </row>
    <row r="33" spans="1:31" s="2" customFormat="1" ht="6.95" customHeight="1">
      <c r="A33" s="258"/>
      <c r="B33" s="25"/>
      <c r="C33" s="258"/>
      <c r="D33" s="48"/>
      <c r="E33" s="48"/>
      <c r="F33" s="48"/>
      <c r="G33" s="48"/>
      <c r="H33" s="48"/>
      <c r="I33" s="82"/>
      <c r="J33" s="48"/>
      <c r="K33" s="48"/>
      <c r="L33" s="76"/>
      <c r="S33" s="258"/>
      <c r="T33" s="258"/>
      <c r="U33" s="258"/>
      <c r="V33" s="258"/>
      <c r="W33" s="258"/>
      <c r="X33" s="258"/>
      <c r="Y33" s="258"/>
      <c r="Z33" s="258"/>
      <c r="AA33" s="258"/>
      <c r="AB33" s="258"/>
      <c r="AC33" s="258"/>
      <c r="AD33" s="258"/>
      <c r="AE33" s="258"/>
    </row>
    <row r="34" spans="1:31" s="2" customFormat="1" ht="14.45" customHeight="1">
      <c r="A34" s="258"/>
      <c r="B34" s="25"/>
      <c r="C34" s="258"/>
      <c r="D34" s="258"/>
      <c r="E34" s="258"/>
      <c r="F34" s="254" t="s">
        <v>39</v>
      </c>
      <c r="G34" s="258"/>
      <c r="H34" s="258"/>
      <c r="I34" s="84" t="s">
        <v>38</v>
      </c>
      <c r="J34" s="254" t="s">
        <v>40</v>
      </c>
      <c r="K34" s="258"/>
      <c r="L34" s="76"/>
      <c r="S34" s="258"/>
      <c r="T34" s="258"/>
      <c r="U34" s="258"/>
      <c r="V34" s="258"/>
      <c r="W34" s="258"/>
      <c r="X34" s="258"/>
      <c r="Y34" s="258"/>
      <c r="Z34" s="258"/>
      <c r="AA34" s="258"/>
      <c r="AB34" s="258"/>
      <c r="AC34" s="258"/>
      <c r="AD34" s="258"/>
      <c r="AE34" s="258"/>
    </row>
    <row r="35" spans="1:31" s="2" customFormat="1" ht="14.45" customHeight="1">
      <c r="A35" s="258"/>
      <c r="B35" s="25"/>
      <c r="C35" s="258"/>
      <c r="D35" s="85" t="s">
        <v>41</v>
      </c>
      <c r="E35" s="259" t="s">
        <v>42</v>
      </c>
      <c r="F35" s="86">
        <f>ROUND((SUM(BE87:BE97)),2)</f>
        <v>0</v>
      </c>
      <c r="G35" s="258"/>
      <c r="H35" s="258"/>
      <c r="I35" s="87">
        <v>0.21</v>
      </c>
      <c r="J35" s="86">
        <f>ROUND(((SUM(BE87:BE97))*I35),2)</f>
        <v>0</v>
      </c>
      <c r="K35" s="258"/>
      <c r="L35" s="76"/>
      <c r="S35" s="258"/>
      <c r="T35" s="258"/>
      <c r="U35" s="258"/>
      <c r="V35" s="258"/>
      <c r="W35" s="258"/>
      <c r="X35" s="258"/>
      <c r="Y35" s="258"/>
      <c r="Z35" s="258"/>
      <c r="AA35" s="258"/>
      <c r="AB35" s="258"/>
      <c r="AC35" s="258"/>
      <c r="AD35" s="258"/>
      <c r="AE35" s="258"/>
    </row>
    <row r="36" spans="1:31" s="2" customFormat="1" ht="14.45" customHeight="1">
      <c r="A36" s="258"/>
      <c r="B36" s="25"/>
      <c r="C36" s="258"/>
      <c r="D36" s="258"/>
      <c r="E36" s="259" t="s">
        <v>43</v>
      </c>
      <c r="F36" s="86">
        <f>ROUND((SUM(BF87:BF97)),2)</f>
        <v>0</v>
      </c>
      <c r="G36" s="258"/>
      <c r="H36" s="258"/>
      <c r="I36" s="87">
        <v>0.15</v>
      </c>
      <c r="J36" s="86">
        <f>ROUND(((SUM(BF87:BF97))*I36),2)</f>
        <v>0</v>
      </c>
      <c r="K36" s="258"/>
      <c r="L36" s="76"/>
      <c r="S36" s="258"/>
      <c r="T36" s="258"/>
      <c r="U36" s="258"/>
      <c r="V36" s="258"/>
      <c r="W36" s="258"/>
      <c r="X36" s="258"/>
      <c r="Y36" s="258"/>
      <c r="Z36" s="258"/>
      <c r="AA36" s="258"/>
      <c r="AB36" s="258"/>
      <c r="AC36" s="258"/>
      <c r="AD36" s="258"/>
      <c r="AE36" s="258"/>
    </row>
    <row r="37" spans="1:31" s="2" customFormat="1" ht="14.45" customHeight="1" hidden="1">
      <c r="A37" s="258"/>
      <c r="B37" s="25"/>
      <c r="C37" s="258"/>
      <c r="D37" s="258"/>
      <c r="E37" s="259" t="s">
        <v>44</v>
      </c>
      <c r="F37" s="86">
        <f>ROUND((SUM(BG87:BG97)),2)</f>
        <v>0</v>
      </c>
      <c r="G37" s="258"/>
      <c r="H37" s="258"/>
      <c r="I37" s="87">
        <v>0.21</v>
      </c>
      <c r="J37" s="86">
        <f>0</f>
        <v>0</v>
      </c>
      <c r="K37" s="258"/>
      <c r="L37" s="76"/>
      <c r="S37" s="258"/>
      <c r="T37" s="258"/>
      <c r="U37" s="258"/>
      <c r="V37" s="258"/>
      <c r="W37" s="258"/>
      <c r="X37" s="258"/>
      <c r="Y37" s="258"/>
      <c r="Z37" s="258"/>
      <c r="AA37" s="258"/>
      <c r="AB37" s="258"/>
      <c r="AC37" s="258"/>
      <c r="AD37" s="258"/>
      <c r="AE37" s="258"/>
    </row>
    <row r="38" spans="1:31" s="2" customFormat="1" ht="14.45" customHeight="1" hidden="1">
      <c r="A38" s="258"/>
      <c r="B38" s="25"/>
      <c r="C38" s="258"/>
      <c r="D38" s="258"/>
      <c r="E38" s="259" t="s">
        <v>45</v>
      </c>
      <c r="F38" s="86">
        <f>ROUND((SUM(BH87:BH97)),2)</f>
        <v>0</v>
      </c>
      <c r="G38" s="258"/>
      <c r="H38" s="258"/>
      <c r="I38" s="87">
        <v>0.15</v>
      </c>
      <c r="J38" s="86">
        <f>0</f>
        <v>0</v>
      </c>
      <c r="K38" s="258"/>
      <c r="L38" s="76"/>
      <c r="S38" s="258"/>
      <c r="T38" s="258"/>
      <c r="U38" s="258"/>
      <c r="V38" s="258"/>
      <c r="W38" s="258"/>
      <c r="X38" s="258"/>
      <c r="Y38" s="258"/>
      <c r="Z38" s="258"/>
      <c r="AA38" s="258"/>
      <c r="AB38" s="258"/>
      <c r="AC38" s="258"/>
      <c r="AD38" s="258"/>
      <c r="AE38" s="258"/>
    </row>
    <row r="39" spans="1:31" s="2" customFormat="1" ht="14.45" customHeight="1" hidden="1">
      <c r="A39" s="258"/>
      <c r="B39" s="25"/>
      <c r="C39" s="258"/>
      <c r="D39" s="258"/>
      <c r="E39" s="259" t="s">
        <v>46</v>
      </c>
      <c r="F39" s="86">
        <f>ROUND((SUM(BI87:BI97)),2)</f>
        <v>0</v>
      </c>
      <c r="G39" s="258"/>
      <c r="H39" s="258"/>
      <c r="I39" s="87">
        <v>0</v>
      </c>
      <c r="J39" s="86">
        <f>0</f>
        <v>0</v>
      </c>
      <c r="K39" s="258"/>
      <c r="L39" s="76"/>
      <c r="S39" s="258"/>
      <c r="T39" s="258"/>
      <c r="U39" s="258"/>
      <c r="V39" s="258"/>
      <c r="W39" s="258"/>
      <c r="X39" s="258"/>
      <c r="Y39" s="258"/>
      <c r="Z39" s="258"/>
      <c r="AA39" s="258"/>
      <c r="AB39" s="258"/>
      <c r="AC39" s="258"/>
      <c r="AD39" s="258"/>
      <c r="AE39" s="258"/>
    </row>
    <row r="40" spans="1:31" s="2" customFormat="1" ht="6.95" customHeight="1">
      <c r="A40" s="258"/>
      <c r="B40" s="25"/>
      <c r="C40" s="258"/>
      <c r="D40" s="258"/>
      <c r="E40" s="258"/>
      <c r="F40" s="258"/>
      <c r="G40" s="258"/>
      <c r="H40" s="258"/>
      <c r="I40" s="75"/>
      <c r="J40" s="258"/>
      <c r="K40" s="258"/>
      <c r="L40" s="76"/>
      <c r="S40" s="258"/>
      <c r="T40" s="258"/>
      <c r="U40" s="258"/>
      <c r="V40" s="258"/>
      <c r="W40" s="258"/>
      <c r="X40" s="258"/>
      <c r="Y40" s="258"/>
      <c r="Z40" s="258"/>
      <c r="AA40" s="258"/>
      <c r="AB40" s="258"/>
      <c r="AC40" s="258"/>
      <c r="AD40" s="258"/>
      <c r="AE40" s="258"/>
    </row>
    <row r="41" spans="1:31" s="2" customFormat="1" ht="25.35" customHeight="1">
      <c r="A41" s="258"/>
      <c r="B41" s="25"/>
      <c r="C41" s="88"/>
      <c r="D41" s="89" t="s">
        <v>47</v>
      </c>
      <c r="E41" s="42"/>
      <c r="F41" s="42"/>
      <c r="G41" s="90" t="s">
        <v>48</v>
      </c>
      <c r="H41" s="91" t="s">
        <v>49</v>
      </c>
      <c r="I41" s="92"/>
      <c r="J41" s="93">
        <f>SUM(J32:J39)</f>
        <v>0</v>
      </c>
      <c r="K41" s="94"/>
      <c r="L41" s="76"/>
      <c r="S41" s="258"/>
      <c r="T41" s="258"/>
      <c r="U41" s="258"/>
      <c r="V41" s="258"/>
      <c r="W41" s="258"/>
      <c r="X41" s="258"/>
      <c r="Y41" s="258"/>
      <c r="Z41" s="258"/>
      <c r="AA41" s="258"/>
      <c r="AB41" s="258"/>
      <c r="AC41" s="258"/>
      <c r="AD41" s="258"/>
      <c r="AE41" s="258"/>
    </row>
    <row r="42" spans="1:31" s="2" customFormat="1" ht="14.45" customHeight="1">
      <c r="A42" s="258"/>
      <c r="B42" s="31"/>
      <c r="C42" s="32"/>
      <c r="D42" s="32"/>
      <c r="E42" s="32"/>
      <c r="F42" s="32"/>
      <c r="G42" s="32"/>
      <c r="H42" s="32"/>
      <c r="I42" s="95"/>
      <c r="J42" s="32"/>
      <c r="K42" s="32"/>
      <c r="L42" s="76"/>
      <c r="S42" s="258"/>
      <c r="T42" s="258"/>
      <c r="U42" s="258"/>
      <c r="V42" s="258"/>
      <c r="W42" s="258"/>
      <c r="X42" s="258"/>
      <c r="Y42" s="258"/>
      <c r="Z42" s="258"/>
      <c r="AA42" s="258"/>
      <c r="AB42" s="258"/>
      <c r="AC42" s="258"/>
      <c r="AD42" s="258"/>
      <c r="AE42" s="258"/>
    </row>
    <row r="46" spans="1:31" s="2" customFormat="1" ht="6.95" customHeight="1">
      <c r="A46" s="258"/>
      <c r="B46" s="33"/>
      <c r="C46" s="34"/>
      <c r="D46" s="34"/>
      <c r="E46" s="34"/>
      <c r="F46" s="34"/>
      <c r="G46" s="34"/>
      <c r="H46" s="34"/>
      <c r="I46" s="96"/>
      <c r="J46" s="34"/>
      <c r="K46" s="34"/>
      <c r="L46" s="76"/>
      <c r="S46" s="258"/>
      <c r="T46" s="258"/>
      <c r="U46" s="258"/>
      <c r="V46" s="258"/>
      <c r="W46" s="258"/>
      <c r="X46" s="258"/>
      <c r="Y46" s="258"/>
      <c r="Z46" s="258"/>
      <c r="AA46" s="258"/>
      <c r="AB46" s="258"/>
      <c r="AC46" s="258"/>
      <c r="AD46" s="258"/>
      <c r="AE46" s="258"/>
    </row>
    <row r="47" spans="1:31" s="2" customFormat="1" ht="24.95" customHeight="1">
      <c r="A47" s="258"/>
      <c r="B47" s="25"/>
      <c r="C47" s="19" t="s">
        <v>156</v>
      </c>
      <c r="D47" s="258"/>
      <c r="E47" s="258"/>
      <c r="F47" s="258"/>
      <c r="G47" s="258"/>
      <c r="H47" s="258"/>
      <c r="I47" s="75"/>
      <c r="J47" s="258"/>
      <c r="K47" s="258"/>
      <c r="L47" s="76"/>
      <c r="S47" s="258"/>
      <c r="T47" s="258"/>
      <c r="U47" s="258"/>
      <c r="V47" s="258"/>
      <c r="W47" s="258"/>
      <c r="X47" s="258"/>
      <c r="Y47" s="258"/>
      <c r="Z47" s="258"/>
      <c r="AA47" s="258"/>
      <c r="AB47" s="258"/>
      <c r="AC47" s="258"/>
      <c r="AD47" s="258"/>
      <c r="AE47" s="258"/>
    </row>
    <row r="48" spans="1:31" s="2" customFormat="1" ht="6.95" customHeight="1">
      <c r="A48" s="258"/>
      <c r="B48" s="25"/>
      <c r="C48" s="258"/>
      <c r="D48" s="258"/>
      <c r="E48" s="258"/>
      <c r="F48" s="258"/>
      <c r="G48" s="258"/>
      <c r="H48" s="258"/>
      <c r="I48" s="75"/>
      <c r="J48" s="258"/>
      <c r="K48" s="258"/>
      <c r="L48" s="76"/>
      <c r="S48" s="258"/>
      <c r="T48" s="258"/>
      <c r="U48" s="258"/>
      <c r="V48" s="258"/>
      <c r="W48" s="258"/>
      <c r="X48" s="258"/>
      <c r="Y48" s="258"/>
      <c r="Z48" s="258"/>
      <c r="AA48" s="258"/>
      <c r="AB48" s="258"/>
      <c r="AC48" s="258"/>
      <c r="AD48" s="258"/>
      <c r="AE48" s="258"/>
    </row>
    <row r="49" spans="1:31" s="2" customFormat="1" ht="12" customHeight="1">
      <c r="A49" s="258"/>
      <c r="B49" s="25"/>
      <c r="C49" s="259" t="s">
        <v>17</v>
      </c>
      <c r="D49" s="258"/>
      <c r="E49" s="258"/>
      <c r="F49" s="258"/>
      <c r="G49" s="258"/>
      <c r="H49" s="258"/>
      <c r="I49" s="75"/>
      <c r="J49" s="258"/>
      <c r="K49" s="258"/>
      <c r="L49" s="76"/>
      <c r="S49" s="258"/>
      <c r="T49" s="258"/>
      <c r="U49" s="258"/>
      <c r="V49" s="258"/>
      <c r="W49" s="258"/>
      <c r="X49" s="258"/>
      <c r="Y49" s="258"/>
      <c r="Z49" s="258"/>
      <c r="AA49" s="258"/>
      <c r="AB49" s="258"/>
      <c r="AC49" s="258"/>
      <c r="AD49" s="258"/>
      <c r="AE49" s="258"/>
    </row>
    <row r="50" spans="1:31" s="2" customFormat="1" ht="14.45" customHeight="1">
      <c r="A50" s="258"/>
      <c r="B50" s="25"/>
      <c r="C50" s="258"/>
      <c r="D50" s="258"/>
      <c r="E50" s="308" t="str">
        <f>E7</f>
        <v>Blok G- nábytek</v>
      </c>
      <c r="F50" s="309"/>
      <c r="G50" s="309"/>
      <c r="H50" s="309"/>
      <c r="I50" s="75"/>
      <c r="J50" s="258"/>
      <c r="K50" s="258"/>
      <c r="L50" s="76"/>
      <c r="S50" s="258"/>
      <c r="T50" s="258"/>
      <c r="U50" s="258"/>
      <c r="V50" s="258"/>
      <c r="W50" s="258"/>
      <c r="X50" s="258"/>
      <c r="Y50" s="258"/>
      <c r="Z50" s="258"/>
      <c r="AA50" s="258"/>
      <c r="AB50" s="258"/>
      <c r="AC50" s="258"/>
      <c r="AD50" s="258"/>
      <c r="AE50" s="258"/>
    </row>
    <row r="51" spans="1:47" s="1" customFormat="1" ht="12" customHeight="1">
      <c r="A51" s="225"/>
      <c r="B51" s="18"/>
      <c r="C51" s="259" t="s">
        <v>154</v>
      </c>
      <c r="D51" s="225"/>
      <c r="E51" s="225"/>
      <c r="F51" s="225"/>
      <c r="G51" s="225"/>
      <c r="H51" s="225"/>
      <c r="I51" s="72"/>
      <c r="J51" s="225"/>
      <c r="K51" s="225"/>
      <c r="L51" s="18"/>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31" s="2" customFormat="1" ht="14.45" customHeight="1">
      <c r="A52" s="258"/>
      <c r="B52" s="25"/>
      <c r="C52" s="258"/>
      <c r="D52" s="258"/>
      <c r="E52" s="308" t="s">
        <v>305</v>
      </c>
      <c r="F52" s="307"/>
      <c r="G52" s="307"/>
      <c r="H52" s="307"/>
      <c r="I52" s="75"/>
      <c r="J52" s="258"/>
      <c r="K52" s="258"/>
      <c r="L52" s="76"/>
      <c r="S52" s="258"/>
      <c r="T52" s="258"/>
      <c r="U52" s="258"/>
      <c r="V52" s="258"/>
      <c r="W52" s="258"/>
      <c r="X52" s="258"/>
      <c r="Y52" s="258"/>
      <c r="Z52" s="258"/>
      <c r="AA52" s="258"/>
      <c r="AB52" s="258"/>
      <c r="AC52" s="258"/>
      <c r="AD52" s="258"/>
      <c r="AE52" s="258"/>
    </row>
    <row r="53" spans="1:31" s="2" customFormat="1" ht="12" customHeight="1">
      <c r="A53" s="258"/>
      <c r="B53" s="25"/>
      <c r="C53" s="259" t="s">
        <v>306</v>
      </c>
      <c r="D53" s="258"/>
      <c r="E53" s="258"/>
      <c r="F53" s="258"/>
      <c r="G53" s="258"/>
      <c r="H53" s="258"/>
      <c r="I53" s="75"/>
      <c r="J53" s="258"/>
      <c r="K53" s="258"/>
      <c r="L53" s="76"/>
      <c r="S53" s="258"/>
      <c r="T53" s="258"/>
      <c r="U53" s="258"/>
      <c r="V53" s="258"/>
      <c r="W53" s="258"/>
      <c r="X53" s="258"/>
      <c r="Y53" s="258"/>
      <c r="Z53" s="258"/>
      <c r="AA53" s="258"/>
      <c r="AB53" s="258"/>
      <c r="AC53" s="258"/>
      <c r="AD53" s="258"/>
      <c r="AE53" s="258"/>
    </row>
    <row r="54" spans="1:31" s="2" customFormat="1" ht="14.45" customHeight="1">
      <c r="A54" s="258"/>
      <c r="B54" s="25"/>
      <c r="C54" s="258"/>
      <c r="D54" s="258"/>
      <c r="E54" s="279" t="str">
        <f>E11</f>
        <v>11 - 2NP</v>
      </c>
      <c r="F54" s="307"/>
      <c r="G54" s="307"/>
      <c r="H54" s="307"/>
      <c r="I54" s="75"/>
      <c r="J54" s="258"/>
      <c r="K54" s="258"/>
      <c r="L54" s="76"/>
      <c r="S54" s="258"/>
      <c r="T54" s="258"/>
      <c r="U54" s="258"/>
      <c r="V54" s="258"/>
      <c r="W54" s="258"/>
      <c r="X54" s="258"/>
      <c r="Y54" s="258"/>
      <c r="Z54" s="258"/>
      <c r="AA54" s="258"/>
      <c r="AB54" s="258"/>
      <c r="AC54" s="258"/>
      <c r="AD54" s="258"/>
      <c r="AE54" s="258"/>
    </row>
    <row r="55" spans="1:31" s="2" customFormat="1" ht="6.95" customHeight="1">
      <c r="A55" s="258"/>
      <c r="B55" s="25"/>
      <c r="C55" s="258"/>
      <c r="D55" s="258"/>
      <c r="E55" s="258"/>
      <c r="F55" s="258"/>
      <c r="G55" s="258"/>
      <c r="H55" s="258"/>
      <c r="I55" s="75"/>
      <c r="J55" s="258"/>
      <c r="K55" s="258"/>
      <c r="L55" s="76"/>
      <c r="S55" s="258"/>
      <c r="T55" s="258"/>
      <c r="U55" s="258"/>
      <c r="V55" s="258"/>
      <c r="W55" s="258"/>
      <c r="X55" s="258"/>
      <c r="Y55" s="258"/>
      <c r="Z55" s="258"/>
      <c r="AA55" s="258"/>
      <c r="AB55" s="258"/>
      <c r="AC55" s="258"/>
      <c r="AD55" s="258"/>
      <c r="AE55" s="258"/>
    </row>
    <row r="56" spans="1:31" s="2" customFormat="1" ht="12" customHeight="1">
      <c r="A56" s="258"/>
      <c r="B56" s="25"/>
      <c r="C56" s="259" t="s">
        <v>21</v>
      </c>
      <c r="D56" s="258"/>
      <c r="E56" s="258"/>
      <c r="F56" s="251" t="str">
        <f>F14</f>
        <v xml:space="preserve"> </v>
      </c>
      <c r="G56" s="258"/>
      <c r="H56" s="258"/>
      <c r="I56" s="77" t="s">
        <v>23</v>
      </c>
      <c r="J56" s="250" t="str">
        <f>IF(J14="","",J14)</f>
        <v>21. 10. 2019</v>
      </c>
      <c r="K56" s="258"/>
      <c r="L56" s="76"/>
      <c r="S56" s="258"/>
      <c r="T56" s="258"/>
      <c r="U56" s="258"/>
      <c r="V56" s="258"/>
      <c r="W56" s="258"/>
      <c r="X56" s="258"/>
      <c r="Y56" s="258"/>
      <c r="Z56" s="258"/>
      <c r="AA56" s="258"/>
      <c r="AB56" s="258"/>
      <c r="AC56" s="258"/>
      <c r="AD56" s="258"/>
      <c r="AE56" s="258"/>
    </row>
    <row r="57" spans="1:31" s="2" customFormat="1" ht="6.95" customHeight="1">
      <c r="A57" s="258"/>
      <c r="B57" s="25"/>
      <c r="C57" s="258"/>
      <c r="D57" s="258"/>
      <c r="E57" s="258"/>
      <c r="F57" s="258"/>
      <c r="G57" s="258"/>
      <c r="H57" s="258"/>
      <c r="I57" s="75"/>
      <c r="J57" s="258"/>
      <c r="K57" s="258"/>
      <c r="L57" s="76"/>
      <c r="S57" s="258"/>
      <c r="T57" s="258"/>
      <c r="U57" s="258"/>
      <c r="V57" s="258"/>
      <c r="W57" s="258"/>
      <c r="X57" s="258"/>
      <c r="Y57" s="258"/>
      <c r="Z57" s="258"/>
      <c r="AA57" s="258"/>
      <c r="AB57" s="258"/>
      <c r="AC57" s="258"/>
      <c r="AD57" s="258"/>
      <c r="AE57" s="258"/>
    </row>
    <row r="58" spans="1:31" s="2" customFormat="1" ht="26.45" customHeight="1">
      <c r="A58" s="258"/>
      <c r="B58" s="25"/>
      <c r="C58" s="259" t="s">
        <v>25</v>
      </c>
      <c r="D58" s="258"/>
      <c r="E58" s="258"/>
      <c r="F58" s="251" t="str">
        <f>E17</f>
        <v>Správa účelových zařízení VŠE</v>
      </c>
      <c r="G58" s="258"/>
      <c r="H58" s="258"/>
      <c r="I58" s="77" t="s">
        <v>31</v>
      </c>
      <c r="J58" s="253" t="str">
        <f>E23</f>
        <v>PROJECTICA s.r.o.</v>
      </c>
      <c r="K58" s="258"/>
      <c r="L58" s="76"/>
      <c r="S58" s="258"/>
      <c r="T58" s="258"/>
      <c r="U58" s="258"/>
      <c r="V58" s="258"/>
      <c r="W58" s="258"/>
      <c r="X58" s="258"/>
      <c r="Y58" s="258"/>
      <c r="Z58" s="258"/>
      <c r="AA58" s="258"/>
      <c r="AB58" s="258"/>
      <c r="AC58" s="258"/>
      <c r="AD58" s="258"/>
      <c r="AE58" s="258"/>
    </row>
    <row r="59" spans="1:31" s="2" customFormat="1" ht="15.6" customHeight="1">
      <c r="A59" s="258"/>
      <c r="B59" s="25"/>
      <c r="C59" s="259" t="s">
        <v>29</v>
      </c>
      <c r="D59" s="258"/>
      <c r="E59" s="258"/>
      <c r="F59" s="251" t="str">
        <f>IF(E20="","",E20)</f>
        <v>Vyplň údaj</v>
      </c>
      <c r="G59" s="258"/>
      <c r="H59" s="258"/>
      <c r="I59" s="77" t="s">
        <v>34</v>
      </c>
      <c r="J59" s="253" t="str">
        <f>E26</f>
        <v xml:space="preserve"> </v>
      </c>
      <c r="K59" s="258"/>
      <c r="L59" s="76"/>
      <c r="S59" s="258"/>
      <c r="T59" s="258"/>
      <c r="U59" s="258"/>
      <c r="V59" s="258"/>
      <c r="W59" s="258"/>
      <c r="X59" s="258"/>
      <c r="Y59" s="258"/>
      <c r="Z59" s="258"/>
      <c r="AA59" s="258"/>
      <c r="AB59" s="258"/>
      <c r="AC59" s="258"/>
      <c r="AD59" s="258"/>
      <c r="AE59" s="258"/>
    </row>
    <row r="60" spans="1:31" s="2" customFormat="1" ht="10.35" customHeight="1">
      <c r="A60" s="258"/>
      <c r="B60" s="25"/>
      <c r="C60" s="258"/>
      <c r="D60" s="258"/>
      <c r="E60" s="258"/>
      <c r="F60" s="258"/>
      <c r="G60" s="258"/>
      <c r="H60" s="258"/>
      <c r="I60" s="75"/>
      <c r="J60" s="258"/>
      <c r="K60" s="258"/>
      <c r="L60" s="76"/>
      <c r="S60" s="258"/>
      <c r="T60" s="258"/>
      <c r="U60" s="258"/>
      <c r="V60" s="258"/>
      <c r="W60" s="258"/>
      <c r="X60" s="258"/>
      <c r="Y60" s="258"/>
      <c r="Z60" s="258"/>
      <c r="AA60" s="258"/>
      <c r="AB60" s="258"/>
      <c r="AC60" s="258"/>
      <c r="AD60" s="258"/>
      <c r="AE60" s="258"/>
    </row>
    <row r="61" spans="1:31" s="2" customFormat="1" ht="29.25" customHeight="1">
      <c r="A61" s="258"/>
      <c r="B61" s="25"/>
      <c r="C61" s="97" t="s">
        <v>157</v>
      </c>
      <c r="D61" s="88"/>
      <c r="E61" s="88"/>
      <c r="F61" s="88"/>
      <c r="G61" s="88"/>
      <c r="H61" s="88"/>
      <c r="I61" s="98"/>
      <c r="J61" s="99" t="s">
        <v>158</v>
      </c>
      <c r="K61" s="88"/>
      <c r="L61" s="76"/>
      <c r="S61" s="258"/>
      <c r="T61" s="258"/>
      <c r="U61" s="258"/>
      <c r="V61" s="258"/>
      <c r="W61" s="258"/>
      <c r="X61" s="258"/>
      <c r="Y61" s="258"/>
      <c r="Z61" s="258"/>
      <c r="AA61" s="258"/>
      <c r="AB61" s="258"/>
      <c r="AC61" s="258"/>
      <c r="AD61" s="258"/>
      <c r="AE61" s="258"/>
    </row>
    <row r="62" spans="1:31" s="2" customFormat="1" ht="10.35" customHeight="1">
      <c r="A62" s="258"/>
      <c r="B62" s="25"/>
      <c r="C62" s="258"/>
      <c r="D62" s="258"/>
      <c r="E62" s="258"/>
      <c r="F62" s="258"/>
      <c r="G62" s="258"/>
      <c r="H62" s="258"/>
      <c r="I62" s="75"/>
      <c r="J62" s="258"/>
      <c r="K62" s="258"/>
      <c r="L62" s="76"/>
      <c r="S62" s="258"/>
      <c r="T62" s="258"/>
      <c r="U62" s="258"/>
      <c r="V62" s="258"/>
      <c r="W62" s="258"/>
      <c r="X62" s="258"/>
      <c r="Y62" s="258"/>
      <c r="Z62" s="258"/>
      <c r="AA62" s="258"/>
      <c r="AB62" s="258"/>
      <c r="AC62" s="258"/>
      <c r="AD62" s="258"/>
      <c r="AE62" s="258"/>
    </row>
    <row r="63" spans="1:47" s="2" customFormat="1" ht="22.9" customHeight="1">
      <c r="A63" s="258"/>
      <c r="B63" s="25"/>
      <c r="C63" s="100" t="s">
        <v>69</v>
      </c>
      <c r="D63" s="258"/>
      <c r="E63" s="258"/>
      <c r="F63" s="258"/>
      <c r="G63" s="258"/>
      <c r="H63" s="258"/>
      <c r="I63" s="75"/>
      <c r="J63" s="246">
        <f>J87</f>
        <v>0</v>
      </c>
      <c r="K63" s="258"/>
      <c r="L63" s="76"/>
      <c r="S63" s="258"/>
      <c r="T63" s="258"/>
      <c r="U63" s="258"/>
      <c r="V63" s="258"/>
      <c r="W63" s="258"/>
      <c r="X63" s="258"/>
      <c r="Y63" s="258"/>
      <c r="Z63" s="258"/>
      <c r="AA63" s="258"/>
      <c r="AB63" s="258"/>
      <c r="AC63" s="258"/>
      <c r="AD63" s="258"/>
      <c r="AE63" s="258"/>
      <c r="AU63" s="15" t="s">
        <v>159</v>
      </c>
    </row>
    <row r="64" spans="2:12" s="9" customFormat="1" ht="24.95" customHeight="1">
      <c r="B64" s="101"/>
      <c r="D64" s="102" t="s">
        <v>160</v>
      </c>
      <c r="E64" s="103"/>
      <c r="F64" s="103"/>
      <c r="G64" s="103"/>
      <c r="H64" s="103"/>
      <c r="I64" s="104"/>
      <c r="J64" s="105">
        <f>J88</f>
        <v>0</v>
      </c>
      <c r="L64" s="101"/>
    </row>
    <row r="65" spans="1:31" s="10" customFormat="1" ht="19.9" customHeight="1">
      <c r="A65" s="244"/>
      <c r="B65" s="106"/>
      <c r="C65" s="244"/>
      <c r="D65" s="107" t="s">
        <v>161</v>
      </c>
      <c r="E65" s="108"/>
      <c r="F65" s="108"/>
      <c r="G65" s="108"/>
      <c r="H65" s="108"/>
      <c r="I65" s="109"/>
      <c r="J65" s="110">
        <f>J89</f>
        <v>0</v>
      </c>
      <c r="K65" s="244"/>
      <c r="L65" s="106"/>
      <c r="M65" s="244"/>
      <c r="N65" s="244"/>
      <c r="O65" s="244"/>
      <c r="P65" s="244"/>
      <c r="Q65" s="244"/>
      <c r="R65" s="244"/>
      <c r="S65" s="244"/>
      <c r="T65" s="244"/>
      <c r="U65" s="244"/>
      <c r="V65" s="244"/>
      <c r="W65" s="244"/>
      <c r="X65" s="244"/>
      <c r="Y65" s="244"/>
      <c r="Z65" s="244"/>
      <c r="AA65" s="244"/>
      <c r="AB65" s="244"/>
      <c r="AC65" s="244"/>
      <c r="AD65" s="244"/>
      <c r="AE65" s="244"/>
    </row>
    <row r="66" spans="1:31" s="2" customFormat="1" ht="21.75" customHeight="1">
      <c r="A66" s="258"/>
      <c r="B66" s="25"/>
      <c r="C66" s="258"/>
      <c r="D66" s="258"/>
      <c r="E66" s="258"/>
      <c r="F66" s="258"/>
      <c r="G66" s="258"/>
      <c r="H66" s="258"/>
      <c r="I66" s="75"/>
      <c r="J66" s="258"/>
      <c r="K66" s="258"/>
      <c r="L66" s="76"/>
      <c r="S66" s="258"/>
      <c r="T66" s="258"/>
      <c r="U66" s="258"/>
      <c r="V66" s="258"/>
      <c r="W66" s="258"/>
      <c r="X66" s="258"/>
      <c r="Y66" s="258"/>
      <c r="Z66" s="258"/>
      <c r="AA66" s="258"/>
      <c r="AB66" s="258"/>
      <c r="AC66" s="258"/>
      <c r="AD66" s="258"/>
      <c r="AE66" s="258"/>
    </row>
    <row r="67" spans="1:31" s="2" customFormat="1" ht="6.95" customHeight="1">
      <c r="A67" s="258"/>
      <c r="B67" s="31"/>
      <c r="C67" s="32"/>
      <c r="D67" s="32"/>
      <c r="E67" s="32"/>
      <c r="F67" s="32"/>
      <c r="G67" s="32"/>
      <c r="H67" s="32"/>
      <c r="I67" s="95"/>
      <c r="J67" s="32"/>
      <c r="K67" s="32"/>
      <c r="L67" s="76"/>
      <c r="S67" s="258"/>
      <c r="T67" s="258"/>
      <c r="U67" s="258"/>
      <c r="V67" s="258"/>
      <c r="W67" s="258"/>
      <c r="X67" s="258"/>
      <c r="Y67" s="258"/>
      <c r="Z67" s="258"/>
      <c r="AA67" s="258"/>
      <c r="AB67" s="258"/>
      <c r="AC67" s="258"/>
      <c r="AD67" s="258"/>
      <c r="AE67" s="258"/>
    </row>
    <row r="71" spans="1:31" s="2" customFormat="1" ht="6.95" customHeight="1">
      <c r="A71" s="258"/>
      <c r="B71" s="33"/>
      <c r="C71" s="34"/>
      <c r="D71" s="34"/>
      <c r="E71" s="34"/>
      <c r="F71" s="34"/>
      <c r="G71" s="34"/>
      <c r="H71" s="34"/>
      <c r="I71" s="96"/>
      <c r="J71" s="34"/>
      <c r="K71" s="34"/>
      <c r="L71" s="76"/>
      <c r="S71" s="258"/>
      <c r="T71" s="258"/>
      <c r="U71" s="258"/>
      <c r="V71" s="258"/>
      <c r="W71" s="258"/>
      <c r="X71" s="258"/>
      <c r="Y71" s="258"/>
      <c r="Z71" s="258"/>
      <c r="AA71" s="258"/>
      <c r="AB71" s="258"/>
      <c r="AC71" s="258"/>
      <c r="AD71" s="258"/>
      <c r="AE71" s="258"/>
    </row>
    <row r="72" spans="1:31" s="2" customFormat="1" ht="24.95" customHeight="1">
      <c r="A72" s="258"/>
      <c r="B72" s="25"/>
      <c r="C72" s="19" t="s">
        <v>163</v>
      </c>
      <c r="D72" s="258"/>
      <c r="E72" s="258"/>
      <c r="F72" s="258"/>
      <c r="G72" s="258"/>
      <c r="H72" s="258"/>
      <c r="I72" s="75"/>
      <c r="J72" s="258"/>
      <c r="K72" s="258"/>
      <c r="L72" s="76"/>
      <c r="S72" s="258"/>
      <c r="T72" s="258"/>
      <c r="U72" s="258"/>
      <c r="V72" s="258"/>
      <c r="W72" s="258"/>
      <c r="X72" s="258"/>
      <c r="Y72" s="258"/>
      <c r="Z72" s="258"/>
      <c r="AA72" s="258"/>
      <c r="AB72" s="258"/>
      <c r="AC72" s="258"/>
      <c r="AD72" s="258"/>
      <c r="AE72" s="258"/>
    </row>
    <row r="73" spans="1:31" s="2" customFormat="1" ht="6.95" customHeight="1">
      <c r="A73" s="258"/>
      <c r="B73" s="25"/>
      <c r="C73" s="258"/>
      <c r="D73" s="258"/>
      <c r="E73" s="258"/>
      <c r="F73" s="258"/>
      <c r="G73" s="258"/>
      <c r="H73" s="258"/>
      <c r="I73" s="75"/>
      <c r="J73" s="258"/>
      <c r="K73" s="258"/>
      <c r="L73" s="76"/>
      <c r="S73" s="258"/>
      <c r="T73" s="258"/>
      <c r="U73" s="258"/>
      <c r="V73" s="258"/>
      <c r="W73" s="258"/>
      <c r="X73" s="258"/>
      <c r="Y73" s="258"/>
      <c r="Z73" s="258"/>
      <c r="AA73" s="258"/>
      <c r="AB73" s="258"/>
      <c r="AC73" s="258"/>
      <c r="AD73" s="258"/>
      <c r="AE73" s="258"/>
    </row>
    <row r="74" spans="1:31" s="2" customFormat="1" ht="12" customHeight="1">
      <c r="A74" s="258"/>
      <c r="B74" s="25"/>
      <c r="C74" s="259" t="s">
        <v>17</v>
      </c>
      <c r="D74" s="258"/>
      <c r="E74" s="258"/>
      <c r="F74" s="258"/>
      <c r="G74" s="258"/>
      <c r="H74" s="258"/>
      <c r="I74" s="75"/>
      <c r="J74" s="258"/>
      <c r="K74" s="258"/>
      <c r="L74" s="76"/>
      <c r="S74" s="258"/>
      <c r="T74" s="258"/>
      <c r="U74" s="258"/>
      <c r="V74" s="258"/>
      <c r="W74" s="258"/>
      <c r="X74" s="258"/>
      <c r="Y74" s="258"/>
      <c r="Z74" s="258"/>
      <c r="AA74" s="258"/>
      <c r="AB74" s="258"/>
      <c r="AC74" s="258"/>
      <c r="AD74" s="258"/>
      <c r="AE74" s="258"/>
    </row>
    <row r="75" spans="1:31" s="2" customFormat="1" ht="14.45" customHeight="1">
      <c r="A75" s="258"/>
      <c r="B75" s="25"/>
      <c r="C75" s="258"/>
      <c r="D75" s="258"/>
      <c r="E75" s="308" t="str">
        <f>E7</f>
        <v>Blok G- nábytek</v>
      </c>
      <c r="F75" s="309"/>
      <c r="G75" s="309"/>
      <c r="H75" s="309"/>
      <c r="I75" s="75"/>
      <c r="J75" s="258"/>
      <c r="K75" s="258"/>
      <c r="L75" s="76"/>
      <c r="S75" s="258"/>
      <c r="T75" s="258"/>
      <c r="U75" s="258"/>
      <c r="V75" s="258"/>
      <c r="W75" s="258"/>
      <c r="X75" s="258"/>
      <c r="Y75" s="258"/>
      <c r="Z75" s="258"/>
      <c r="AA75" s="258"/>
      <c r="AB75" s="258"/>
      <c r="AC75" s="258"/>
      <c r="AD75" s="258"/>
      <c r="AE75" s="258"/>
    </row>
    <row r="76" spans="1:31" s="1" customFormat="1" ht="12" customHeight="1">
      <c r="A76" s="225"/>
      <c r="B76" s="18"/>
      <c r="C76" s="259" t="s">
        <v>154</v>
      </c>
      <c r="D76" s="225"/>
      <c r="E76" s="225"/>
      <c r="F76" s="225"/>
      <c r="G76" s="225"/>
      <c r="H76" s="225"/>
      <c r="I76" s="72"/>
      <c r="J76" s="225"/>
      <c r="K76" s="225"/>
      <c r="L76" s="18"/>
      <c r="M76" s="225"/>
      <c r="N76" s="225"/>
      <c r="O76" s="225"/>
      <c r="P76" s="225"/>
      <c r="Q76" s="225"/>
      <c r="R76" s="225"/>
      <c r="S76" s="225"/>
      <c r="T76" s="225"/>
      <c r="U76" s="225"/>
      <c r="V76" s="225"/>
      <c r="W76" s="225"/>
      <c r="X76" s="225"/>
      <c r="Y76" s="225"/>
      <c r="Z76" s="225"/>
      <c r="AA76" s="225"/>
      <c r="AB76" s="225"/>
      <c r="AC76" s="225"/>
      <c r="AD76" s="225"/>
      <c r="AE76" s="225"/>
    </row>
    <row r="77" spans="1:31" s="2" customFormat="1" ht="14.45" customHeight="1">
      <c r="A77" s="258"/>
      <c r="B77" s="25"/>
      <c r="C77" s="258"/>
      <c r="D77" s="258"/>
      <c r="E77" s="308" t="s">
        <v>305</v>
      </c>
      <c r="F77" s="307"/>
      <c r="G77" s="307"/>
      <c r="H77" s="307"/>
      <c r="I77" s="75"/>
      <c r="J77" s="258"/>
      <c r="K77" s="258"/>
      <c r="L77" s="76"/>
      <c r="S77" s="258"/>
      <c r="T77" s="258"/>
      <c r="U77" s="258"/>
      <c r="V77" s="258"/>
      <c r="W77" s="258"/>
      <c r="X77" s="258"/>
      <c r="Y77" s="258"/>
      <c r="Z77" s="258"/>
      <c r="AA77" s="258"/>
      <c r="AB77" s="258"/>
      <c r="AC77" s="258"/>
      <c r="AD77" s="258"/>
      <c r="AE77" s="258"/>
    </row>
    <row r="78" spans="1:31" s="2" customFormat="1" ht="12" customHeight="1">
      <c r="A78" s="258"/>
      <c r="B78" s="25"/>
      <c r="C78" s="259" t="s">
        <v>306</v>
      </c>
      <c r="D78" s="258"/>
      <c r="E78" s="258"/>
      <c r="F78" s="258"/>
      <c r="G78" s="258"/>
      <c r="H78" s="258"/>
      <c r="I78" s="75"/>
      <c r="J78" s="258"/>
      <c r="K78" s="258"/>
      <c r="L78" s="76"/>
      <c r="S78" s="258"/>
      <c r="T78" s="258"/>
      <c r="U78" s="258"/>
      <c r="V78" s="258"/>
      <c r="W78" s="258"/>
      <c r="X78" s="258"/>
      <c r="Y78" s="258"/>
      <c r="Z78" s="258"/>
      <c r="AA78" s="258"/>
      <c r="AB78" s="258"/>
      <c r="AC78" s="258"/>
      <c r="AD78" s="258"/>
      <c r="AE78" s="258"/>
    </row>
    <row r="79" spans="1:31" s="2" customFormat="1" ht="14.45" customHeight="1">
      <c r="A79" s="258"/>
      <c r="B79" s="25"/>
      <c r="C79" s="258"/>
      <c r="D79" s="258"/>
      <c r="E79" s="279" t="str">
        <f>E11</f>
        <v>11 - 2NP</v>
      </c>
      <c r="F79" s="307"/>
      <c r="G79" s="307"/>
      <c r="H79" s="307"/>
      <c r="I79" s="75"/>
      <c r="J79" s="258"/>
      <c r="K79" s="258"/>
      <c r="L79" s="76"/>
      <c r="S79" s="258"/>
      <c r="T79" s="258"/>
      <c r="U79" s="258"/>
      <c r="V79" s="258"/>
      <c r="W79" s="258"/>
      <c r="X79" s="258"/>
      <c r="Y79" s="258"/>
      <c r="Z79" s="258"/>
      <c r="AA79" s="258"/>
      <c r="AB79" s="258"/>
      <c r="AC79" s="258"/>
      <c r="AD79" s="258"/>
      <c r="AE79" s="258"/>
    </row>
    <row r="80" spans="1:31" s="2" customFormat="1" ht="6.95" customHeight="1">
      <c r="A80" s="258"/>
      <c r="B80" s="25"/>
      <c r="C80" s="258"/>
      <c r="D80" s="258"/>
      <c r="E80" s="258"/>
      <c r="F80" s="258"/>
      <c r="G80" s="258"/>
      <c r="H80" s="258"/>
      <c r="I80" s="75"/>
      <c r="J80" s="258"/>
      <c r="K80" s="258"/>
      <c r="L80" s="76"/>
      <c r="S80" s="258"/>
      <c r="T80" s="258"/>
      <c r="U80" s="258"/>
      <c r="V80" s="258"/>
      <c r="W80" s="258"/>
      <c r="X80" s="258"/>
      <c r="Y80" s="258"/>
      <c r="Z80" s="258"/>
      <c r="AA80" s="258"/>
      <c r="AB80" s="258"/>
      <c r="AC80" s="258"/>
      <c r="AD80" s="258"/>
      <c r="AE80" s="258"/>
    </row>
    <row r="81" spans="1:31" s="2" customFormat="1" ht="12" customHeight="1">
      <c r="A81" s="258"/>
      <c r="B81" s="25"/>
      <c r="C81" s="259" t="s">
        <v>21</v>
      </c>
      <c r="D81" s="258"/>
      <c r="E81" s="258"/>
      <c r="F81" s="251" t="str">
        <f>F14</f>
        <v xml:space="preserve"> </v>
      </c>
      <c r="G81" s="258"/>
      <c r="H81" s="258"/>
      <c r="I81" s="77" t="s">
        <v>23</v>
      </c>
      <c r="J81" s="250" t="str">
        <f>IF(J14="","",J14)</f>
        <v>21. 10. 2019</v>
      </c>
      <c r="K81" s="258"/>
      <c r="L81" s="76"/>
      <c r="S81" s="258"/>
      <c r="T81" s="258"/>
      <c r="U81" s="258"/>
      <c r="V81" s="258"/>
      <c r="W81" s="258"/>
      <c r="X81" s="258"/>
      <c r="Y81" s="258"/>
      <c r="Z81" s="258"/>
      <c r="AA81" s="258"/>
      <c r="AB81" s="258"/>
      <c r="AC81" s="258"/>
      <c r="AD81" s="258"/>
      <c r="AE81" s="258"/>
    </row>
    <row r="82" spans="1:31" s="2" customFormat="1" ht="6.95" customHeight="1">
      <c r="A82" s="258"/>
      <c r="B82" s="25"/>
      <c r="C82" s="258"/>
      <c r="D82" s="258"/>
      <c r="E82" s="258"/>
      <c r="F82" s="258"/>
      <c r="G82" s="258"/>
      <c r="H82" s="258"/>
      <c r="I82" s="75"/>
      <c r="J82" s="258"/>
      <c r="K82" s="258"/>
      <c r="L82" s="76"/>
      <c r="S82" s="258"/>
      <c r="T82" s="258"/>
      <c r="U82" s="258"/>
      <c r="V82" s="258"/>
      <c r="W82" s="258"/>
      <c r="X82" s="258"/>
      <c r="Y82" s="258"/>
      <c r="Z82" s="258"/>
      <c r="AA82" s="258"/>
      <c r="AB82" s="258"/>
      <c r="AC82" s="258"/>
      <c r="AD82" s="258"/>
      <c r="AE82" s="258"/>
    </row>
    <row r="83" spans="1:31" s="2" customFormat="1" ht="26.45" customHeight="1">
      <c r="A83" s="258"/>
      <c r="B83" s="25"/>
      <c r="C83" s="259" t="s">
        <v>25</v>
      </c>
      <c r="D83" s="258"/>
      <c r="E83" s="258"/>
      <c r="F83" s="251" t="str">
        <f>E17</f>
        <v>Správa účelových zařízení VŠE</v>
      </c>
      <c r="G83" s="258"/>
      <c r="H83" s="258"/>
      <c r="I83" s="77" t="s">
        <v>31</v>
      </c>
      <c r="J83" s="253" t="str">
        <f>E23</f>
        <v>PROJECTICA s.r.o.</v>
      </c>
      <c r="K83" s="258"/>
      <c r="L83" s="76"/>
      <c r="S83" s="258"/>
      <c r="T83" s="258"/>
      <c r="U83" s="258"/>
      <c r="V83" s="258"/>
      <c r="W83" s="258"/>
      <c r="X83" s="258"/>
      <c r="Y83" s="258"/>
      <c r="Z83" s="258"/>
      <c r="AA83" s="258"/>
      <c r="AB83" s="258"/>
      <c r="AC83" s="258"/>
      <c r="AD83" s="258"/>
      <c r="AE83" s="258"/>
    </row>
    <row r="84" spans="1:31" s="2" customFormat="1" ht="15.6" customHeight="1">
      <c r="A84" s="258"/>
      <c r="B84" s="25"/>
      <c r="C84" s="259" t="s">
        <v>29</v>
      </c>
      <c r="D84" s="258"/>
      <c r="E84" s="258"/>
      <c r="F84" s="251" t="str">
        <f>IF(E20="","",E20)</f>
        <v>Vyplň údaj</v>
      </c>
      <c r="G84" s="258"/>
      <c r="H84" s="258"/>
      <c r="I84" s="77" t="s">
        <v>34</v>
      </c>
      <c r="J84" s="253" t="str">
        <f>E26</f>
        <v xml:space="preserve"> </v>
      </c>
      <c r="K84" s="258"/>
      <c r="L84" s="76"/>
      <c r="S84" s="258"/>
      <c r="T84" s="258"/>
      <c r="U84" s="258"/>
      <c r="V84" s="258"/>
      <c r="W84" s="258"/>
      <c r="X84" s="258"/>
      <c r="Y84" s="258"/>
      <c r="Z84" s="258"/>
      <c r="AA84" s="258"/>
      <c r="AB84" s="258"/>
      <c r="AC84" s="258"/>
      <c r="AD84" s="258"/>
      <c r="AE84" s="258"/>
    </row>
    <row r="85" spans="1:31" s="2" customFormat="1" ht="10.35" customHeight="1">
      <c r="A85" s="258"/>
      <c r="B85" s="25"/>
      <c r="C85" s="258"/>
      <c r="D85" s="258"/>
      <c r="E85" s="258"/>
      <c r="F85" s="258"/>
      <c r="G85" s="258"/>
      <c r="H85" s="258"/>
      <c r="I85" s="75"/>
      <c r="J85" s="258"/>
      <c r="K85" s="258"/>
      <c r="L85" s="76"/>
      <c r="S85" s="258"/>
      <c r="T85" s="258"/>
      <c r="U85" s="258"/>
      <c r="V85" s="258"/>
      <c r="W85" s="258"/>
      <c r="X85" s="258"/>
      <c r="Y85" s="258"/>
      <c r="Z85" s="258"/>
      <c r="AA85" s="258"/>
      <c r="AB85" s="258"/>
      <c r="AC85" s="258"/>
      <c r="AD85" s="258"/>
      <c r="AE85" s="258"/>
    </row>
    <row r="86" spans="1:31" s="11" customFormat="1" ht="29.25" customHeight="1">
      <c r="A86" s="111"/>
      <c r="B86" s="112"/>
      <c r="C86" s="113" t="s">
        <v>164</v>
      </c>
      <c r="D86" s="114" t="s">
        <v>56</v>
      </c>
      <c r="E86" s="114" t="s">
        <v>52</v>
      </c>
      <c r="F86" s="114" t="s">
        <v>53</v>
      </c>
      <c r="G86" s="114" t="s">
        <v>165</v>
      </c>
      <c r="H86" s="114" t="s">
        <v>166</v>
      </c>
      <c r="I86" s="115" t="s">
        <v>167</v>
      </c>
      <c r="J86" s="114" t="s">
        <v>158</v>
      </c>
      <c r="K86" s="116" t="s">
        <v>168</v>
      </c>
      <c r="L86" s="117"/>
      <c r="M86" s="44" t="s">
        <v>3</v>
      </c>
      <c r="N86" s="45" t="s">
        <v>41</v>
      </c>
      <c r="O86" s="45" t="s">
        <v>169</v>
      </c>
      <c r="P86" s="45" t="s">
        <v>170</v>
      </c>
      <c r="Q86" s="45" t="s">
        <v>171</v>
      </c>
      <c r="R86" s="45" t="s">
        <v>172</v>
      </c>
      <c r="S86" s="45" t="s">
        <v>173</v>
      </c>
      <c r="T86" s="46" t="s">
        <v>174</v>
      </c>
      <c r="U86" s="111"/>
      <c r="V86" s="111"/>
      <c r="W86" s="111"/>
      <c r="X86" s="111"/>
      <c r="Y86" s="111"/>
      <c r="Z86" s="111"/>
      <c r="AA86" s="111"/>
      <c r="AB86" s="111"/>
      <c r="AC86" s="111"/>
      <c r="AD86" s="111"/>
      <c r="AE86" s="111"/>
    </row>
    <row r="87" spans="1:63" s="2" customFormat="1" ht="22.9" customHeight="1">
      <c r="A87" s="258"/>
      <c r="B87" s="25"/>
      <c r="C87" s="51" t="s">
        <v>175</v>
      </c>
      <c r="D87" s="258"/>
      <c r="E87" s="258"/>
      <c r="F87" s="258"/>
      <c r="G87" s="258"/>
      <c r="H87" s="258"/>
      <c r="I87" s="75"/>
      <c r="J87" s="118">
        <f>BK87</f>
        <v>0</v>
      </c>
      <c r="K87" s="258"/>
      <c r="L87" s="25"/>
      <c r="M87" s="47"/>
      <c r="N87" s="39"/>
      <c r="O87" s="48"/>
      <c r="P87" s="119">
        <f>P88</f>
        <v>0</v>
      </c>
      <c r="Q87" s="48"/>
      <c r="R87" s="119">
        <f>R88</f>
        <v>0</v>
      </c>
      <c r="S87" s="48"/>
      <c r="T87" s="120">
        <f>T88</f>
        <v>0</v>
      </c>
      <c r="U87" s="258"/>
      <c r="V87" s="258"/>
      <c r="W87" s="258"/>
      <c r="X87" s="258"/>
      <c r="Y87" s="258"/>
      <c r="Z87" s="258"/>
      <c r="AA87" s="258"/>
      <c r="AB87" s="258"/>
      <c r="AC87" s="258"/>
      <c r="AD87" s="258"/>
      <c r="AE87" s="258"/>
      <c r="AT87" s="15" t="s">
        <v>71</v>
      </c>
      <c r="AU87" s="15" t="s">
        <v>159</v>
      </c>
      <c r="BK87" s="121">
        <f>BK88</f>
        <v>0</v>
      </c>
    </row>
    <row r="88" spans="2:63" s="12" customFormat="1" ht="25.9" customHeight="1">
      <c r="B88" s="122"/>
      <c r="D88" s="123" t="s">
        <v>71</v>
      </c>
      <c r="E88" s="124" t="s">
        <v>176</v>
      </c>
      <c r="F88" s="124" t="s">
        <v>177</v>
      </c>
      <c r="I88" s="125"/>
      <c r="J88" s="126">
        <f>BK88</f>
        <v>0</v>
      </c>
      <c r="L88" s="122"/>
      <c r="M88" s="127"/>
      <c r="N88" s="238"/>
      <c r="O88" s="238"/>
      <c r="P88" s="239">
        <f>P89</f>
        <v>0</v>
      </c>
      <c r="Q88" s="238"/>
      <c r="R88" s="239">
        <f>R89</f>
        <v>0</v>
      </c>
      <c r="S88" s="238"/>
      <c r="T88" s="128">
        <f>T89</f>
        <v>0</v>
      </c>
      <c r="AR88" s="123" t="s">
        <v>80</v>
      </c>
      <c r="AT88" s="129" t="s">
        <v>71</v>
      </c>
      <c r="AU88" s="129" t="s">
        <v>72</v>
      </c>
      <c r="AY88" s="123" t="s">
        <v>178</v>
      </c>
      <c r="BK88" s="130">
        <f>BK89</f>
        <v>0</v>
      </c>
    </row>
    <row r="89" spans="2:63" s="12" customFormat="1" ht="22.9" customHeight="1">
      <c r="B89" s="122"/>
      <c r="D89" s="123" t="s">
        <v>71</v>
      </c>
      <c r="E89" s="131" t="s">
        <v>179</v>
      </c>
      <c r="F89" s="131" t="s">
        <v>180</v>
      </c>
      <c r="I89" s="125"/>
      <c r="J89" s="132">
        <f>BK89</f>
        <v>0</v>
      </c>
      <c r="L89" s="122"/>
      <c r="M89" s="127"/>
      <c r="N89" s="238"/>
      <c r="O89" s="238"/>
      <c r="P89" s="239">
        <f>SUM(P90:P97)</f>
        <v>0</v>
      </c>
      <c r="Q89" s="238"/>
      <c r="R89" s="239">
        <f>SUM(R90:R97)</f>
        <v>0</v>
      </c>
      <c r="S89" s="238"/>
      <c r="T89" s="128">
        <f>SUM(T90:T97)</f>
        <v>0</v>
      </c>
      <c r="AR89" s="123" t="s">
        <v>80</v>
      </c>
      <c r="AT89" s="129" t="s">
        <v>71</v>
      </c>
      <c r="AU89" s="129" t="s">
        <v>15</v>
      </c>
      <c r="AY89" s="123" t="s">
        <v>178</v>
      </c>
      <c r="BK89" s="130">
        <f>SUM(BK90:BK97)</f>
        <v>0</v>
      </c>
    </row>
    <row r="90" spans="1:65" s="2" customFormat="1" ht="43.15" customHeight="1">
      <c r="A90" s="258"/>
      <c r="B90" s="133"/>
      <c r="C90" s="134" t="s">
        <v>15</v>
      </c>
      <c r="D90" s="229" t="s">
        <v>181</v>
      </c>
      <c r="E90" s="135" t="s">
        <v>308</v>
      </c>
      <c r="F90" s="136" t="s">
        <v>309</v>
      </c>
      <c r="G90" s="137" t="s">
        <v>184</v>
      </c>
      <c r="H90" s="138"/>
      <c r="I90" s="139"/>
      <c r="J90" s="140">
        <f aca="true" t="shared" si="0" ref="J90:J97">ROUND(I90*H90,2)</f>
        <v>0</v>
      </c>
      <c r="K90" s="136" t="s">
        <v>310</v>
      </c>
      <c r="L90" s="25"/>
      <c r="M90" s="141" t="s">
        <v>3</v>
      </c>
      <c r="N90" s="240" t="s">
        <v>42</v>
      </c>
      <c r="O90" s="231"/>
      <c r="P90" s="241">
        <f aca="true" t="shared" si="1" ref="P90:P97">O90*H90</f>
        <v>0</v>
      </c>
      <c r="Q90" s="241">
        <v>0</v>
      </c>
      <c r="R90" s="241">
        <f aca="true" t="shared" si="2" ref="R90:R97">Q90*H90</f>
        <v>0</v>
      </c>
      <c r="S90" s="241">
        <v>0</v>
      </c>
      <c r="T90" s="142">
        <f aca="true" t="shared" si="3" ref="T90:T97">S90*H90</f>
        <v>0</v>
      </c>
      <c r="U90" s="258"/>
      <c r="V90" s="258"/>
      <c r="W90" s="258"/>
      <c r="X90" s="258"/>
      <c r="Y90" s="258"/>
      <c r="Z90" s="258"/>
      <c r="AA90" s="258"/>
      <c r="AB90" s="258"/>
      <c r="AC90" s="258"/>
      <c r="AD90" s="258"/>
      <c r="AE90" s="258"/>
      <c r="AR90" s="143" t="s">
        <v>116</v>
      </c>
      <c r="AT90" s="143" t="s">
        <v>181</v>
      </c>
      <c r="AU90" s="143" t="s">
        <v>80</v>
      </c>
      <c r="AY90" s="15" t="s">
        <v>178</v>
      </c>
      <c r="BE90" s="144">
        <f aca="true" t="shared" si="4" ref="BE90:BE97">IF(N90="základní",J90,0)</f>
        <v>0</v>
      </c>
      <c r="BF90" s="144">
        <f aca="true" t="shared" si="5" ref="BF90:BF97">IF(N90="snížená",J90,0)</f>
        <v>0</v>
      </c>
      <c r="BG90" s="144">
        <f aca="true" t="shared" si="6" ref="BG90:BG97">IF(N90="zákl. přenesená",J90,0)</f>
        <v>0</v>
      </c>
      <c r="BH90" s="144">
        <f aca="true" t="shared" si="7" ref="BH90:BH97">IF(N90="sníž. přenesená",J90,0)</f>
        <v>0</v>
      </c>
      <c r="BI90" s="144">
        <f aca="true" t="shared" si="8" ref="BI90:BI97">IF(N90="nulová",J90,0)</f>
        <v>0</v>
      </c>
      <c r="BJ90" s="15" t="s">
        <v>15</v>
      </c>
      <c r="BK90" s="144">
        <f aca="true" t="shared" si="9" ref="BK90:BK97">ROUND(I90*H90,2)</f>
        <v>0</v>
      </c>
      <c r="BL90" s="15" t="s">
        <v>116</v>
      </c>
      <c r="BM90" s="143" t="s">
        <v>335</v>
      </c>
    </row>
    <row r="91" spans="1:65" s="2" customFormat="1" ht="54" customHeight="1">
      <c r="A91" s="258"/>
      <c r="B91" s="133"/>
      <c r="C91" s="134" t="s">
        <v>80</v>
      </c>
      <c r="D91" s="229" t="s">
        <v>181</v>
      </c>
      <c r="E91" s="135" t="s">
        <v>312</v>
      </c>
      <c r="F91" s="136" t="s">
        <v>313</v>
      </c>
      <c r="G91" s="137" t="s">
        <v>314</v>
      </c>
      <c r="H91" s="145">
        <v>1</v>
      </c>
      <c r="I91" s="139"/>
      <c r="J91" s="140">
        <f t="shared" si="0"/>
        <v>0</v>
      </c>
      <c r="K91" s="136" t="s">
        <v>3</v>
      </c>
      <c r="L91" s="25"/>
      <c r="M91" s="141" t="s">
        <v>3</v>
      </c>
      <c r="N91" s="240" t="s">
        <v>42</v>
      </c>
      <c r="O91" s="231"/>
      <c r="P91" s="241">
        <f t="shared" si="1"/>
        <v>0</v>
      </c>
      <c r="Q91" s="241">
        <v>0</v>
      </c>
      <c r="R91" s="241">
        <f t="shared" si="2"/>
        <v>0</v>
      </c>
      <c r="S91" s="241">
        <v>0</v>
      </c>
      <c r="T91" s="142">
        <f t="shared" si="3"/>
        <v>0</v>
      </c>
      <c r="U91" s="258"/>
      <c r="V91" s="258"/>
      <c r="W91" s="258"/>
      <c r="X91" s="258"/>
      <c r="Y91" s="258"/>
      <c r="Z91" s="258"/>
      <c r="AA91" s="258"/>
      <c r="AB91" s="258"/>
      <c r="AC91" s="258"/>
      <c r="AD91" s="258"/>
      <c r="AE91" s="258"/>
      <c r="AR91" s="143" t="s">
        <v>116</v>
      </c>
      <c r="AT91" s="143" t="s">
        <v>181</v>
      </c>
      <c r="AU91" s="143" t="s">
        <v>80</v>
      </c>
      <c r="AY91" s="15" t="s">
        <v>178</v>
      </c>
      <c r="BE91" s="144">
        <f t="shared" si="4"/>
        <v>0</v>
      </c>
      <c r="BF91" s="144">
        <f t="shared" si="5"/>
        <v>0</v>
      </c>
      <c r="BG91" s="144">
        <f t="shared" si="6"/>
        <v>0</v>
      </c>
      <c r="BH91" s="144">
        <f t="shared" si="7"/>
        <v>0</v>
      </c>
      <c r="BI91" s="144">
        <f t="shared" si="8"/>
        <v>0</v>
      </c>
      <c r="BJ91" s="15" t="s">
        <v>15</v>
      </c>
      <c r="BK91" s="144">
        <f t="shared" si="9"/>
        <v>0</v>
      </c>
      <c r="BL91" s="15" t="s">
        <v>116</v>
      </c>
      <c r="BM91" s="143" t="s">
        <v>336</v>
      </c>
    </row>
    <row r="92" spans="1:65" s="2" customFormat="1" ht="14.45" customHeight="1">
      <c r="A92" s="258"/>
      <c r="B92" s="133"/>
      <c r="C92" s="134" t="s">
        <v>83</v>
      </c>
      <c r="D92" s="229" t="s">
        <v>181</v>
      </c>
      <c r="E92" s="135" t="s">
        <v>316</v>
      </c>
      <c r="F92" s="136" t="s">
        <v>317</v>
      </c>
      <c r="G92" s="137" t="s">
        <v>189</v>
      </c>
      <c r="H92" s="145">
        <v>1</v>
      </c>
      <c r="I92" s="139"/>
      <c r="J92" s="140">
        <f t="shared" si="0"/>
        <v>0</v>
      </c>
      <c r="K92" s="136" t="s">
        <v>3</v>
      </c>
      <c r="L92" s="25"/>
      <c r="M92" s="141" t="s">
        <v>3</v>
      </c>
      <c r="N92" s="240" t="s">
        <v>42</v>
      </c>
      <c r="O92" s="231"/>
      <c r="P92" s="241">
        <f t="shared" si="1"/>
        <v>0</v>
      </c>
      <c r="Q92" s="241">
        <v>0</v>
      </c>
      <c r="R92" s="241">
        <f t="shared" si="2"/>
        <v>0</v>
      </c>
      <c r="S92" s="241">
        <v>0</v>
      </c>
      <c r="T92" s="142">
        <f t="shared" si="3"/>
        <v>0</v>
      </c>
      <c r="U92" s="258"/>
      <c r="V92" s="258"/>
      <c r="W92" s="258"/>
      <c r="X92" s="258"/>
      <c r="Y92" s="258"/>
      <c r="Z92" s="258"/>
      <c r="AA92" s="258"/>
      <c r="AB92" s="258"/>
      <c r="AC92" s="258"/>
      <c r="AD92" s="258"/>
      <c r="AE92" s="258"/>
      <c r="AR92" s="143" t="s">
        <v>116</v>
      </c>
      <c r="AT92" s="143" t="s">
        <v>181</v>
      </c>
      <c r="AU92" s="143" t="s">
        <v>80</v>
      </c>
      <c r="AY92" s="15" t="s">
        <v>178</v>
      </c>
      <c r="BE92" s="144">
        <f t="shared" si="4"/>
        <v>0</v>
      </c>
      <c r="BF92" s="144">
        <f t="shared" si="5"/>
        <v>0</v>
      </c>
      <c r="BG92" s="144">
        <f t="shared" si="6"/>
        <v>0</v>
      </c>
      <c r="BH92" s="144">
        <f t="shared" si="7"/>
        <v>0</v>
      </c>
      <c r="BI92" s="144">
        <f t="shared" si="8"/>
        <v>0</v>
      </c>
      <c r="BJ92" s="15" t="s">
        <v>15</v>
      </c>
      <c r="BK92" s="144">
        <f t="shared" si="9"/>
        <v>0</v>
      </c>
      <c r="BL92" s="15" t="s">
        <v>116</v>
      </c>
      <c r="BM92" s="143" t="s">
        <v>337</v>
      </c>
    </row>
    <row r="93" spans="1:65" s="2" customFormat="1" ht="21.6" customHeight="1">
      <c r="A93" s="258"/>
      <c r="B93" s="133"/>
      <c r="C93" s="134" t="s">
        <v>86</v>
      </c>
      <c r="D93" s="229" t="s">
        <v>181</v>
      </c>
      <c r="E93" s="135" t="s">
        <v>319</v>
      </c>
      <c r="F93" s="136" t="s">
        <v>320</v>
      </c>
      <c r="G93" s="137" t="s">
        <v>189</v>
      </c>
      <c r="H93" s="145">
        <v>1</v>
      </c>
      <c r="I93" s="139"/>
      <c r="J93" s="140">
        <f t="shared" si="0"/>
        <v>0</v>
      </c>
      <c r="K93" s="136" t="s">
        <v>3</v>
      </c>
      <c r="L93" s="25"/>
      <c r="M93" s="141" t="s">
        <v>3</v>
      </c>
      <c r="N93" s="240" t="s">
        <v>42</v>
      </c>
      <c r="O93" s="231"/>
      <c r="P93" s="241">
        <f t="shared" si="1"/>
        <v>0</v>
      </c>
      <c r="Q93" s="241">
        <v>0</v>
      </c>
      <c r="R93" s="241">
        <f t="shared" si="2"/>
        <v>0</v>
      </c>
      <c r="S93" s="241">
        <v>0</v>
      </c>
      <c r="T93" s="142">
        <f t="shared" si="3"/>
        <v>0</v>
      </c>
      <c r="U93" s="258"/>
      <c r="V93" s="258"/>
      <c r="W93" s="258"/>
      <c r="X93" s="258"/>
      <c r="Y93" s="258"/>
      <c r="Z93" s="258"/>
      <c r="AA93" s="258"/>
      <c r="AB93" s="258"/>
      <c r="AC93" s="258"/>
      <c r="AD93" s="258"/>
      <c r="AE93" s="258"/>
      <c r="AR93" s="143" t="s">
        <v>116</v>
      </c>
      <c r="AT93" s="143" t="s">
        <v>181</v>
      </c>
      <c r="AU93" s="143" t="s">
        <v>80</v>
      </c>
      <c r="AY93" s="15" t="s">
        <v>178</v>
      </c>
      <c r="BE93" s="144">
        <f t="shared" si="4"/>
        <v>0</v>
      </c>
      <c r="BF93" s="144">
        <f t="shared" si="5"/>
        <v>0</v>
      </c>
      <c r="BG93" s="144">
        <f t="shared" si="6"/>
        <v>0</v>
      </c>
      <c r="BH93" s="144">
        <f t="shared" si="7"/>
        <v>0</v>
      </c>
      <c r="BI93" s="144">
        <f t="shared" si="8"/>
        <v>0</v>
      </c>
      <c r="BJ93" s="15" t="s">
        <v>15</v>
      </c>
      <c r="BK93" s="144">
        <f t="shared" si="9"/>
        <v>0</v>
      </c>
      <c r="BL93" s="15" t="s">
        <v>116</v>
      </c>
      <c r="BM93" s="143" t="s">
        <v>338</v>
      </c>
    </row>
    <row r="94" spans="1:65" s="2" customFormat="1" ht="14.45" customHeight="1">
      <c r="A94" s="258"/>
      <c r="B94" s="133"/>
      <c r="C94" s="134" t="s">
        <v>89</v>
      </c>
      <c r="D94" s="229" t="s">
        <v>181</v>
      </c>
      <c r="E94" s="135" t="s">
        <v>322</v>
      </c>
      <c r="F94" s="136" t="s">
        <v>323</v>
      </c>
      <c r="G94" s="137" t="s">
        <v>189</v>
      </c>
      <c r="H94" s="145">
        <v>1</v>
      </c>
      <c r="I94" s="139"/>
      <c r="J94" s="140">
        <f t="shared" si="0"/>
        <v>0</v>
      </c>
      <c r="K94" s="136" t="s">
        <v>3</v>
      </c>
      <c r="L94" s="25"/>
      <c r="M94" s="141" t="s">
        <v>3</v>
      </c>
      <c r="N94" s="240" t="s">
        <v>42</v>
      </c>
      <c r="O94" s="231"/>
      <c r="P94" s="241">
        <f t="shared" si="1"/>
        <v>0</v>
      </c>
      <c r="Q94" s="241">
        <v>0</v>
      </c>
      <c r="R94" s="241">
        <f t="shared" si="2"/>
        <v>0</v>
      </c>
      <c r="S94" s="241">
        <v>0</v>
      </c>
      <c r="T94" s="142">
        <f t="shared" si="3"/>
        <v>0</v>
      </c>
      <c r="U94" s="258"/>
      <c r="V94" s="258"/>
      <c r="W94" s="258"/>
      <c r="X94" s="258"/>
      <c r="Y94" s="258"/>
      <c r="Z94" s="258"/>
      <c r="AA94" s="258"/>
      <c r="AB94" s="258"/>
      <c r="AC94" s="258"/>
      <c r="AD94" s="258"/>
      <c r="AE94" s="258"/>
      <c r="AR94" s="143" t="s">
        <v>116</v>
      </c>
      <c r="AT94" s="143" t="s">
        <v>181</v>
      </c>
      <c r="AU94" s="143" t="s">
        <v>80</v>
      </c>
      <c r="AY94" s="15" t="s">
        <v>178</v>
      </c>
      <c r="BE94" s="144">
        <f t="shared" si="4"/>
        <v>0</v>
      </c>
      <c r="BF94" s="144">
        <f t="shared" si="5"/>
        <v>0</v>
      </c>
      <c r="BG94" s="144">
        <f t="shared" si="6"/>
        <v>0</v>
      </c>
      <c r="BH94" s="144">
        <f t="shared" si="7"/>
        <v>0</v>
      </c>
      <c r="BI94" s="144">
        <f t="shared" si="8"/>
        <v>0</v>
      </c>
      <c r="BJ94" s="15" t="s">
        <v>15</v>
      </c>
      <c r="BK94" s="144">
        <f t="shared" si="9"/>
        <v>0</v>
      </c>
      <c r="BL94" s="15" t="s">
        <v>116</v>
      </c>
      <c r="BM94" s="143" t="s">
        <v>339</v>
      </c>
    </row>
    <row r="95" spans="1:65" s="2" customFormat="1" ht="14.45" customHeight="1">
      <c r="A95" s="258"/>
      <c r="B95" s="133"/>
      <c r="C95" s="134" t="s">
        <v>92</v>
      </c>
      <c r="D95" s="229" t="s">
        <v>181</v>
      </c>
      <c r="E95" s="135" t="s">
        <v>325</v>
      </c>
      <c r="F95" s="136" t="s">
        <v>326</v>
      </c>
      <c r="G95" s="137" t="s">
        <v>189</v>
      </c>
      <c r="H95" s="145">
        <v>1</v>
      </c>
      <c r="I95" s="139"/>
      <c r="J95" s="140">
        <f t="shared" si="0"/>
        <v>0</v>
      </c>
      <c r="K95" s="136" t="s">
        <v>3</v>
      </c>
      <c r="L95" s="25"/>
      <c r="M95" s="141" t="s">
        <v>3</v>
      </c>
      <c r="N95" s="240" t="s">
        <v>42</v>
      </c>
      <c r="O95" s="231"/>
      <c r="P95" s="241">
        <f t="shared" si="1"/>
        <v>0</v>
      </c>
      <c r="Q95" s="241">
        <v>0</v>
      </c>
      <c r="R95" s="241">
        <f t="shared" si="2"/>
        <v>0</v>
      </c>
      <c r="S95" s="241">
        <v>0</v>
      </c>
      <c r="T95" s="142">
        <f t="shared" si="3"/>
        <v>0</v>
      </c>
      <c r="U95" s="258"/>
      <c r="V95" s="258"/>
      <c r="W95" s="258"/>
      <c r="X95" s="258"/>
      <c r="Y95" s="258"/>
      <c r="Z95" s="258"/>
      <c r="AA95" s="258"/>
      <c r="AB95" s="258"/>
      <c r="AC95" s="258"/>
      <c r="AD95" s="258"/>
      <c r="AE95" s="258"/>
      <c r="AR95" s="143" t="s">
        <v>116</v>
      </c>
      <c r="AT95" s="143" t="s">
        <v>181</v>
      </c>
      <c r="AU95" s="143" t="s">
        <v>80</v>
      </c>
      <c r="AY95" s="15" t="s">
        <v>178</v>
      </c>
      <c r="BE95" s="144">
        <f t="shared" si="4"/>
        <v>0</v>
      </c>
      <c r="BF95" s="144">
        <f t="shared" si="5"/>
        <v>0</v>
      </c>
      <c r="BG95" s="144">
        <f t="shared" si="6"/>
        <v>0</v>
      </c>
      <c r="BH95" s="144">
        <f t="shared" si="7"/>
        <v>0</v>
      </c>
      <c r="BI95" s="144">
        <f t="shared" si="8"/>
        <v>0</v>
      </c>
      <c r="BJ95" s="15" t="s">
        <v>15</v>
      </c>
      <c r="BK95" s="144">
        <f t="shared" si="9"/>
        <v>0</v>
      </c>
      <c r="BL95" s="15" t="s">
        <v>116</v>
      </c>
      <c r="BM95" s="143" t="s">
        <v>340</v>
      </c>
    </row>
    <row r="96" spans="1:65" s="2" customFormat="1" ht="14.45" customHeight="1">
      <c r="A96" s="258"/>
      <c r="B96" s="133"/>
      <c r="C96" s="134" t="s">
        <v>95</v>
      </c>
      <c r="D96" s="229" t="s">
        <v>181</v>
      </c>
      <c r="E96" s="135" t="s">
        <v>328</v>
      </c>
      <c r="F96" s="136" t="s">
        <v>329</v>
      </c>
      <c r="G96" s="137" t="s">
        <v>189</v>
      </c>
      <c r="H96" s="145">
        <v>1</v>
      </c>
      <c r="I96" s="139"/>
      <c r="J96" s="140">
        <f t="shared" si="0"/>
        <v>0</v>
      </c>
      <c r="K96" s="136" t="s">
        <v>3</v>
      </c>
      <c r="L96" s="25"/>
      <c r="M96" s="141" t="s">
        <v>3</v>
      </c>
      <c r="N96" s="240" t="s">
        <v>42</v>
      </c>
      <c r="O96" s="231"/>
      <c r="P96" s="241">
        <f t="shared" si="1"/>
        <v>0</v>
      </c>
      <c r="Q96" s="241">
        <v>0</v>
      </c>
      <c r="R96" s="241">
        <f t="shared" si="2"/>
        <v>0</v>
      </c>
      <c r="S96" s="241">
        <v>0</v>
      </c>
      <c r="T96" s="142">
        <f t="shared" si="3"/>
        <v>0</v>
      </c>
      <c r="U96" s="258"/>
      <c r="V96" s="258"/>
      <c r="W96" s="258"/>
      <c r="X96" s="258"/>
      <c r="Y96" s="258"/>
      <c r="Z96" s="258"/>
      <c r="AA96" s="258"/>
      <c r="AB96" s="258"/>
      <c r="AC96" s="258"/>
      <c r="AD96" s="258"/>
      <c r="AE96" s="258"/>
      <c r="AR96" s="143" t="s">
        <v>116</v>
      </c>
      <c r="AT96" s="143" t="s">
        <v>181</v>
      </c>
      <c r="AU96" s="143" t="s">
        <v>80</v>
      </c>
      <c r="AY96" s="15" t="s">
        <v>178</v>
      </c>
      <c r="BE96" s="144">
        <f t="shared" si="4"/>
        <v>0</v>
      </c>
      <c r="BF96" s="144">
        <f t="shared" si="5"/>
        <v>0</v>
      </c>
      <c r="BG96" s="144">
        <f t="shared" si="6"/>
        <v>0</v>
      </c>
      <c r="BH96" s="144">
        <f t="shared" si="7"/>
        <v>0</v>
      </c>
      <c r="BI96" s="144">
        <f t="shared" si="8"/>
        <v>0</v>
      </c>
      <c r="BJ96" s="15" t="s">
        <v>15</v>
      </c>
      <c r="BK96" s="144">
        <f t="shared" si="9"/>
        <v>0</v>
      </c>
      <c r="BL96" s="15" t="s">
        <v>116</v>
      </c>
      <c r="BM96" s="143" t="s">
        <v>341</v>
      </c>
    </row>
    <row r="97" spans="1:65" s="2" customFormat="1" ht="14.45" customHeight="1">
      <c r="A97" s="258"/>
      <c r="B97" s="133"/>
      <c r="C97" s="134" t="s">
        <v>133</v>
      </c>
      <c r="D97" s="229" t="s">
        <v>181</v>
      </c>
      <c r="E97" s="135" t="s">
        <v>331</v>
      </c>
      <c r="F97" s="136" t="s">
        <v>332</v>
      </c>
      <c r="G97" s="137" t="s">
        <v>189</v>
      </c>
      <c r="H97" s="145">
        <v>1</v>
      </c>
      <c r="I97" s="139"/>
      <c r="J97" s="140">
        <f t="shared" si="0"/>
        <v>0</v>
      </c>
      <c r="K97" s="136" t="s">
        <v>3</v>
      </c>
      <c r="L97" s="25"/>
      <c r="M97" s="146" t="s">
        <v>3</v>
      </c>
      <c r="N97" s="147" t="s">
        <v>42</v>
      </c>
      <c r="O97" s="148"/>
      <c r="P97" s="149">
        <f t="shared" si="1"/>
        <v>0</v>
      </c>
      <c r="Q97" s="149">
        <v>0</v>
      </c>
      <c r="R97" s="149">
        <f t="shared" si="2"/>
        <v>0</v>
      </c>
      <c r="S97" s="149">
        <v>0</v>
      </c>
      <c r="T97" s="150">
        <f t="shared" si="3"/>
        <v>0</v>
      </c>
      <c r="U97" s="258"/>
      <c r="V97" s="258"/>
      <c r="W97" s="258"/>
      <c r="X97" s="258"/>
      <c r="Y97" s="258"/>
      <c r="Z97" s="258"/>
      <c r="AA97" s="258"/>
      <c r="AB97" s="258"/>
      <c r="AC97" s="258"/>
      <c r="AD97" s="258"/>
      <c r="AE97" s="258"/>
      <c r="AR97" s="143" t="s">
        <v>116</v>
      </c>
      <c r="AT97" s="143" t="s">
        <v>181</v>
      </c>
      <c r="AU97" s="143" t="s">
        <v>80</v>
      </c>
      <c r="AY97" s="15" t="s">
        <v>178</v>
      </c>
      <c r="BE97" s="144">
        <f t="shared" si="4"/>
        <v>0</v>
      </c>
      <c r="BF97" s="144">
        <f t="shared" si="5"/>
        <v>0</v>
      </c>
      <c r="BG97" s="144">
        <f t="shared" si="6"/>
        <v>0</v>
      </c>
      <c r="BH97" s="144">
        <f t="shared" si="7"/>
        <v>0</v>
      </c>
      <c r="BI97" s="144">
        <f t="shared" si="8"/>
        <v>0</v>
      </c>
      <c r="BJ97" s="15" t="s">
        <v>15</v>
      </c>
      <c r="BK97" s="144">
        <f t="shared" si="9"/>
        <v>0</v>
      </c>
      <c r="BL97" s="15" t="s">
        <v>116</v>
      </c>
      <c r="BM97" s="143" t="s">
        <v>342</v>
      </c>
    </row>
    <row r="98" spans="1:31" s="2" customFormat="1" ht="6.95" customHeight="1">
      <c r="A98" s="258"/>
      <c r="B98" s="31"/>
      <c r="C98" s="32"/>
      <c r="D98" s="32"/>
      <c r="E98" s="32"/>
      <c r="F98" s="32"/>
      <c r="G98" s="32"/>
      <c r="H98" s="32"/>
      <c r="I98" s="95"/>
      <c r="J98" s="32"/>
      <c r="K98" s="32"/>
      <c r="L98" s="25"/>
      <c r="M98" s="258"/>
      <c r="O98" s="258"/>
      <c r="P98" s="258"/>
      <c r="Q98" s="258"/>
      <c r="R98" s="258"/>
      <c r="S98" s="258"/>
      <c r="T98" s="258"/>
      <c r="U98" s="258"/>
      <c r="V98" s="258"/>
      <c r="W98" s="258"/>
      <c r="X98" s="258"/>
      <c r="Y98" s="258"/>
      <c r="Z98" s="258"/>
      <c r="AA98" s="258"/>
      <c r="AB98" s="258"/>
      <c r="AC98" s="258"/>
      <c r="AD98" s="258"/>
      <c r="AE98" s="258"/>
    </row>
  </sheetData>
  <autoFilter ref="C86:K9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Lucie Nekovářová</cp:lastModifiedBy>
  <dcterms:created xsi:type="dcterms:W3CDTF">2019-11-28T12:11:27Z</dcterms:created>
  <dcterms:modified xsi:type="dcterms:W3CDTF">2020-04-12T13:58:38Z</dcterms:modified>
  <cp:category/>
  <cp:version/>
  <cp:contentType/>
  <cp:contentStatus/>
</cp:coreProperties>
</file>