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3250" windowHeight="12570" tabRatio="787" firstSheet="10" activeTab="15"/>
  </bookViews>
  <sheets>
    <sheet name="Rekapitulace stavby" sheetId="1" r:id="rId1"/>
    <sheet name="1 - Typ A1-A2" sheetId="2" r:id="rId2"/>
    <sheet name="2 - Kuchyňka" sheetId="3" r:id="rId3"/>
    <sheet name="1 - Typ A1-A2_01" sheetId="4" r:id="rId4"/>
    <sheet name="2 - Kuchyňka_01" sheetId="5" r:id="rId5"/>
    <sheet name="1 - Typ A1-A2_02" sheetId="6" r:id="rId6"/>
    <sheet name="2 - Kuchyňka_02" sheetId="7" r:id="rId7"/>
    <sheet name="1 - Typ A1-A2_03" sheetId="8" r:id="rId8"/>
    <sheet name="2 - Kuchyňka_03" sheetId="9" r:id="rId9"/>
    <sheet name="2 - Vodovod a zařizovací ..." sheetId="10" r:id="rId10"/>
    <sheet name="3 - Kanalizace" sheetId="11" r:id="rId11"/>
    <sheet name="4 - Vzduchotechnika" sheetId="12" r:id="rId12"/>
    <sheet name="5 - Elektromontáže" sheetId="13" r:id="rId13"/>
    <sheet name="6 - Stavební přípomoci" sheetId="14" r:id="rId14"/>
    <sheet name="7 - PBŘ" sheetId="15" r:id="rId15"/>
    <sheet name="VRN - Ostatní a vedlejší ..." sheetId="16" r:id="rId16"/>
    <sheet name="Pokyny pro vyplnění" sheetId="17" r:id="rId17"/>
  </sheets>
  <definedNames>
    <definedName name="_xlnm._FilterDatabase" localSheetId="1" hidden="1">'1 - Typ A1-A2'!$C$108:$K$248</definedName>
    <definedName name="_xlnm._FilterDatabase" localSheetId="3" hidden="1">'1 - Typ A1-A2_01'!$C$108:$K$248</definedName>
    <definedName name="_xlnm._FilterDatabase" localSheetId="5" hidden="1">'1 - Typ A1-A2_02'!$C$108:$K$248</definedName>
    <definedName name="_xlnm._FilterDatabase" localSheetId="7" hidden="1">'1 - Typ A1-A2_03'!$C$108:$K$248</definedName>
    <definedName name="_xlnm._FilterDatabase" localSheetId="2" hidden="1">'2 - Kuchyňka'!$C$102:$K$174</definedName>
    <definedName name="_xlnm._FilterDatabase" localSheetId="4" hidden="1">'2 - Kuchyňka_01'!$C$102:$K$174</definedName>
    <definedName name="_xlnm._FilterDatabase" localSheetId="6" hidden="1">'2 - Kuchyňka_02'!$C$102:$K$174</definedName>
    <definedName name="_xlnm._FilterDatabase" localSheetId="8" hidden="1">'2 - Kuchyňka_03'!$C$102:$K$174</definedName>
    <definedName name="_xlnm._FilterDatabase" localSheetId="9" hidden="1">'2 - Vodovod a zařizovací ...'!$C$90:$K$137</definedName>
    <definedName name="_xlnm._FilterDatabase" localSheetId="10" hidden="1">'3 - Kanalizace'!$C$89:$K$116</definedName>
    <definedName name="_xlnm._FilterDatabase" localSheetId="11" hidden="1">'4 - Vzduchotechnika'!$C$87:$K$114</definedName>
    <definedName name="_xlnm._FilterDatabase" localSheetId="12" hidden="1">'5 - Elektromontáže'!$C$87:$K$112</definedName>
    <definedName name="_xlnm._FilterDatabase" localSheetId="13" hidden="1">'6 - Stavební přípomoci'!$C$91:$K$157</definedName>
    <definedName name="_xlnm._FilterDatabase" localSheetId="14" hidden="1">'7 - PBŘ'!$C$88:$K$116</definedName>
    <definedName name="_xlnm._FilterDatabase" localSheetId="15" hidden="1">'VRN - Ostatní a vedlejší ...'!$C$85:$K$89</definedName>
    <definedName name="_xlnm.Print_Area" localSheetId="1">'1 - Typ A1-A2'!$C$4:$J$43,'1 - Typ A1-A2'!$C$49:$J$86,'1 - Typ A1-A2'!$C$92:$K$248</definedName>
    <definedName name="_xlnm.Print_Area" localSheetId="3">'1 - Typ A1-A2_01'!$C$4:$J$43,'1 - Typ A1-A2_01'!$C$49:$J$86,'1 - Typ A1-A2_01'!$C$92:$K$248</definedName>
    <definedName name="_xlnm.Print_Area" localSheetId="5">'1 - Typ A1-A2_02'!$C$4:$J$43,'1 - Typ A1-A2_02'!$C$49:$J$86,'1 - Typ A1-A2_02'!$C$92:$K$248</definedName>
    <definedName name="_xlnm.Print_Area" localSheetId="7">'1 - Typ A1-A2_03'!$C$4:$J$43,'1 - Typ A1-A2_03'!$C$49:$J$86,'1 - Typ A1-A2_03'!$C$92:$K$248</definedName>
    <definedName name="_xlnm.Print_Area" localSheetId="2">'2 - Kuchyňka'!$C$4:$J$43,'2 - Kuchyňka'!$C$49:$J$80,'2 - Kuchyňka'!$C$86:$K$174</definedName>
    <definedName name="_xlnm.Print_Area" localSheetId="4">'2 - Kuchyňka_01'!$C$4:$J$43,'2 - Kuchyňka_01'!$C$49:$J$80,'2 - Kuchyňka_01'!$C$86:$K$174</definedName>
    <definedName name="_xlnm.Print_Area" localSheetId="6">'2 - Kuchyňka_02'!$C$4:$J$43,'2 - Kuchyňka_02'!$C$49:$J$80,'2 - Kuchyňka_02'!$C$86:$K$174</definedName>
    <definedName name="_xlnm.Print_Area" localSheetId="8">'2 - Kuchyňka_03'!$C$4:$J$43,'2 - Kuchyňka_03'!$C$49:$J$80,'2 - Kuchyňka_03'!$C$86:$K$174</definedName>
    <definedName name="_xlnm.Print_Area" localSheetId="9">'2 - Vodovod a zařizovací ...'!$C$4:$J$41,'2 - Vodovod a zařizovací ...'!$C$47:$J$70,'2 - Vodovod a zařizovací ...'!$C$76:$K$137</definedName>
    <definedName name="_xlnm.Print_Area" localSheetId="10">'3 - Kanalizace'!$C$4:$J$41,'3 - Kanalizace'!$C$47:$J$69,'3 - Kanalizace'!$C$75:$K$116</definedName>
    <definedName name="_xlnm.Print_Area" localSheetId="11">'4 - Vzduchotechnika'!$C$4:$J$41,'4 - Vzduchotechnika'!$C$47:$J$67,'4 - Vzduchotechnika'!$C$73:$K$114</definedName>
    <definedName name="_xlnm.Print_Area" localSheetId="12">'5 - Elektromontáže'!$C$4:$J$41,'5 - Elektromontáže'!$C$47:$J$67,'5 - Elektromontáže'!$C$73:$K$112</definedName>
    <definedName name="_xlnm.Print_Area" localSheetId="13">'6 - Stavební přípomoci'!$C$4:$J$41,'6 - Stavební přípomoci'!$C$47:$J$71,'6 - Stavební přípomoci'!$C$77:$K$157</definedName>
    <definedName name="_xlnm.Print_Area" localSheetId="14">'7 - PBŘ'!$C$4:$J$41,'7 - PBŘ'!$C$47:$J$68,'7 - PBŘ'!$C$74:$K$116</definedName>
    <definedName name="_xlnm.Print_Area" localSheetId="16">'Pokyny pro vyplnění'!$B$2:$K$71,'Pokyny pro vyplnění'!$B$74:$K$118,'Pokyny pro vyplnění'!$B$121:$K$190,'Pokyny pro vyplnění'!$B$198:$K$218</definedName>
    <definedName name="_xlnm.Print_Area" localSheetId="0">'Rekapitulace stavby'!$D$4:$AV$36,'Rekapitulace stavby'!$C$42:$AX$76</definedName>
    <definedName name="_xlnm.Print_Area" localSheetId="15">'VRN - Ostatní a vedlejší ...'!$C$4:$J$41,'VRN - Ostatní a vedlejší ...'!$C$47:$J$65,'VRN - Ostatní a vedlejší ...'!$C$71:$K$89</definedName>
    <definedName name="_xlnm.Print_Titles" localSheetId="0">'Rekapitulace stavby'!$52:$52</definedName>
    <definedName name="_xlnm.Print_Titles" localSheetId="1">'1 - Typ A1-A2'!$108:$108</definedName>
    <definedName name="_xlnm.Print_Titles" localSheetId="2">'2 - Kuchyňka'!$102:$102</definedName>
    <definedName name="_xlnm.Print_Titles" localSheetId="3">'1 - Typ A1-A2_01'!$108:$108</definedName>
    <definedName name="_xlnm.Print_Titles" localSheetId="4">'2 - Kuchyňka_01'!$102:$102</definedName>
    <definedName name="_xlnm.Print_Titles" localSheetId="5">'1 - Typ A1-A2_02'!$108:$108</definedName>
    <definedName name="_xlnm.Print_Titles" localSheetId="6">'2 - Kuchyňka_02'!$102:$102</definedName>
    <definedName name="_xlnm.Print_Titles" localSheetId="7">'1 - Typ A1-A2_03'!$108:$108</definedName>
    <definedName name="_xlnm.Print_Titles" localSheetId="8">'2 - Kuchyňka_03'!$102:$102</definedName>
    <definedName name="_xlnm.Print_Titles" localSheetId="9">'2 - Vodovod a zařizovací ...'!$90:$90</definedName>
    <definedName name="_xlnm.Print_Titles" localSheetId="10">'3 - Kanalizace'!$89:$89</definedName>
    <definedName name="_xlnm.Print_Titles" localSheetId="11">'4 - Vzduchotechnika'!$87:$87</definedName>
    <definedName name="_xlnm.Print_Titles" localSheetId="12">'5 - Elektromontáže'!$87:$87</definedName>
    <definedName name="_xlnm.Print_Titles" localSheetId="13">'6 - Stavební přípomoci'!$91:$91</definedName>
    <definedName name="_xlnm.Print_Titles" localSheetId="14">'7 - PBŘ'!$88:$88</definedName>
    <definedName name="_xlnm.Print_Titles" localSheetId="15">'VRN - Ostatní a vedlejší ...'!$85:$85</definedName>
  </definedNames>
  <calcPr calcId="181029"/>
  <extLst/>
</workbook>
</file>

<file path=xl/sharedStrings.xml><?xml version="1.0" encoding="utf-8"?>
<sst xmlns="http://schemas.openxmlformats.org/spreadsheetml/2006/main" count="15010" uniqueCount="1545">
  <si>
    <t>Export Komplet</t>
  </si>
  <si>
    <t>VZ</t>
  </si>
  <si>
    <t>2.0</t>
  </si>
  <si>
    <t/>
  </si>
  <si>
    <t>False</t>
  </si>
  <si>
    <t>{315ce150-de8f-4957-bc99-7f133a1a5e1b}</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</si>
  <si>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</si>
  <si>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</si>
  <si>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</si>
  <si>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</si>
  <si>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</si>
  <si>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</si>
  <si>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</si>
  <si>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</si>
  <si>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</si>
  <si>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</si>
  <si>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</si>
  <si>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</si>
  <si>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Rekonstrukce koupelen</t>
  </si>
  <si>
    <t>KSO:</t>
  </si>
  <si>
    <t>CC-CZ:</t>
  </si>
  <si>
    <t>Místo:</t>
  </si>
  <si>
    <t xml:space="preserve"> </t>
  </si>
  <si>
    <t>Datum:</t>
  </si>
  <si>
    <t>28. 8. 2018</t>
  </si>
  <si>
    <t>Zadavatel:</t>
  </si>
  <si>
    <t>IČ:</t>
  </si>
  <si>
    <t>Správa účelových zařízení VŠE</t>
  </si>
  <si>
    <t>DIČ:</t>
  </si>
  <si>
    <t>Uchazeč:</t>
  </si>
  <si>
    <t>Vyplň údaj</t>
  </si>
  <si>
    <t>Projektant:</t>
  </si>
  <si>
    <t>PROJECTICA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</si>
  <si>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</si>
  <si>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</si>
  <si>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</si>
  <si>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</si>
  <si>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</si>
  <si>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</si>
  <si>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</si>
  <si>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</si>
  <si>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</si>
  <si>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</si>
  <si>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</si>
  <si>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</si>
  <si>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</si>
  <si>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</si>
  <si>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</si>
  <si>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</si>
  <si>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</si>
  <si>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</si>
  <si>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</si>
  <si>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</si>
  <si>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</si>
  <si>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</si>
  <si>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</si>
  <si>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</si>
  <si>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</si>
  <si>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</si>
  <si>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</si>
  <si>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</si>
  <si>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</si>
  <si>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</si>
  <si>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</si>
  <si>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</si>
  <si>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</si>
  <si>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</si>
  <si>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</si>
  <si>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</si>
  <si>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</si>
  <si>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</si>
  <si>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</si>
  <si>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</si>
  <si>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</si>
  <si>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</si>
  <si>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t>
  </si>
  <si>
    <t>Blok B</t>
  </si>
  <si>
    <t>STA</t>
  </si>
  <si>
    <t>{5ed0c89d-b3e6-48a1-8e71-cb72d3b7a1c2}</t>
  </si>
  <si>
    <t>Stavební část</t>
  </si>
  <si>
    <t>Soupis</t>
  </si>
  <si>
    <t>{244aeb7c-8482-4aed-a660-e0a30f731f75}</t>
  </si>
  <si>
    <t>2.NP</t>
  </si>
  <si>
    <t>3</t>
  </si>
  <si>
    <t>{2df00690-9bc8-4125-8441-5a2189de6424}</t>
  </si>
  <si>
    <t>/</t>
  </si>
  <si>
    <t>Typ A1-A2</t>
  </si>
  <si>
    <t>4</t>
  </si>
  <si>
    <t>{a4e02369-45b6-4389-a8ab-f1d43cd801d6}</t>
  </si>
  <si>
    <t>Kuchyňka</t>
  </si>
  <si>
    <t>{aa11e45e-20a1-4f2d-ad5b-fbae752537b9}</t>
  </si>
  <si>
    <t>3.NP</t>
  </si>
  <si>
    <t>{dfaeb57c-81cc-4cc3-87df-f5e7e5f75007}</t>
  </si>
  <si>
    <t>{9c753dba-1e3a-4cc0-8dd6-861b1eb84871}</t>
  </si>
  <si>
    <t>{62692e79-368b-4810-9ec4-600383c379f4}</t>
  </si>
  <si>
    <t>4.NP</t>
  </si>
  <si>
    <t>{30ab2819-361e-4412-96e0-f5bba66dd21e}</t>
  </si>
  <si>
    <t>{206ad5ba-353b-44c9-9067-bf5601e25885}</t>
  </si>
  <si>
    <t>{9e15e608-6b81-4a0e-a7f8-a3451b4f858a}</t>
  </si>
  <si>
    <t>5.NP</t>
  </si>
  <si>
    <t>{8fa625de-3219-4fd9-839c-45722fad417a}</t>
  </si>
  <si>
    <t>{758805ba-31f5-4668-91c4-5c3eb3b6c732}</t>
  </si>
  <si>
    <t>{04a093ce-b08a-4963-8064-3a8ca68e8b97}</t>
  </si>
  <si>
    <t>Vodovod a zařizovací předměty</t>
  </si>
  <si>
    <t>{e2b5b8d7-67e7-497e-b10e-205a58628fcd}</t>
  </si>
  <si>
    <t>Kanalizace</t>
  </si>
  <si>
    <t>{35d22358-899a-482e-91ff-6637aaa19ba4}</t>
  </si>
  <si>
    <t>Vzduchotechnika</t>
  </si>
  <si>
    <t>{3b5607b6-d366-464d-989c-5f079d5b511b}</t>
  </si>
  <si>
    <t>5</t>
  </si>
  <si>
    <t>Elektromontáže</t>
  </si>
  <si>
    <t>{084500eb-59a8-48f2-b553-71cfadf2bf82}</t>
  </si>
  <si>
    <t>6</t>
  </si>
  <si>
    <t>Stavební přípomoci</t>
  </si>
  <si>
    <t>{97d58b7d-bccf-453a-aece-caebdc874598}</t>
  </si>
  <si>
    <t>7</t>
  </si>
  <si>
    <t>PBŘ</t>
  </si>
  <si>
    <t>{a083d491-94a3-4c8f-bacd-08df20301191}</t>
  </si>
  <si>
    <t>VRN</t>
  </si>
  <si>
    <t>Ostatní a vedlejší náklady</t>
  </si>
  <si>
    <t>{e5767e1f-88b6-4a21-8d34-166c60966b99}</t>
  </si>
  <si>
    <t>KRYCÍ LIST SOUPISU PRACÍ</t>
  </si>
  <si>
    <t>Objekt:</t>
  </si>
  <si>
    <t>2 - Blok B</t>
  </si>
  <si>
    <t>Soupis:</t>
  </si>
  <si>
    <t>1 - Stavební část</t>
  </si>
  <si>
    <t>Úroveň 4:</t>
  </si>
  <si>
    <t>1 - Typ A1-A2</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</si>
  <si>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</si>
  <si>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</si>
  <si>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</si>
  <si>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</si>
  <si>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</si>
  <si>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</si>
  <si>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</si>
  <si>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</si>
  <si>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</si>
  <si>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</si>
  <si>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</si>
  <si>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</si>
  <si>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</si>
  <si>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</si>
  <si>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</si>
  <si>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731 - Ústřední vytápění</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</si>
  <si>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</si>
  <si>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</si>
  <si>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</si>
  <si>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</si>
  <si>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</si>
  <si>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</si>
  <si>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</si>
  <si>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</si>
  <si>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</si>
  <si>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</si>
  <si>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</si>
  <si>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</si>
  <si>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</si>
  <si>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</si>
  <si>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</si>
  <si>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</si>
  <si>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</si>
  <si>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</si>
  <si>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</si>
  <si>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</si>
  <si>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</si>
  <si>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</si>
  <si>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</si>
  <si>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</si>
  <si>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342272225</t>
  </si>
  <si>
    <t>Příčky z pórobetonových tvárnic hladkých na tenké maltové lože objemová hmotnost do 500 kg/m3, tloušťka příčky 100 mm</t>
  </si>
  <si>
    <t>m2</t>
  </si>
  <si>
    <t>CS ÚRS 2018 02</t>
  </si>
  <si>
    <t>-1355880671</t>
  </si>
  <si>
    <t>VV</t>
  </si>
  <si>
    <t>(0,6+0,2+0,6)*2,6</t>
  </si>
  <si>
    <t>342291121</t>
  </si>
  <si>
    <t>Ukotvení příček plochými kotvami, do konstrukce cihelné</t>
  </si>
  <si>
    <t>m</t>
  </si>
  <si>
    <t>-2027329586</t>
  </si>
  <si>
    <t>2,6*2</t>
  </si>
  <si>
    <t>1,25*2</t>
  </si>
  <si>
    <t>Součet</t>
  </si>
  <si>
    <t>346272256</t>
  </si>
  <si>
    <t>Přizdívky z pórobetonových tvárnic objemová hmotnost do 500 kg/m3, na tenké maltové lože, tloušťka přizdívky 150 mm</t>
  </si>
  <si>
    <t>-1201906335</t>
  </si>
  <si>
    <t>1,5*1,25</t>
  </si>
  <si>
    <t>Úpravy povrchů, podlahy a osazování výplní</t>
  </si>
  <si>
    <t>612321111</t>
  </si>
  <si>
    <t>Omítka vápenocementová vnitřních ploch nanášená ručně jednovrstvá, tloušťky do 10 mm hrubá zatřená svislých konstrukcí stěn</t>
  </si>
  <si>
    <t>225624108</t>
  </si>
  <si>
    <t>na keramickém původním zdivu pod obklad</t>
  </si>
  <si>
    <t>8,2*2,4</t>
  </si>
  <si>
    <t>-0,7*2,0</t>
  </si>
  <si>
    <t>-1,5*1,25</t>
  </si>
  <si>
    <t>619991001</t>
  </si>
  <si>
    <t>Zakrytí vnitřních ploch před znečištěním včetně pozdějšího odkrytí podlah fólií přilepenou lepící páskou</t>
  </si>
  <si>
    <t>526149137</t>
  </si>
  <si>
    <t>619991011</t>
  </si>
  <si>
    <t>Zakrytí vnitřních ploch před znečištěním včetně pozdějšího odkrytí konstrukcí a prvků obalením fólií a přelepením páskou</t>
  </si>
  <si>
    <t>61675086</t>
  </si>
  <si>
    <t>dveře</t>
  </si>
  <si>
    <t>0,7*2,0</t>
  </si>
  <si>
    <t>9</t>
  </si>
  <si>
    <t>Ostatní konstrukce a práce, bourání</t>
  </si>
  <si>
    <t>95</t>
  </si>
  <si>
    <t>Různé dokončovací konstrukce a práce pozemních staveb</t>
  </si>
  <si>
    <t>952901111</t>
  </si>
  <si>
    <t>Vyčištění budov nebo objektů před předáním do užívání budov bytové nebo občanské výstavby, světlé výšky podlaží do 4 m</t>
  </si>
  <si>
    <t>-1591066662</t>
  </si>
  <si>
    <t>96</t>
  </si>
  <si>
    <t>Bourání konstrukcí</t>
  </si>
  <si>
    <t>8</t>
  </si>
  <si>
    <t>962031132</t>
  </si>
  <si>
    <t>Bourání příček z cihel, tvárnic nebo příčkovek z cihel pálených, plných nebo dutých na maltu vápennou nebo vápenocementovou, tl. do 100 mm</t>
  </si>
  <si>
    <t>-173048136</t>
  </si>
  <si>
    <t>(0,7)*(2,6-2,0)</t>
  </si>
  <si>
    <t>978011191</t>
  </si>
  <si>
    <t>Otlučení vápenných nebo vápenocementových omítek vnitřních ploch stropů, v rozsahu přes 50 do 100 %</t>
  </si>
  <si>
    <t>1376959161</t>
  </si>
  <si>
    <t>3,7</t>
  </si>
  <si>
    <t>10</t>
  </si>
  <si>
    <t>978013191</t>
  </si>
  <si>
    <t>Otlučení vápenných nebo vápenocementových omítek vnitřních ploch stěn s vyškrabáním spar, s očištěním zdiva, v rozsahu přes 50 do 100 %</t>
  </si>
  <si>
    <t>1182015017</t>
  </si>
  <si>
    <t>9,8*2,6</t>
  </si>
  <si>
    <t>(0,7)*(2,6-2,0)*2</t>
  </si>
  <si>
    <t>997</t>
  </si>
  <si>
    <t>Přesun sutě</t>
  </si>
  <si>
    <t>11</t>
  </si>
  <si>
    <t>997013211</t>
  </si>
  <si>
    <t>Vnitrostaveništní doprava suti a vybouraných hmot vodorovně do 50 m svisle ručně (nošením po schodech) pro budovy a haly výšky do 6 m</t>
  </si>
  <si>
    <t>t</t>
  </si>
  <si>
    <t>311195555</t>
  </si>
  <si>
    <t>12</t>
  </si>
  <si>
    <t>997013501</t>
  </si>
  <si>
    <t>Odvoz suti a vybouraných hmot na skládku nebo meziskládku se složením, na vzdálenost do 1 km</t>
  </si>
  <si>
    <t>-240961251</t>
  </si>
  <si>
    <t>13</t>
  </si>
  <si>
    <t>997013509</t>
  </si>
  <si>
    <t>Odvoz suti a vybouraných hmot na skládku nebo meziskládku se složením, na vzdálenost Příplatek k ceně za každý další i započatý 1 km přes 1 km</t>
  </si>
  <si>
    <t>-292311701</t>
  </si>
  <si>
    <t>3,742*30 'Přepočtené koeficientem množství</t>
  </si>
  <si>
    <t>14</t>
  </si>
  <si>
    <t>997013831</t>
  </si>
  <si>
    <t>Poplatek za uložení stavebního odpadu na skládce (skládkovné) směsného stavebního a demoličního zatříděného do Katalogu odpadů pod kódem 170 904</t>
  </si>
  <si>
    <t>1286912016</t>
  </si>
  <si>
    <t>998</t>
  </si>
  <si>
    <t>Přesun hmot</t>
  </si>
  <si>
    <t>998018001</t>
  </si>
  <si>
    <t>Přesun hmot pro budovy občanské výstavby, bydlení, výrobu a služby ruční - bez užití mechanizace vodorovná dopravní vzdálenost do 100 m pro budovy s jakoukoliv nosnou konstrukcí výšky do 6 m</t>
  </si>
  <si>
    <t>-1558506277</t>
  </si>
  <si>
    <t>PSV</t>
  </si>
  <si>
    <t>Práce a dodávky PSV</t>
  </si>
  <si>
    <t>711</t>
  </si>
  <si>
    <t>Izolace proti vodě, vlhkosti a plynům</t>
  </si>
  <si>
    <t>16</t>
  </si>
  <si>
    <t>711113117</t>
  </si>
  <si>
    <t xml:space="preserve">Izolace proti vlhkosti natěradly a tmely za studena na ploše vodorovné V těsnicí stěrkou </t>
  </si>
  <si>
    <t>-2015110728</t>
  </si>
  <si>
    <t>17</t>
  </si>
  <si>
    <t>711113127</t>
  </si>
  <si>
    <t>Izolace proti vlhkosti natěradly a tmely za studena na ploše svislé S těsnicí stěrkou</t>
  </si>
  <si>
    <t>-881179762</t>
  </si>
  <si>
    <t>vytažení na stěny</t>
  </si>
  <si>
    <t>koupelna</t>
  </si>
  <si>
    <t>9,8*0,15+(1,1+1,3+0,9+0,6)*2,25</t>
  </si>
  <si>
    <t>-0,7*0,15</t>
  </si>
  <si>
    <t>18</t>
  </si>
  <si>
    <t>998711201</t>
  </si>
  <si>
    <t>Přesun hmot pro izolace proti vodě, vlhkosti a plynům stanovený procentní sazbou (%) z ceny vodorovná dopravní vzdálenost do 50 m v objektech výšky do 6 m</t>
  </si>
  <si>
    <t>%</t>
  </si>
  <si>
    <t>242060308</t>
  </si>
  <si>
    <t>19</t>
  </si>
  <si>
    <t>K005</t>
  </si>
  <si>
    <t>D+M koutové systémové pásky k tekuté hydroizolaci</t>
  </si>
  <si>
    <t>847850765</t>
  </si>
  <si>
    <t>9,8+0,15*6+2,25*4</t>
  </si>
  <si>
    <t>-0,7</t>
  </si>
  <si>
    <t>725</t>
  </si>
  <si>
    <t>Zdravotechnika - zařizovací předměty</t>
  </si>
  <si>
    <t>20</t>
  </si>
  <si>
    <t>998725201</t>
  </si>
  <si>
    <t>Přesun hmot pro zařizovací předměty stanovený procentní sazbou (%) z ceny vodorovná dopravní vzdálenost do 50 m v objektech výšky do 6 m</t>
  </si>
  <si>
    <t>60345108</t>
  </si>
  <si>
    <t>K001</t>
  </si>
  <si>
    <t>D+M háček na ručník</t>
  </si>
  <si>
    <t>kus</t>
  </si>
  <si>
    <t>-1146746339</t>
  </si>
  <si>
    <t>22</t>
  </si>
  <si>
    <t>K002</t>
  </si>
  <si>
    <t>D+M držák na mýdlo k umyvadlu</t>
  </si>
  <si>
    <t>45312365</t>
  </si>
  <si>
    <t>23</t>
  </si>
  <si>
    <t>K004</t>
  </si>
  <si>
    <t>D+M odpadkový koš</t>
  </si>
  <si>
    <t>-368692016</t>
  </si>
  <si>
    <t>24</t>
  </si>
  <si>
    <t>K018</t>
  </si>
  <si>
    <t>D+M držák na toaletní papír</t>
  </si>
  <si>
    <t>-1061537014</t>
  </si>
  <si>
    <t>25</t>
  </si>
  <si>
    <t>K019</t>
  </si>
  <si>
    <t>D+M WC štětka</t>
  </si>
  <si>
    <t>-1430731513</t>
  </si>
  <si>
    <t>26</t>
  </si>
  <si>
    <t>K068</t>
  </si>
  <si>
    <t>D+M držák sprchy</t>
  </si>
  <si>
    <t>-451836616</t>
  </si>
  <si>
    <t>27</t>
  </si>
  <si>
    <t>K069</t>
  </si>
  <si>
    <t>D+M držák na mýdlo ve sprše</t>
  </si>
  <si>
    <t>-1397685829</t>
  </si>
  <si>
    <t>731</t>
  </si>
  <si>
    <t>Ústřední vytápění</t>
  </si>
  <si>
    <t>28</t>
  </si>
  <si>
    <t>K113</t>
  </si>
  <si>
    <t>Demontáž otopného tělesa</t>
  </si>
  <si>
    <t>-1340212929</t>
  </si>
  <si>
    <t>29</t>
  </si>
  <si>
    <t>K114</t>
  </si>
  <si>
    <t>Zpětná montáž otopného tělesa</t>
  </si>
  <si>
    <t>288178274</t>
  </si>
  <si>
    <t>30</t>
  </si>
  <si>
    <t>K115</t>
  </si>
  <si>
    <t>Odstranění nesoudržných nátěrů z otopného tělesa</t>
  </si>
  <si>
    <t>-805523896</t>
  </si>
  <si>
    <t>31</t>
  </si>
  <si>
    <t>K116</t>
  </si>
  <si>
    <t>D+M nátěr otopného tělesa</t>
  </si>
  <si>
    <t>-718358237</t>
  </si>
  <si>
    <t>32</t>
  </si>
  <si>
    <t>K117</t>
  </si>
  <si>
    <t>Odstranění nátěru z potrubí</t>
  </si>
  <si>
    <t>390244981</t>
  </si>
  <si>
    <t>33</t>
  </si>
  <si>
    <t>K118</t>
  </si>
  <si>
    <t>D+M nátěru potrubí</t>
  </si>
  <si>
    <t>227676121</t>
  </si>
  <si>
    <t>763</t>
  </si>
  <si>
    <t>Konstrukce suché výstavby</t>
  </si>
  <si>
    <t>34</t>
  </si>
  <si>
    <t>763131451-1</t>
  </si>
  <si>
    <t>Podhled ze sádrokartonových desek dvouvrstvá zavěšená spodní konstrukce z ocelových profilů CD, UD jednoduše opláštěná deskou impregnovanou H2, tl. 15 mm, bez TI</t>
  </si>
  <si>
    <t>62726713</t>
  </si>
  <si>
    <t>35</t>
  </si>
  <si>
    <t>763131821</t>
  </si>
  <si>
    <t>Demontáž podhledu nebo samostatného požárního předělu ze sádrokartonových desek s nosnou konstrukcí dvouvrstvou z ocelových profilů, opláštění jednoduché</t>
  </si>
  <si>
    <t>-1219681877</t>
  </si>
  <si>
    <t>36</t>
  </si>
  <si>
    <t>763172311-1</t>
  </si>
  <si>
    <t>Instalační technika pro konstrukce ze sádrokartonových desek montáž revizních dvířek velikost 150 x 150 mm</t>
  </si>
  <si>
    <t>-1217367781</t>
  </si>
  <si>
    <t>37</t>
  </si>
  <si>
    <t>M</t>
  </si>
  <si>
    <t>59030710-1</t>
  </si>
  <si>
    <t>dvířka revizní s automatickým zámkem 150x150mm</t>
  </si>
  <si>
    <t>487213662</t>
  </si>
  <si>
    <t>38</t>
  </si>
  <si>
    <t>998763401</t>
  </si>
  <si>
    <t>Přesun hmot pro konstrukce montované z desek stanovený procentní sazbou (%) z ceny vodorovná dopravní vzdálenost do 50 m v objektech výšky do 6 m</t>
  </si>
  <si>
    <t>-1712250119</t>
  </si>
  <si>
    <t>766</t>
  </si>
  <si>
    <t>Konstrukce truhlářské</t>
  </si>
  <si>
    <t>39</t>
  </si>
  <si>
    <t>766660001</t>
  </si>
  <si>
    <t>Montáž dveřních křídel dřevěných nebo plastových otevíravých do ocelové zárubně povrchově upravených jednokřídlových, šířky do 800 mm</t>
  </si>
  <si>
    <t>-56389433</t>
  </si>
  <si>
    <t>40</t>
  </si>
  <si>
    <t>611x1</t>
  </si>
  <si>
    <t>dveře dřevěné vnitřní hladké plné 1křídlové 70x197cm- cena dle výběru investora- předpoklad 2000 Kč/kus</t>
  </si>
  <si>
    <t>1274200482</t>
  </si>
  <si>
    <t>41</t>
  </si>
  <si>
    <t>766660722</t>
  </si>
  <si>
    <t>Montáž dveřních doplňků dveřního kování</t>
  </si>
  <si>
    <t>-2109828342</t>
  </si>
  <si>
    <t>42</t>
  </si>
  <si>
    <t>549x2</t>
  </si>
  <si>
    <t>kování- cena dle výběru investora- předpoklad 500 Kč/kus</t>
  </si>
  <si>
    <t>-1792879125</t>
  </si>
  <si>
    <t>43</t>
  </si>
  <si>
    <t>766691914</t>
  </si>
  <si>
    <t>Vyvěšení dveřních křídel do suti</t>
  </si>
  <si>
    <t>1067147358</t>
  </si>
  <si>
    <t>44</t>
  </si>
  <si>
    <t>766694112-1</t>
  </si>
  <si>
    <t>Montáž ostatních truhlářských konstrukcí parapetních desek dřevěných nebo plastových šířky do 300 mm</t>
  </si>
  <si>
    <t>1801236975</t>
  </si>
  <si>
    <t>45</t>
  </si>
  <si>
    <t>60794100</t>
  </si>
  <si>
    <t>deska parapetní dřevotřísková vnitřní 0,15 x 1 m</t>
  </si>
  <si>
    <t>157008913</t>
  </si>
  <si>
    <t>46</t>
  </si>
  <si>
    <t>998766201</t>
  </si>
  <si>
    <t>Přesun hmot pro konstrukce truhlářské stanovený procentní sazbou (%) z ceny vodorovná dopravní vzdálenost do 50 m v objektech výšky do 6 m</t>
  </si>
  <si>
    <t>2088469973</t>
  </si>
  <si>
    <t>771</t>
  </si>
  <si>
    <t>Podlahy z dlaždic</t>
  </si>
  <si>
    <t>47</t>
  </si>
  <si>
    <t>771571810</t>
  </si>
  <si>
    <t>Demontáž podlah z dlaždic keramických kladených do malty (vč. odsekání malty)</t>
  </si>
  <si>
    <t>-2050709046</t>
  </si>
  <si>
    <t>48</t>
  </si>
  <si>
    <t>771574113</t>
  </si>
  <si>
    <t>Montáž podlah z dlaždic keramických lepených flexibilním lepidlem režných nebo glazovaných hladkých přes 9 do 12 ks/ m2</t>
  </si>
  <si>
    <t>147095530</t>
  </si>
  <si>
    <t>49</t>
  </si>
  <si>
    <t>597x2</t>
  </si>
  <si>
    <t>dlažba keramická 300x300mm- kalibrovaná, protiskluzná, otěruvzdornost  PEI 4</t>
  </si>
  <si>
    <t>1313798567</t>
  </si>
  <si>
    <t>3,7*1,1 'Přepočtené koeficientem množství</t>
  </si>
  <si>
    <t>50</t>
  </si>
  <si>
    <t>771579191</t>
  </si>
  <si>
    <t>Montáž podlah z dlaždic keramických Příplatek k cenám za plochu do 5 m2 jednotlivě</t>
  </si>
  <si>
    <t>1400777197</t>
  </si>
  <si>
    <t>51</t>
  </si>
  <si>
    <t>771591111</t>
  </si>
  <si>
    <t>Podlahy - ostatní práce penetrace podkladu</t>
  </si>
  <si>
    <t>1462755539</t>
  </si>
  <si>
    <t>52</t>
  </si>
  <si>
    <t>775429121</t>
  </si>
  <si>
    <t>Montáž lišty přechodové (vyrovnávací) připevněné vruty</t>
  </si>
  <si>
    <t>-1384527291</t>
  </si>
  <si>
    <t>53</t>
  </si>
  <si>
    <t>55343110</t>
  </si>
  <si>
    <t xml:space="preserve">profil přechodový </t>
  </si>
  <si>
    <t>327433822</t>
  </si>
  <si>
    <t>0,7*1,1 'Přepočtené koeficientem množství</t>
  </si>
  <si>
    <t>54</t>
  </si>
  <si>
    <t>998771201</t>
  </si>
  <si>
    <t>Přesun hmot pro podlahy z dlaždic stanovený procentní sazbou (%) z ceny vodorovná dopravní vzdálenost do 50 m v objektech výšky do 6 m</t>
  </si>
  <si>
    <t>1217264214</t>
  </si>
  <si>
    <t>781</t>
  </si>
  <si>
    <t>Dokončovací práce - obklady</t>
  </si>
  <si>
    <t>55</t>
  </si>
  <si>
    <t>781471810</t>
  </si>
  <si>
    <t>Demontáž obkladů z dlaždic keramických kladených do malty</t>
  </si>
  <si>
    <t>-113337797</t>
  </si>
  <si>
    <t>9,8*2,0</t>
  </si>
  <si>
    <t>56</t>
  </si>
  <si>
    <t>781474112</t>
  </si>
  <si>
    <t>Montáž obkladů vnitřních stěn z dlaždic keramických lepených flexibilním lepidlem režných nebo glazovaných hladkých přes 6 do 12 ks/m2</t>
  </si>
  <si>
    <t>1540780389</t>
  </si>
  <si>
    <t>9,8*2,4</t>
  </si>
  <si>
    <t>57</t>
  </si>
  <si>
    <t>y656</t>
  </si>
  <si>
    <t>obklad keramický 300x300mm- kalibrovaný, pro vysoké machanické namáhání</t>
  </si>
  <si>
    <t>1362666907</t>
  </si>
  <si>
    <t>22,12*1,1 'Přepočtené koeficientem množství</t>
  </si>
  <si>
    <t>58</t>
  </si>
  <si>
    <t>781491022</t>
  </si>
  <si>
    <t>Montáž zrcadel lepených silikonovým tmelem na keramický obklad, plochy přes 1 m2</t>
  </si>
  <si>
    <t>-71389020</t>
  </si>
  <si>
    <t>1,0*1,25</t>
  </si>
  <si>
    <t>59</t>
  </si>
  <si>
    <t>63465122</t>
  </si>
  <si>
    <t xml:space="preserve">zrcadlo </t>
  </si>
  <si>
    <t>18864645</t>
  </si>
  <si>
    <t>1,25*1,1 'Přepočtené koeficientem množství</t>
  </si>
  <si>
    <t>60</t>
  </si>
  <si>
    <t>781494111</t>
  </si>
  <si>
    <t>Ostatní prvky plastové profily ukončovací a dilatační lepené flexibilním lepidlem rohové</t>
  </si>
  <si>
    <t>258369266</t>
  </si>
  <si>
    <t>2,4*3+1,5</t>
  </si>
  <si>
    <t>61</t>
  </si>
  <si>
    <t>781495111</t>
  </si>
  <si>
    <t>Ostatní prvky ostatní práce penetrace podkladu</t>
  </si>
  <si>
    <t>-1266122250</t>
  </si>
  <si>
    <t>62</t>
  </si>
  <si>
    <t>781495115</t>
  </si>
  <si>
    <t>Ostatní prvky ostatní práce spárování silikonem</t>
  </si>
  <si>
    <t>339816837</t>
  </si>
  <si>
    <t>styk obklad dlažba</t>
  </si>
  <si>
    <t>9,8-0,7</t>
  </si>
  <si>
    <t>kouty</t>
  </si>
  <si>
    <t>2,4*7+1,5</t>
  </si>
  <si>
    <t>u zařizovacích předmětů</t>
  </si>
  <si>
    <t>1,0*2+1,3+0,9+0,6+1,1</t>
  </si>
  <si>
    <t>63</t>
  </si>
  <si>
    <t>998781201</t>
  </si>
  <si>
    <t>Přesun hmot pro obklady keramické stanovený procentní sazbou (%) z ceny vodorovná dopravní vzdálenost do 50 m v objektech výšky do 6 m</t>
  </si>
  <si>
    <t>1395074464</t>
  </si>
  <si>
    <t>783</t>
  </si>
  <si>
    <t>Dokončovací práce - nátěry</t>
  </si>
  <si>
    <t>64</t>
  </si>
  <si>
    <t>783306811</t>
  </si>
  <si>
    <t>Odstranění nátěrů ze zámečnických konstrukcí oškrábáním</t>
  </si>
  <si>
    <t>-177888502</t>
  </si>
  <si>
    <t>oprava zárubní</t>
  </si>
  <si>
    <t>(0,7+2,0+2,0)*0,25*1</t>
  </si>
  <si>
    <t>65</t>
  </si>
  <si>
    <t>783334201</t>
  </si>
  <si>
    <t>Základní antikorozní nátěr zámečnických konstrukcí jednonásobný epoxidový</t>
  </si>
  <si>
    <t>1016971271</t>
  </si>
  <si>
    <t>66</t>
  </si>
  <si>
    <t>783337101</t>
  </si>
  <si>
    <t>Krycí nátěr (email) zámečnických konstrukcí jednonásobný epoxidový</t>
  </si>
  <si>
    <t>1673739019</t>
  </si>
  <si>
    <t>784</t>
  </si>
  <si>
    <t>Dokončovací práce - malby a tapety</t>
  </si>
  <si>
    <t>67</t>
  </si>
  <si>
    <t>784181101</t>
  </si>
  <si>
    <t>Penetrace podkladu jednonásobná základní akrylátová v místnostech výšky do 3,80 m</t>
  </si>
  <si>
    <t>-225424203</t>
  </si>
  <si>
    <t>68</t>
  </si>
  <si>
    <t>784221101</t>
  </si>
  <si>
    <t>Malby z malířských směsí otěruvzdorných za sucha dvojnásobné, bílé za sucha otěruvzdorné dobře v místnostech výšky do 3,80 m</t>
  </si>
  <si>
    <t>179243132</t>
  </si>
  <si>
    <t>2 - Kuchyňka</t>
  </si>
  <si>
    <t>706124940</t>
  </si>
  <si>
    <t>2,1*1,0</t>
  </si>
  <si>
    <t>-671666708</t>
  </si>
  <si>
    <t>-625943353</t>
  </si>
  <si>
    <t>0,7*2,0*3</t>
  </si>
  <si>
    <t>2058280506</t>
  </si>
  <si>
    <t>-657660993</t>
  </si>
  <si>
    <t>-153291393</t>
  </si>
  <si>
    <t>-889443569</t>
  </si>
  <si>
    <t>-357594929</t>
  </si>
  <si>
    <t>1,323*30 'Přepočtené koeficientem množství</t>
  </si>
  <si>
    <t>-1754263532</t>
  </si>
  <si>
    <t>-290912804</t>
  </si>
  <si>
    <t>-85049784</t>
  </si>
  <si>
    <t>367612276</t>
  </si>
  <si>
    <t>713104932</t>
  </si>
  <si>
    <t>1148398513</t>
  </si>
  <si>
    <t>2103692419</t>
  </si>
  <si>
    <t>1915157821</t>
  </si>
  <si>
    <t>K070</t>
  </si>
  <si>
    <t>Demontáž stávající kuchyňské linky vč. dřezu, baterie a veškerého vybavení</t>
  </si>
  <si>
    <t>kpl</t>
  </si>
  <si>
    <t>-164090667</t>
  </si>
  <si>
    <t>K071</t>
  </si>
  <si>
    <t>D+M kuchyňské linky
Cena zahrnuje:
-dolní skřínky
-horní skřínky
-pracovní desku</t>
  </si>
  <si>
    <t>-1445989941</t>
  </si>
  <si>
    <t>K072</t>
  </si>
  <si>
    <t>D+M el. varné konvice</t>
  </si>
  <si>
    <t>-394856134</t>
  </si>
  <si>
    <t>K073</t>
  </si>
  <si>
    <t>D+M sklokeramické varné desky dvouplotýnkové</t>
  </si>
  <si>
    <t>486127447</t>
  </si>
  <si>
    <t>K074</t>
  </si>
  <si>
    <t>D+M mikrovlnné trouby</t>
  </si>
  <si>
    <t>-310017427</t>
  </si>
  <si>
    <t>K075</t>
  </si>
  <si>
    <t>D+M lednice</t>
  </si>
  <si>
    <t>-2140511623</t>
  </si>
  <si>
    <t>K076</t>
  </si>
  <si>
    <t>D+M dřezu vč. sifonu a napojení na kanalizaci</t>
  </si>
  <si>
    <t>-1862965453</t>
  </si>
  <si>
    <t>K077</t>
  </si>
  <si>
    <t>D+M dřezové baterie</t>
  </si>
  <si>
    <t>-1420064202</t>
  </si>
  <si>
    <t>-228217093</t>
  </si>
  <si>
    <t>-49578128</t>
  </si>
  <si>
    <t>-850278072</t>
  </si>
  <si>
    <t>2,1*1,1 'Přepočtené koeficientem množství</t>
  </si>
  <si>
    <t>781494511</t>
  </si>
  <si>
    <t>Ostatní prvky plastové profily ukončovací a dilatační lepené flexibilním lepidlem ukončovací</t>
  </si>
  <si>
    <t>1656610036</t>
  </si>
  <si>
    <t>2,1+1,0+1,0</t>
  </si>
  <si>
    <t>-1616178464</t>
  </si>
  <si>
    <t>44640182</t>
  </si>
  <si>
    <t>411306514</t>
  </si>
  <si>
    <t>784121001</t>
  </si>
  <si>
    <t>Oškrabání malby v místnostech výšky do 3,80 m</t>
  </si>
  <si>
    <t>-917794315</t>
  </si>
  <si>
    <t>stěny</t>
  </si>
  <si>
    <t>7,1*2,4</t>
  </si>
  <si>
    <t>-dveře</t>
  </si>
  <si>
    <t>-0,7*2,0*3</t>
  </si>
  <si>
    <t>-obklad</t>
  </si>
  <si>
    <t>-2,1</t>
  </si>
  <si>
    <t>-157262091</t>
  </si>
  <si>
    <t>podhled</t>
  </si>
  <si>
    <t>3,0</t>
  </si>
  <si>
    <t>574014008</t>
  </si>
  <si>
    <t>-595130631</t>
  </si>
  <si>
    <t>-1987421818</t>
  </si>
  <si>
    <t>1406745805</t>
  </si>
  <si>
    <t>2085601459</t>
  </si>
  <si>
    <t>-1071273834</t>
  </si>
  <si>
    <t>-969323733</t>
  </si>
  <si>
    <t>112135966</t>
  </si>
  <si>
    <t>-1722675800</t>
  </si>
  <si>
    <t>516686733</t>
  </si>
  <si>
    <t>937958675</t>
  </si>
  <si>
    <t>997013212</t>
  </si>
  <si>
    <t>Vnitrostaveništní doprava suti a vybouraných hmot vodorovně do 50 m svisle ručně (nošením po schodech) pro budovy a haly výšky přes 6 do 9 m</t>
  </si>
  <si>
    <t>296415390</t>
  </si>
  <si>
    <t>-2128915699</t>
  </si>
  <si>
    <t>-174777743</t>
  </si>
  <si>
    <t>-1666863876</t>
  </si>
  <si>
    <t>998018002</t>
  </si>
  <si>
    <t>Přesun hmot pro budovy občanské výstavby, bydlení, výrobu a služby ruční - bez užití mechanizace vodorovná dopravní vzdálenost do 100 m pro budovy s jakoukoliv nosnou konstrukcí výšky přes 6 do 12 m</t>
  </si>
  <si>
    <t>-668789135</t>
  </si>
  <si>
    <t>1858782738</t>
  </si>
  <si>
    <t>499213212</t>
  </si>
  <si>
    <t>998711202</t>
  </si>
  <si>
    <t>Přesun hmot pro izolace proti vodě, vlhkosti a plynům stanovený procentní sazbou (%) z ceny vodorovná dopravní vzdálenost do 50 m v objektech výšky přes 6 do 12 m</t>
  </si>
  <si>
    <t>7011584</t>
  </si>
  <si>
    <t>-571213804</t>
  </si>
  <si>
    <t>998725202</t>
  </si>
  <si>
    <t>Přesun hmot pro zařizovací předměty stanovený procentní sazbou (%) z ceny vodorovná dopravní vzdálenost do 50 m v objektech výšky přes 6 do 12 m</t>
  </si>
  <si>
    <t>1509326821</t>
  </si>
  <si>
    <t>1420072211</t>
  </si>
  <si>
    <t>1380062722</t>
  </si>
  <si>
    <t>441854524</t>
  </si>
  <si>
    <t>2042588131</t>
  </si>
  <si>
    <t>-1448594530</t>
  </si>
  <si>
    <t>1245162672</t>
  </si>
  <si>
    <t>1460470629</t>
  </si>
  <si>
    <t>1918939932</t>
  </si>
  <si>
    <t>-1406551125</t>
  </si>
  <si>
    <t>2058899626</t>
  </si>
  <si>
    <t>2140597909</t>
  </si>
  <si>
    <t>-1183403223</t>
  </si>
  <si>
    <t>-1465678886</t>
  </si>
  <si>
    <t>-1473793551</t>
  </si>
  <si>
    <t>-337376226</t>
  </si>
  <si>
    <t>1773341768</t>
  </si>
  <si>
    <t>-752079884</t>
  </si>
  <si>
    <t>998763402</t>
  </si>
  <si>
    <t>Přesun hmot pro konstrukce montované z desek stanovený procentní sazbou (%) z ceny vodorovná dopravní vzdálenost do 50 m v objektech výšky přes 6 do 12 m</t>
  </si>
  <si>
    <t>324473051</t>
  </si>
  <si>
    <t>1048178221</t>
  </si>
  <si>
    <t>-551734475</t>
  </si>
  <si>
    <t>-456706292</t>
  </si>
  <si>
    <t>72705971</t>
  </si>
  <si>
    <t>-1370421599</t>
  </si>
  <si>
    <t>1151167690</t>
  </si>
  <si>
    <t>1648755253</t>
  </si>
  <si>
    <t>998766202</t>
  </si>
  <si>
    <t>Přesun hmot pro konstrukce truhlářské stanovený procentní sazbou (%) z ceny vodorovná dopravní vzdálenost do 50 m v objektech výšky přes 6 do 12 m</t>
  </si>
  <si>
    <t>-1946123283</t>
  </si>
  <si>
    <t>-301162794</t>
  </si>
  <si>
    <t>448219411</t>
  </si>
  <si>
    <t>-254718676</t>
  </si>
  <si>
    <t>1539850273</t>
  </si>
  <si>
    <t>-1818395060</t>
  </si>
  <si>
    <t>147000384</t>
  </si>
  <si>
    <t>113629072</t>
  </si>
  <si>
    <t>998771202</t>
  </si>
  <si>
    <t>Přesun hmot pro podlahy z dlaždic stanovený procentní sazbou (%) z ceny vodorovná dopravní vzdálenost do 50 m v objektech výšky přes 6 do 12 m</t>
  </si>
  <si>
    <t>1597568847</t>
  </si>
  <si>
    <t>-18955755</t>
  </si>
  <si>
    <t>-1141733599</t>
  </si>
  <si>
    <t>-1453766129</t>
  </si>
  <si>
    <t>-1709721187</t>
  </si>
  <si>
    <t>1033988141</t>
  </si>
  <si>
    <t>-1168651605</t>
  </si>
  <si>
    <t>-954737953</t>
  </si>
  <si>
    <t>-7829315</t>
  </si>
  <si>
    <t>998781202</t>
  </si>
  <si>
    <t>Přesun hmot pro obklady keramické stanovený procentní sazbou (%) z ceny vodorovná dopravní vzdálenost do 50 m v objektech výšky přes 6 do 12 m</t>
  </si>
  <si>
    <t>-1013053937</t>
  </si>
  <si>
    <t>-912879644</t>
  </si>
  <si>
    <t>1007494111</t>
  </si>
  <si>
    <t>-474645428</t>
  </si>
  <si>
    <t>1817513759</t>
  </si>
  <si>
    <t>-2143964603</t>
  </si>
  <si>
    <t>-1535931319</t>
  </si>
  <si>
    <t>-208360947</t>
  </si>
  <si>
    <t>597779422</t>
  </si>
  <si>
    <t>-1181353218</t>
  </si>
  <si>
    <t>-1636568399</t>
  </si>
  <si>
    <t>-574157528</t>
  </si>
  <si>
    <t>-1262736665</t>
  </si>
  <si>
    <t>2110884112</t>
  </si>
  <si>
    <t>-1065474685</t>
  </si>
  <si>
    <t>-1723281594</t>
  </si>
  <si>
    <t>-340870043</t>
  </si>
  <si>
    <t>-1206302677</t>
  </si>
  <si>
    <t>-1671841398</t>
  </si>
  <si>
    <t>1537258734</t>
  </si>
  <si>
    <t>2120169156</t>
  </si>
  <si>
    <t>1818545715</t>
  </si>
  <si>
    <t>-64627623</t>
  </si>
  <si>
    <t>-95565066</t>
  </si>
  <si>
    <t>-1992318257</t>
  </si>
  <si>
    <t>-1177902284</t>
  </si>
  <si>
    <t>1872961526</t>
  </si>
  <si>
    <t>727945776</t>
  </si>
  <si>
    <t>296937966</t>
  </si>
  <si>
    <t>271590342</t>
  </si>
  <si>
    <t>1070266571</t>
  </si>
  <si>
    <t>-2024362968</t>
  </si>
  <si>
    <t>-953417524</t>
  </si>
  <si>
    <t>-2126787052</t>
  </si>
  <si>
    <t>1502922354</t>
  </si>
  <si>
    <t>-1857286700</t>
  </si>
  <si>
    <t>-502626622</t>
  </si>
  <si>
    <t>-1542683254</t>
  </si>
  <si>
    <t>-233120388</t>
  </si>
  <si>
    <t>1580607310</t>
  </si>
  <si>
    <t>338498472</t>
  </si>
  <si>
    <t>1392370676</t>
  </si>
  <si>
    <t>-1085220014</t>
  </si>
  <si>
    <t>-513163014</t>
  </si>
  <si>
    <t>624210048</t>
  </si>
  <si>
    <t>-548535768</t>
  </si>
  <si>
    <t>2046804403</t>
  </si>
  <si>
    <t>-412529349</t>
  </si>
  <si>
    <t>612306201</t>
  </si>
  <si>
    <t>1731472421</t>
  </si>
  <si>
    <t>997013213</t>
  </si>
  <si>
    <t>Vnitrostaveništní doprava suti a vybouraných hmot vodorovně do 50 m svisle ručně (nošením po schodech) pro budovy a haly výšky přes 9 do 12 m</t>
  </si>
  <si>
    <t>-2137583076</t>
  </si>
  <si>
    <t>-586852528</t>
  </si>
  <si>
    <t>1943601439</t>
  </si>
  <si>
    <t>-2106199473</t>
  </si>
  <si>
    <t>1109183870</t>
  </si>
  <si>
    <t>1788242538</t>
  </si>
  <si>
    <t>-759416237</t>
  </si>
  <si>
    <t>987383497</t>
  </si>
  <si>
    <t>852789272</t>
  </si>
  <si>
    <t>310549952</t>
  </si>
  <si>
    <t>28794867</t>
  </si>
  <si>
    <t>321866963</t>
  </si>
  <si>
    <t>-494381183</t>
  </si>
  <si>
    <t>-1571986931</t>
  </si>
  <si>
    <t>2053726709</t>
  </si>
  <si>
    <t>-976184954</t>
  </si>
  <si>
    <t>-1990022334</t>
  </si>
  <si>
    <t>-1561575756</t>
  </si>
  <si>
    <t>191321018</t>
  </si>
  <si>
    <t>386573657</t>
  </si>
  <si>
    <t>1184533710</t>
  </si>
  <si>
    <t>1368027914</t>
  </si>
  <si>
    <t>1792516206</t>
  </si>
  <si>
    <t>711511338</t>
  </si>
  <si>
    <t>1337698981</t>
  </si>
  <si>
    <t>1831942439</t>
  </si>
  <si>
    <t>2000032897</t>
  </si>
  <si>
    <t>-788502893</t>
  </si>
  <si>
    <t>1009955124</t>
  </si>
  <si>
    <t>1043722334</t>
  </si>
  <si>
    <t>-1456992560</t>
  </si>
  <si>
    <t>-195123279</t>
  </si>
  <si>
    <t>-1164219583</t>
  </si>
  <si>
    <t>-1618122262</t>
  </si>
  <si>
    <t>-371207094</t>
  </si>
  <si>
    <t>-2059941006</t>
  </si>
  <si>
    <t>1923038554</t>
  </si>
  <si>
    <t>2015901210</t>
  </si>
  <si>
    <t>-1552270783</t>
  </si>
  <si>
    <t>710403005</t>
  </si>
  <si>
    <t>580720916</t>
  </si>
  <si>
    <t>-65136184</t>
  </si>
  <si>
    <t>257389547</t>
  </si>
  <si>
    <t>-669171167</t>
  </si>
  <si>
    <t>1789129766</t>
  </si>
  <si>
    <t>1427694182</t>
  </si>
  <si>
    <t>1917942504</t>
  </si>
  <si>
    <t>-1235893171</t>
  </si>
  <si>
    <t>-201767290</t>
  </si>
  <si>
    <t>-127055806</t>
  </si>
  <si>
    <t>1301575429</t>
  </si>
  <si>
    <t>-983598558</t>
  </si>
  <si>
    <t>72433566</t>
  </si>
  <si>
    <t>151737600</t>
  </si>
  <si>
    <t>822190932</t>
  </si>
  <si>
    <t>1030613592</t>
  </si>
  <si>
    <t>1746884299</t>
  </si>
  <si>
    <t>1224493664</t>
  </si>
  <si>
    <t>-846255183</t>
  </si>
  <si>
    <t>591757852</t>
  </si>
  <si>
    <t>1573810646</t>
  </si>
  <si>
    <t>1425851008</t>
  </si>
  <si>
    <t>-1320944454</t>
  </si>
  <si>
    <t>-964289468</t>
  </si>
  <si>
    <t>-482351663</t>
  </si>
  <si>
    <t>-1326379513</t>
  </si>
  <si>
    <t>1731451734</t>
  </si>
  <si>
    <t>-2099353565</t>
  </si>
  <si>
    <t>-628512164</t>
  </si>
  <si>
    <t>1668763095</t>
  </si>
  <si>
    <t>-153024323</t>
  </si>
  <si>
    <t>-1688474835</t>
  </si>
  <si>
    <t>-1255092863</t>
  </si>
  <si>
    <t>1205182862</t>
  </si>
  <si>
    <t>-925097974</t>
  </si>
  <si>
    <t>-1569048534</t>
  </si>
  <si>
    <t>893632130</t>
  </si>
  <si>
    <t>-295854258</t>
  </si>
  <si>
    <t>-484085931</t>
  </si>
  <si>
    <t>937745746</t>
  </si>
  <si>
    <t>220405011</t>
  </si>
  <si>
    <t>1069081799</t>
  </si>
  <si>
    <t>2055067213</t>
  </si>
  <si>
    <t>-937565076</t>
  </si>
  <si>
    <t>1684183770</t>
  </si>
  <si>
    <t>2099936735</t>
  </si>
  <si>
    <t>-1255938831</t>
  </si>
  <si>
    <t>335633558</t>
  </si>
  <si>
    <t>709367236</t>
  </si>
  <si>
    <t>2116990523</t>
  </si>
  <si>
    <t>457324760</t>
  </si>
  <si>
    <t>936410280</t>
  </si>
  <si>
    <t>-1226363429</t>
  </si>
  <si>
    <t>-1340438819</t>
  </si>
  <si>
    <t>599462249</t>
  </si>
  <si>
    <t>1575165288</t>
  </si>
  <si>
    <t>-1512248555</t>
  </si>
  <si>
    <t>1502471183</t>
  </si>
  <si>
    <t>973015383</t>
  </si>
  <si>
    <t>-2146160653</t>
  </si>
  <si>
    <t>172027534</t>
  </si>
  <si>
    <t>-1063928086</t>
  </si>
  <si>
    <t>997013214</t>
  </si>
  <si>
    <t>Vnitrostaveništní doprava suti a vybouraných hmot vodorovně do 50 m svisle ručně (nošením po schodech) pro budovy a haly výšky přes 12 do 15 m</t>
  </si>
  <si>
    <t>-1154108875</t>
  </si>
  <si>
    <t>1575255149</t>
  </si>
  <si>
    <t>930186485</t>
  </si>
  <si>
    <t>2130504886</t>
  </si>
  <si>
    <t>998018003</t>
  </si>
  <si>
    <t>Přesun hmot pro budovy občanské výstavby, bydlení, výrobu a služby ruční - bez užití mechanizace vodorovná dopravní vzdálenost do 100 m pro budovy s jakoukoliv nosnou konstrukcí výšky přes 12 do 24 m</t>
  </si>
  <si>
    <t>-1144922790</t>
  </si>
  <si>
    <t>-15295251</t>
  </si>
  <si>
    <t>1595616848</t>
  </si>
  <si>
    <t>998711203</t>
  </si>
  <si>
    <t>Přesun hmot pro izolace proti vodě, vlhkosti a plynům stanovený procentní sazbou (%) z ceny vodorovná dopravní vzdálenost do 50 m v objektech výšky přes 12 do 60 m</t>
  </si>
  <si>
    <t>1250550502</t>
  </si>
  <si>
    <t>133389326</t>
  </si>
  <si>
    <t>998725203</t>
  </si>
  <si>
    <t>Přesun hmot pro zařizovací předměty stanovený procentní sazbou (%) z ceny vodorovná dopravní vzdálenost do 50 m v objektech výšky přes 12 do 24 m</t>
  </si>
  <si>
    <t>615287071</t>
  </si>
  <si>
    <t>-1353197243</t>
  </si>
  <si>
    <t>-1643270455</t>
  </si>
  <si>
    <t>-810431285</t>
  </si>
  <si>
    <t>-809571256</t>
  </si>
  <si>
    <t>-195174436</t>
  </si>
  <si>
    <t>-1426201905</t>
  </si>
  <si>
    <t>-1820611448</t>
  </si>
  <si>
    <t>1818371415</t>
  </si>
  <si>
    <t>-253215479</t>
  </si>
  <si>
    <t>881648810</t>
  </si>
  <si>
    <t>784094551</t>
  </si>
  <si>
    <t>-376217385</t>
  </si>
  <si>
    <t>901357588</t>
  </si>
  <si>
    <t>-1006469379</t>
  </si>
  <si>
    <t>1849356813</t>
  </si>
  <si>
    <t>2115448826</t>
  </si>
  <si>
    <t>1420966370</t>
  </si>
  <si>
    <t>998763403</t>
  </si>
  <si>
    <t>Přesun hmot pro konstrukce montované z desek stanovený procentní sazbou (%) z ceny vodorovná dopravní vzdálenost do 50 m v objektech výšky přes 12 do 24 m</t>
  </si>
  <si>
    <t>-960031328</t>
  </si>
  <si>
    <t>523187962</t>
  </si>
  <si>
    <t>-619376253</t>
  </si>
  <si>
    <t>372055931</t>
  </si>
  <si>
    <t>1124515362</t>
  </si>
  <si>
    <t>1381823313</t>
  </si>
  <si>
    <t>671097923</t>
  </si>
  <si>
    <t>-491550692</t>
  </si>
  <si>
    <t>998766203</t>
  </si>
  <si>
    <t>Přesun hmot pro konstrukce truhlářské stanovený procentní sazbou (%) z ceny vodorovná dopravní vzdálenost do 50 m v objektech výšky přes 12 do 24 m</t>
  </si>
  <si>
    <t>1735175568</t>
  </si>
  <si>
    <t>1579619460</t>
  </si>
  <si>
    <t>2113510577</t>
  </si>
  <si>
    <t>662853743</t>
  </si>
  <si>
    <t>-1378353304</t>
  </si>
  <si>
    <t>-547387326</t>
  </si>
  <si>
    <t>-1654409040</t>
  </si>
  <si>
    <t>-120682474</t>
  </si>
  <si>
    <t>998771203</t>
  </si>
  <si>
    <t>Přesun hmot pro podlahy z dlaždic stanovený procentní sazbou (%) z ceny vodorovná dopravní vzdálenost do 50 m v objektech výšky přes 12 do 24 m</t>
  </si>
  <si>
    <t>-902611278</t>
  </si>
  <si>
    <t>-2047901338</t>
  </si>
  <si>
    <t>1171601442</t>
  </si>
  <si>
    <t>535164106</t>
  </si>
  <si>
    <t>1592796211</t>
  </si>
  <si>
    <t>1220063962</t>
  </si>
  <si>
    <t>-1104123780</t>
  </si>
  <si>
    <t>1961948754</t>
  </si>
  <si>
    <t>-739511339</t>
  </si>
  <si>
    <t>998781203</t>
  </si>
  <si>
    <t>Přesun hmot pro obklady keramické stanovený procentní sazbou (%) z ceny vodorovná dopravní vzdálenost do 50 m v objektech výšky přes 12 do 24 m</t>
  </si>
  <si>
    <t>-1962464046</t>
  </si>
  <si>
    <t>1007061947</t>
  </si>
  <si>
    <t>-1325739225</t>
  </si>
  <si>
    <t>-1789374675</t>
  </si>
  <si>
    <t>-1862579280</t>
  </si>
  <si>
    <t>239314447</t>
  </si>
  <si>
    <t>-923029565</t>
  </si>
  <si>
    <t>205678085</t>
  </si>
  <si>
    <t>1251629687</t>
  </si>
  <si>
    <t>114679801</t>
  </si>
  <si>
    <t>1703311358</t>
  </si>
  <si>
    <t>-1445980970</t>
  </si>
  <si>
    <t>-1919444238</t>
  </si>
  <si>
    <t>-1881654656</t>
  </si>
  <si>
    <t>1105809440</t>
  </si>
  <si>
    <t>-442563960</t>
  </si>
  <si>
    <t>417103107</t>
  </si>
  <si>
    <t>565228500</t>
  </si>
  <si>
    <t>-605613442</t>
  </si>
  <si>
    <t>-810765617</t>
  </si>
  <si>
    <t>1113384632</t>
  </si>
  <si>
    <t>-1855718847</t>
  </si>
  <si>
    <t>389747953</t>
  </si>
  <si>
    <t>-1953399725</t>
  </si>
  <si>
    <t>-415244012</t>
  </si>
  <si>
    <t>-523431019</t>
  </si>
  <si>
    <t>641744497</t>
  </si>
  <si>
    <t>-261382613</t>
  </si>
  <si>
    <t>288923615</t>
  </si>
  <si>
    <t>1161007893</t>
  </si>
  <si>
    <t>976069390</t>
  </si>
  <si>
    <t>-564279097</t>
  </si>
  <si>
    <t>-1757617168</t>
  </si>
  <si>
    <t>-422394448</t>
  </si>
  <si>
    <t>-2098737026</t>
  </si>
  <si>
    <t>1766646995</t>
  </si>
  <si>
    <t>1304985454</t>
  </si>
  <si>
    <t>-725446324</t>
  </si>
  <si>
    <t>680873294</t>
  </si>
  <si>
    <t>447591277</t>
  </si>
  <si>
    <t>2 - Vodovod a zařizovací předměty</t>
  </si>
  <si>
    <t xml:space="preserve">    722 - Zdravotechnika - vnitřní vodovod</t>
  </si>
  <si>
    <t>VRN - Vedlejší rozpočtové náklady</t>
  </si>
  <si>
    <t>999733986</t>
  </si>
  <si>
    <t>1022986469</t>
  </si>
  <si>
    <t>580430897</t>
  </si>
  <si>
    <t>6,282*30 'Přepočtené koeficientem množství</t>
  </si>
  <si>
    <t>554803651</t>
  </si>
  <si>
    <t>722</t>
  </si>
  <si>
    <t>Zdravotechnika - vnitřní vodovod</t>
  </si>
  <si>
    <t>722170801-1</t>
  </si>
  <si>
    <t>Demontáž rozvodů vody Ø 25 mm</t>
  </si>
  <si>
    <t>-849902005</t>
  </si>
  <si>
    <t>722174002</t>
  </si>
  <si>
    <t>Potrubí z plastových trubek z polypropylenu (PPR) svařovaných polyfuzně D 20 x 2,8</t>
  </si>
  <si>
    <t>-42401201</t>
  </si>
  <si>
    <t>722181231</t>
  </si>
  <si>
    <t>Ochrana potrubí termoizolačními trubicemi z pěnového polyetylenu PE přilepenými v příčných a podélných spojích, tloušťky izolace přes 9 do 13 mm, vnitřního průměru izolace DN do 22 mm</t>
  </si>
  <si>
    <t>-1577118364</t>
  </si>
  <si>
    <t>722181241</t>
  </si>
  <si>
    <t>Ochrana potrubí termoizolačními trubicemi z pěnového polyetylenu PE přilepenými v příčných a podélných spojích, tloušťky izolace přes 13 do 20 mm, vnitřního průměru izolace DN do 22 mm</t>
  </si>
  <si>
    <t>431078181</t>
  </si>
  <si>
    <t>722290234</t>
  </si>
  <si>
    <t>Zkoušky, proplach a desinfekce vodovodního potrubí proplach a desinfekce vodovodního potrubí do DN 80</t>
  </si>
  <si>
    <t>594017184</t>
  </si>
  <si>
    <t>K024</t>
  </si>
  <si>
    <t>Tlaková zkouška</t>
  </si>
  <si>
    <t>-67444519</t>
  </si>
  <si>
    <t>K007</t>
  </si>
  <si>
    <t>Propojení nově instalovaných rozvodů se stávajícími vertikálními rozvody</t>
  </si>
  <si>
    <t>ks</t>
  </si>
  <si>
    <t>1785810470</t>
  </si>
  <si>
    <t>998722203</t>
  </si>
  <si>
    <t>Přesun hmot pro vnitřní vodovod stanovený procentní sazbou (%) z ceny vodorovná dopravní vzdálenost do 50 m v objektech výšky přes 12 do 24 m</t>
  </si>
  <si>
    <t>1597020923</t>
  </si>
  <si>
    <t>725110814</t>
  </si>
  <si>
    <t>Demontáž klozetů odsávacích nebo kombinačních</t>
  </si>
  <si>
    <t>soubor</t>
  </si>
  <si>
    <t>1310799097</t>
  </si>
  <si>
    <t>725210821</t>
  </si>
  <si>
    <t>Demontáž umyvadel bez výtokových armatur umyvadel</t>
  </si>
  <si>
    <t>-1873407888</t>
  </si>
  <si>
    <t>725240812</t>
  </si>
  <si>
    <t>Demontáž sprchových kabin a vaniček bez výtokových armatur vaniček</t>
  </si>
  <si>
    <t>634049242</t>
  </si>
  <si>
    <t>725820801</t>
  </si>
  <si>
    <t xml:space="preserve">Demontáž baterií </t>
  </si>
  <si>
    <t>-262425915</t>
  </si>
  <si>
    <t>725840850</t>
  </si>
  <si>
    <t xml:space="preserve">Demontáž baterií sprchových </t>
  </si>
  <si>
    <t>974249834</t>
  </si>
  <si>
    <t>K011</t>
  </si>
  <si>
    <t>Umyvadlo, otvor pro baterii uprostřed</t>
  </si>
  <si>
    <t>956409215</t>
  </si>
  <si>
    <t>K012</t>
  </si>
  <si>
    <t>Umyvadlová stojánková baterie s výpustí, chrom</t>
  </si>
  <si>
    <t>-1209028969</t>
  </si>
  <si>
    <t>K013</t>
  </si>
  <si>
    <t>Chromový sifon DN40</t>
  </si>
  <si>
    <t>-292007350</t>
  </si>
  <si>
    <t>K008</t>
  </si>
  <si>
    <t>Hadice tlaková pro stojánkové baterie</t>
  </si>
  <si>
    <t>-320049335</t>
  </si>
  <si>
    <t>K009</t>
  </si>
  <si>
    <t>Nástěnka 90° s vnitřním závitem</t>
  </si>
  <si>
    <t>-1856902379</t>
  </si>
  <si>
    <t>K010</t>
  </si>
  <si>
    <t>Rohový ventil 1/2 'x 3/8"</t>
  </si>
  <si>
    <t>53191752</t>
  </si>
  <si>
    <t>K014</t>
  </si>
  <si>
    <t>Závěsný modul - Duofix speciál pro závěsné WC</t>
  </si>
  <si>
    <t>-185153748</t>
  </si>
  <si>
    <t>K015</t>
  </si>
  <si>
    <t>Závěsné WC s hlubokým splachováním, zadní odpad</t>
  </si>
  <si>
    <t>-1469563529</t>
  </si>
  <si>
    <t>K016</t>
  </si>
  <si>
    <t>WC sedátko</t>
  </si>
  <si>
    <t>1927066593</t>
  </si>
  <si>
    <t>K017</t>
  </si>
  <si>
    <t>Splachové tlačítko</t>
  </si>
  <si>
    <t>702734924</t>
  </si>
  <si>
    <t>K020</t>
  </si>
  <si>
    <t>Sprchový kout čtvrtkruhový 80 cm, univerzální, výška sprchové vany min. 70mm (vanička+sprchová zástěna)</t>
  </si>
  <si>
    <t>-2133688222</t>
  </si>
  <si>
    <t>K022</t>
  </si>
  <si>
    <t>Sprchová baterie s integrovanou hlavovou sprchou, chrom</t>
  </si>
  <si>
    <t>-1268725958</t>
  </si>
  <si>
    <t>K023</t>
  </si>
  <si>
    <t>Vaničkový odtokový sifon</t>
  </si>
  <si>
    <t>-257980525</t>
  </si>
  <si>
    <t>231209620</t>
  </si>
  <si>
    <t>K122</t>
  </si>
  <si>
    <t>Nástěnka nátrubková mosazná 1/2"</t>
  </si>
  <si>
    <t>918293454</t>
  </si>
  <si>
    <t>K123</t>
  </si>
  <si>
    <t>Automatický odvzdušňovací ventil 1/2"</t>
  </si>
  <si>
    <t>-1955446790</t>
  </si>
  <si>
    <t>K124</t>
  </si>
  <si>
    <t>Kulový kohout 1/2"</t>
  </si>
  <si>
    <t>2071921115</t>
  </si>
  <si>
    <t>K125</t>
  </si>
  <si>
    <t>Ventil rohový s filtrem DN 15 x DN 15 + opancéřované připojovací hadičky</t>
  </si>
  <si>
    <t>-301681487</t>
  </si>
  <si>
    <t>K126</t>
  </si>
  <si>
    <t>Revizní dvířka do niky pro odvzdušňovací ventily</t>
  </si>
  <si>
    <t>-1169882304</t>
  </si>
  <si>
    <t>1813760970</t>
  </si>
  <si>
    <t>Vedlejší rozpočtové náklady</t>
  </si>
  <si>
    <t>K025</t>
  </si>
  <si>
    <t>Realizační dokumentace (podklad pro realizaci stavby upravena pro dodavatele stavby, dle konkrétních použitých výrobků)</t>
  </si>
  <si>
    <t>-1291365032</t>
  </si>
  <si>
    <t>K026</t>
  </si>
  <si>
    <t>Vypracování protokolu o tlakové zkoušce</t>
  </si>
  <si>
    <t>1081652874</t>
  </si>
  <si>
    <t>3 - Kanalizace</t>
  </si>
  <si>
    <t xml:space="preserve">    721 - Zdravotechnika - vnitřní kanalizace</t>
  </si>
  <si>
    <t>1977362467</t>
  </si>
  <si>
    <t>1540935607</t>
  </si>
  <si>
    <t>1093819985</t>
  </si>
  <si>
    <t>1,268*30 'Přepočtené koeficientem množství</t>
  </si>
  <si>
    <t>-1585415503</t>
  </si>
  <si>
    <t>721</t>
  </si>
  <si>
    <t>Zdravotechnika - vnitřní kanalizace</t>
  </si>
  <si>
    <t>721171803-1</t>
  </si>
  <si>
    <t>Demontáž potrubí z trub odpadních nebo připojovacích do D 75</t>
  </si>
  <si>
    <t>556759798</t>
  </si>
  <si>
    <t>721171808-1</t>
  </si>
  <si>
    <t>Demontáž potrubí z trub odpadních nebo připojovacích přes 75 do D 114</t>
  </si>
  <si>
    <t>-1222437835</t>
  </si>
  <si>
    <t>721174025</t>
  </si>
  <si>
    <t>Potrubí z plastových trub polypropylenové odpadní (svislé) DN 110</t>
  </si>
  <si>
    <t>1581437649</t>
  </si>
  <si>
    <t>721174026</t>
  </si>
  <si>
    <t>Potrubí z plastových trub polypropylenové odpadní (svislé) DN 125</t>
  </si>
  <si>
    <t>-452906802</t>
  </si>
  <si>
    <t>721175001</t>
  </si>
  <si>
    <t>Potrubí z plastových trub polypropylenové tlumící zvuk dvouvrstvé připojovací DN 50</t>
  </si>
  <si>
    <t>512760966</t>
  </si>
  <si>
    <t>721175003</t>
  </si>
  <si>
    <t>Potrubí z plastových trub polypropylenové tlumící zvuk dvouvrstvé připojovací DN 110</t>
  </si>
  <si>
    <t>-1766386903</t>
  </si>
  <si>
    <t>721290111</t>
  </si>
  <si>
    <t>Zkouška těsnosti kanalizace v objektech vodou do DN 125</t>
  </si>
  <si>
    <t>1660608288</t>
  </si>
  <si>
    <t>998721203</t>
  </si>
  <si>
    <t>Přesun hmot pro vnitřní kanalizace stanovený procentní sazbou (%) z ceny vodorovná dopravní vzdálenost do 50 m v objektech výšky přes 12 do 24 m</t>
  </si>
  <si>
    <t>483723046</t>
  </si>
  <si>
    <t>K027</t>
  </si>
  <si>
    <t>Polyethylenová hadice pro odvod kondenzátu z VZT zařízení 12/10 mm</t>
  </si>
  <si>
    <t>361277976</t>
  </si>
  <si>
    <t>K029</t>
  </si>
  <si>
    <t>Napojení na stávající ležaté rozvody</t>
  </si>
  <si>
    <t>-185716791</t>
  </si>
  <si>
    <t>K030</t>
  </si>
  <si>
    <t>Větrací hlavice DN125</t>
  </si>
  <si>
    <t>324651942</t>
  </si>
  <si>
    <t>K031</t>
  </si>
  <si>
    <t>Průchodka plochou střechou DN125</t>
  </si>
  <si>
    <t>-2067247884</t>
  </si>
  <si>
    <t>K034</t>
  </si>
  <si>
    <t>Kondenzační sifon pro napojení kondenzátu od VZT potrubí</t>
  </si>
  <si>
    <t>312568317</t>
  </si>
  <si>
    <t>K035</t>
  </si>
  <si>
    <t>Zkouška těsnosti kanalizace kouřem</t>
  </si>
  <si>
    <t>2085446591</t>
  </si>
  <si>
    <t>1939489466</t>
  </si>
  <si>
    <t>Vypracování protokolu o zkoušce těsnosti</t>
  </si>
  <si>
    <t>1062472889</t>
  </si>
  <si>
    <t>4 - Vzduchotechnika</t>
  </si>
  <si>
    <t xml:space="preserve">    751 - Zař. č.1 - podtlakové odvětrání sociálního zařízení a prostoru kuchyňky- MATERIÁL</t>
  </si>
  <si>
    <t>VRN - Ostatní+ montáž</t>
  </si>
  <si>
    <t>751</t>
  </si>
  <si>
    <t>Zař. č.1 - podtlakové odvětrání sociálního zařízení a prostoru kuchyňky- MATERIÁL</t>
  </si>
  <si>
    <t>K036</t>
  </si>
  <si>
    <t>"Střešní ventilátor CRHB-315 Ecowatt plus IP44
Otáčky: 1170 min-1
Průtok: 1700 m3/h
Výkon: 93 W
Proud: 0,41 A
Akustický tlak-výtlak: 49 dB(A)
Hmotnost: 18 kg"</t>
  </si>
  <si>
    <t>-2008721999</t>
  </si>
  <si>
    <t>K037</t>
  </si>
  <si>
    <t>Sestava příslušenství k ventilátoru CRHB-315: podstavec s vnitřní izolací DOS Metal G - 330</t>
  </si>
  <si>
    <t>1400493563</t>
  </si>
  <si>
    <t>K038</t>
  </si>
  <si>
    <t>Sestava příslušenství k ventilátoru CRHB-315:  pružná spojka JAE - 435</t>
  </si>
  <si>
    <t>-1010445302</t>
  </si>
  <si>
    <t>K039</t>
  </si>
  <si>
    <t>Sestava příslušenství k ventilátoru CRHB-315: zpětná klapka samotížná JCA - 435</t>
  </si>
  <si>
    <t>2080077494</t>
  </si>
  <si>
    <t>K040</t>
  </si>
  <si>
    <t>Sestava příslušenství k ventilátoru CRHB-315: tlumič hluku soklový JAA - 435</t>
  </si>
  <si>
    <t>1666636576</t>
  </si>
  <si>
    <t>K041</t>
  </si>
  <si>
    <t>Sestava příslušenství k ventilátoru CRHB-315: adaptér JPA - 435</t>
  </si>
  <si>
    <t>238666513</t>
  </si>
  <si>
    <t>K042</t>
  </si>
  <si>
    <t>Sestava příslušenství k ventilátoru CRHB-315: volná příruba JBR 435</t>
  </si>
  <si>
    <t>-2012402233</t>
  </si>
  <si>
    <t>K043</t>
  </si>
  <si>
    <t>"Talířový ventil s mechanickým ovládáním a doběhem VEL 10-1-1-1
• elektrické ovládání 24 V (4 W) 
• krytí IP61 
• mechanické s doběhem pro DCV systémy (větrání řízené skutečnou potřebou)"</t>
  </si>
  <si>
    <t>691706227</t>
  </si>
  <si>
    <t>K044</t>
  </si>
  <si>
    <t>"Talířový ventil s mechanickým ovládáním a doběhem VEL 12-1-1-1
• elektrické ovládání 24 V (4 W) 
• krytí IP61 
• mechanické s doběhem pro DCV systémy (větrání řízené skutečnou potřebou)"</t>
  </si>
  <si>
    <t>-1245325487</t>
  </si>
  <si>
    <t>K045</t>
  </si>
  <si>
    <t>Hranaté pozink potrubí do obvodu 650mm; 30% tvarovek</t>
  </si>
  <si>
    <t>635395080</t>
  </si>
  <si>
    <t>K046</t>
  </si>
  <si>
    <t>Spiro potrubí do D125mm, 15% tvarovek</t>
  </si>
  <si>
    <t>360144426</t>
  </si>
  <si>
    <t>K047</t>
  </si>
  <si>
    <t>Koncový kryt s odvodem kondenzátu do roury 125 mm</t>
  </si>
  <si>
    <t>-1683956912</t>
  </si>
  <si>
    <t>K048</t>
  </si>
  <si>
    <t>Spiro potrubí D100mm, 0% tvarovek</t>
  </si>
  <si>
    <t>271441363</t>
  </si>
  <si>
    <t>K049</t>
  </si>
  <si>
    <t>Spiro potrubí D125mm, 30% tvarovek</t>
  </si>
  <si>
    <t>-104025112</t>
  </si>
  <si>
    <t>K050</t>
  </si>
  <si>
    <t>Polotuhá ohebná hadice z Al fólie, včetně telelné izolace tl. 25mm, falcování mimořádně pevným vícenásobným zámkem, D100mm</t>
  </si>
  <si>
    <t>287207625</t>
  </si>
  <si>
    <t>998751202</t>
  </si>
  <si>
    <t>Přesun hmot pro vzduchotechniku stanovený procentní sazbou (%) z ceny vodorovná dopravní vzdálenost do 50 m v objektech výšky přes 12 do 60 m</t>
  </si>
  <si>
    <t>85249019</t>
  </si>
  <si>
    <t>Ostatní+ montáž</t>
  </si>
  <si>
    <t>K051</t>
  </si>
  <si>
    <t>Zkouška chodu a zaregulování VZT zařízení</t>
  </si>
  <si>
    <t>-885724319</t>
  </si>
  <si>
    <t>K052</t>
  </si>
  <si>
    <t>Montážní a těsnící materiál (objímky apod.)</t>
  </si>
  <si>
    <t>-1579581097</t>
  </si>
  <si>
    <t>K053</t>
  </si>
  <si>
    <t>-881016811</t>
  </si>
  <si>
    <t>K054</t>
  </si>
  <si>
    <t>Montážní práce - stoupací potrubí (viz potrubí)</t>
  </si>
  <si>
    <t>107338868</t>
  </si>
  <si>
    <t>K055</t>
  </si>
  <si>
    <t>Montážní práce - usazení vzt ventilátoru</t>
  </si>
  <si>
    <t>1698486919</t>
  </si>
  <si>
    <t>K056</t>
  </si>
  <si>
    <t>Montážní práce potrubí (viz potrubí)</t>
  </si>
  <si>
    <t>-804418190</t>
  </si>
  <si>
    <t>K057</t>
  </si>
  <si>
    <t>Montážní práce koncových prvků (viz koncové prvky)</t>
  </si>
  <si>
    <t>1139825241</t>
  </si>
  <si>
    <t>5 - Elektromontáže</t>
  </si>
  <si>
    <t xml:space="preserve">    741 - Elektromontáže - MATERIÁL</t>
  </si>
  <si>
    <t xml:space="preserve">    742 - Ostatní+ montáž</t>
  </si>
  <si>
    <t>741</t>
  </si>
  <si>
    <t>Elektromontáže - MATERIÁL</t>
  </si>
  <si>
    <t>M001</t>
  </si>
  <si>
    <t>Podhledové LED svítidlo - včetně kompletního příslušenství</t>
  </si>
  <si>
    <t>1276209588</t>
  </si>
  <si>
    <t>M002</t>
  </si>
  <si>
    <t>Podhledové vodotěsné LED svítidlo (pro instalaci do sprchového koutu) - včetně kompletního příslušenství</t>
  </si>
  <si>
    <t>-1984309354</t>
  </si>
  <si>
    <t>M003</t>
  </si>
  <si>
    <t>Transformátor 12V, 30W napájecí  (pro světelný okruh)</t>
  </si>
  <si>
    <t>10585469</t>
  </si>
  <si>
    <t>M004</t>
  </si>
  <si>
    <t>Kabely pro prokabelování svítidel, VZT ventilu, transformátoru (vodiče CYKY  dle ČSN 332000-7-701)</t>
  </si>
  <si>
    <t>-1943344710</t>
  </si>
  <si>
    <t>M005</t>
  </si>
  <si>
    <t>Transformátor 24V, 10W napájecí  (pro VZT ventil)</t>
  </si>
  <si>
    <t>672553369</t>
  </si>
  <si>
    <t>M006</t>
  </si>
  <si>
    <t>Drobný a montážní materiál, kotevní materiál pro světelná tělesa, světelné zdroje, recyklační poplatek, revize a měření</t>
  </si>
  <si>
    <t>776073788</t>
  </si>
  <si>
    <t>M007</t>
  </si>
  <si>
    <t>Zásuvka vodotěsná s krycím víčkem kompletní ( rámeček, strojek, kryt) , vodotěsná IP 44</t>
  </si>
  <si>
    <t>1062066643</t>
  </si>
  <si>
    <t>M008</t>
  </si>
  <si>
    <t>"Venkovní zásuvka s víčkem IP44,  umístění na střechu pro zapojení venkovních ventilátorů"</t>
  </si>
  <si>
    <t>-1622353353</t>
  </si>
  <si>
    <t>M009</t>
  </si>
  <si>
    <t>Jednopólový vypínač 230V, 50Hz, 10A IP44, řaz1, barva bílá - komplet</t>
  </si>
  <si>
    <t>1783098257</t>
  </si>
  <si>
    <t>M010</t>
  </si>
  <si>
    <t>Drobný a montážní materiál, kotevní materiál zásuvky, recyklační poplatek, revize a měření</t>
  </si>
  <si>
    <t>-1429917808</t>
  </si>
  <si>
    <t>M011</t>
  </si>
  <si>
    <t>Prokabelování zásuvkového okruhu (vodiče CYKY  dle ČSN 332000-7-701)</t>
  </si>
  <si>
    <t>-1698090078</t>
  </si>
  <si>
    <t>998741203</t>
  </si>
  <si>
    <t>Přesun hmot pro silnoproud stanovený procentní sazbou (%) z ceny vodorovná dopravní vzdálenost do 50 m v objektech výšky přes 12 do 24 m</t>
  </si>
  <si>
    <t>1664158062</t>
  </si>
  <si>
    <t>742</t>
  </si>
  <si>
    <t>K058</t>
  </si>
  <si>
    <t>Proudová ochrana do rozvaděče pro zásuvkový a světelný okruh (v případě, že v současnosti není proudová ochrana instalovaná)</t>
  </si>
  <si>
    <t>-35672503</t>
  </si>
  <si>
    <t>K060</t>
  </si>
  <si>
    <t>2006288996</t>
  </si>
  <si>
    <t>K061</t>
  </si>
  <si>
    <t>Montážní práce koncových prvků - zásuvek</t>
  </si>
  <si>
    <t>-1837302100</t>
  </si>
  <si>
    <t>K062</t>
  </si>
  <si>
    <t>Montážní práce koncových prvků - svítidel</t>
  </si>
  <si>
    <t>-1722340935</t>
  </si>
  <si>
    <t>K063</t>
  </si>
  <si>
    <t>Montážní práce koncových prvků - vypínačů</t>
  </si>
  <si>
    <t>1541356234</t>
  </si>
  <si>
    <t>K064</t>
  </si>
  <si>
    <t>Montážní práce - usazení trafa</t>
  </si>
  <si>
    <t>-827953825</t>
  </si>
  <si>
    <t>K065</t>
  </si>
  <si>
    <t>Montážní práce - prokabelování</t>
  </si>
  <si>
    <t>-46499161</t>
  </si>
  <si>
    <t>K066</t>
  </si>
  <si>
    <t>Demontáž a ekologická likvidace stávající kabeláže, zásuvek a vývodů</t>
  </si>
  <si>
    <t>-104368334</t>
  </si>
  <si>
    <t>K067</t>
  </si>
  <si>
    <t>Instalovaná kabeláž bude provedena se zvýšenou ochranou -pospojováním pomocí vodiče CY6.</t>
  </si>
  <si>
    <t>978621676</t>
  </si>
  <si>
    <t>6 - Stavební přípomoci</t>
  </si>
  <si>
    <t xml:space="preserve">    764 - Konstrukce klempířské</t>
  </si>
  <si>
    <t>612135101</t>
  </si>
  <si>
    <t>Hrubá výplň rýh maltou jakékoli šířky rýhy ve stěnách</t>
  </si>
  <si>
    <t>-1235450900</t>
  </si>
  <si>
    <t>753,0*0,03</t>
  </si>
  <si>
    <t>(520,0+11*75)*0,07</t>
  </si>
  <si>
    <t>169,0*0,07</t>
  </si>
  <si>
    <t>75,0*0,15</t>
  </si>
  <si>
    <t>stoupačka u kuchyněk</t>
  </si>
  <si>
    <t>245,0*0,15</t>
  </si>
  <si>
    <t>612321141</t>
  </si>
  <si>
    <t>Omítka vápenocementová vnitřních ploch nanášená ručně dvouvrstvá, tloušťky jádrové omítky do 10 mm a tloušťky štuku do 3 mm štuková svislých konstrukcí stěn</t>
  </si>
  <si>
    <t>-1010761606</t>
  </si>
  <si>
    <t>245,0*0,2</t>
  </si>
  <si>
    <t>971033131</t>
  </si>
  <si>
    <t>Vybourání otvorů ve zdivu základovém nebo nadzákladovém z cihel, tvárnic, příčkovek z cihel pálených na maltu vápennou nebo vápenocementovou průměru profilu do 60 mm, tl. do 150 mm</t>
  </si>
  <si>
    <t>652574614</t>
  </si>
  <si>
    <t>voda</t>
  </si>
  <si>
    <t>4*75</t>
  </si>
  <si>
    <t>kanalizace</t>
  </si>
  <si>
    <t>1*75</t>
  </si>
  <si>
    <t>971033231</t>
  </si>
  <si>
    <t>Vybourání otvorů ve zdivu základovém nebo nadzákladovém z cihel, tvárnic, příčkovek z cihel pálených na maltu vápennou nebo vápenocementovou plochy do 0,0225 m2, tl. do 150 mm</t>
  </si>
  <si>
    <t>2070122948</t>
  </si>
  <si>
    <t>VZT</t>
  </si>
  <si>
    <t>2*75</t>
  </si>
  <si>
    <t>971033331</t>
  </si>
  <si>
    <t>Vybourání otvorů ve zdivu základovém nebo nadzákladovém z cihel, tvárnic, příčkovek z cihel pálených na maltu vápennou nebo vápenocementovou plochy do 0,09 m2, tl. do 150 mm</t>
  </si>
  <si>
    <t>1362495229</t>
  </si>
  <si>
    <t>protipožární dvířka</t>
  </si>
  <si>
    <t>974031121</t>
  </si>
  <si>
    <t>Vysekání rýh ve zdivu cihelném na maltu vápennou nebo vápenocementovou do hl. 30 mm a šířky do 30 mm</t>
  </si>
  <si>
    <t>552196352</t>
  </si>
  <si>
    <t>elektro</t>
  </si>
  <si>
    <t>předpoklad 60% ve stěně</t>
  </si>
  <si>
    <t>(610,0+645,0)*0,6</t>
  </si>
  <si>
    <t>974031132</t>
  </si>
  <si>
    <t>Vysekání rýh ve zdivu cihelném na maltu vápennou nebo vápenocementovou do hl. 50 mm a šířky do 70 mm</t>
  </si>
  <si>
    <t>-1537896223</t>
  </si>
  <si>
    <t>vodovod</t>
  </si>
  <si>
    <t>520,0+11*75</t>
  </si>
  <si>
    <t>974031142</t>
  </si>
  <si>
    <t>Vysekání rýh ve zdivu cihelném na maltu vápennou nebo vápenocementovou do hl. 70 mm a šířky do 70 mm</t>
  </si>
  <si>
    <t>-1128743992</t>
  </si>
  <si>
    <t>97+72</t>
  </si>
  <si>
    <t>974031164</t>
  </si>
  <si>
    <t>Vysekání rýh ve zdivu cihelném na maltu vápennou nebo vápenocementovou do hl. 150 mm a šířky do 150 mm</t>
  </si>
  <si>
    <t>298744291</t>
  </si>
  <si>
    <t>75,0</t>
  </si>
  <si>
    <t>K088</t>
  </si>
  <si>
    <t>Rozšíření prostupu střešní skladbou pro potrubí VZT</t>
  </si>
  <si>
    <t>171821208</t>
  </si>
  <si>
    <t>K089</t>
  </si>
  <si>
    <t>Vysekání stávající stoupačky u kuchyňky</t>
  </si>
  <si>
    <t>1018588156</t>
  </si>
  <si>
    <t>K127</t>
  </si>
  <si>
    <t>Vybourání niky pro odvzdušňovací ventily</t>
  </si>
  <si>
    <t>-62968540</t>
  </si>
  <si>
    <t>K090</t>
  </si>
  <si>
    <t>Posunutí trasy kanalizace ve skladbě střešní krytiny (nutno posunout kvůli kolizi s ventilátorem VZT)- položka obsahuje všechny práce s tímto spojené vč. opravy skladby střechy, zapravení původního prostupu atd.</t>
  </si>
  <si>
    <t>1512818524</t>
  </si>
  <si>
    <t>K119</t>
  </si>
  <si>
    <t>Vypuštění topného systému v célé budově</t>
  </si>
  <si>
    <t>-625924703</t>
  </si>
  <si>
    <t>K120</t>
  </si>
  <si>
    <t>Zpětné napuštění topného systému v célé budově</t>
  </si>
  <si>
    <t>733787761</t>
  </si>
  <si>
    <t>1273837512</t>
  </si>
  <si>
    <t>-1268106539</t>
  </si>
  <si>
    <t>-424181613</t>
  </si>
  <si>
    <t>16,772*30 'Přepočtené koeficientem množství</t>
  </si>
  <si>
    <t>-627992828</t>
  </si>
  <si>
    <t>68447886</t>
  </si>
  <si>
    <t>764</t>
  </si>
  <si>
    <t>Konstrukce klempířské</t>
  </si>
  <si>
    <t>7643x</t>
  </si>
  <si>
    <t>Lemování prostupů z pozinkovaného plechu s povrchovou úpravou bez lišty, střech s krytinou skládanou nebo z plechu (větrací hlavice a vantilátor VZT)</t>
  </si>
  <si>
    <t>301970489</t>
  </si>
  <si>
    <t>větrací hlavice</t>
  </si>
  <si>
    <t>998764103</t>
  </si>
  <si>
    <t>Přesun hmot pro konstrukce klempířské stanovený z hmotnosti přesunovaného materiálu vodorovná dopravní vzdálenost do 50 m v objektech výšky přes 12 do 24 m</t>
  </si>
  <si>
    <t>1885678471</t>
  </si>
  <si>
    <t>7 - PBŘ</t>
  </si>
  <si>
    <t xml:space="preserve">      91 - Doplňující konstrukce a práce </t>
  </si>
  <si>
    <t>91</t>
  </si>
  <si>
    <t xml:space="preserve">Doplňující konstrukce a práce </t>
  </si>
  <si>
    <t>K078</t>
  </si>
  <si>
    <t>D+M zapuštěné protipožární ucpávky typu wrep EI 30 (kanalizace DN110)</t>
  </si>
  <si>
    <t>-325855326</t>
  </si>
  <si>
    <t>K079</t>
  </si>
  <si>
    <t>D+M zapuštěné protipožární ucpávky typu wrep EI 30 (kanalizace DN40,50)</t>
  </si>
  <si>
    <t>-519155027</t>
  </si>
  <si>
    <t>75</t>
  </si>
  <si>
    <t>K080</t>
  </si>
  <si>
    <t>Příplatek za dotěsnění vodovodního potrubí v místě prostupů (dozdění, domaltování)</t>
  </si>
  <si>
    <t>-1331398672</t>
  </si>
  <si>
    <t>75*4</t>
  </si>
  <si>
    <t>K081</t>
  </si>
  <si>
    <t>Příplatek za dotěsnění VZT potrubí v místě prostupů (dozdění, domaltování)</t>
  </si>
  <si>
    <t>-226600080</t>
  </si>
  <si>
    <t>K082</t>
  </si>
  <si>
    <t>D+M utěsnění prostupů kanalizace dnem šachty- protipožární manžeta na spodním lící stropu popř. zapuštěná ucpávka typu wrep EI 90</t>
  </si>
  <si>
    <t>-1164074430</t>
  </si>
  <si>
    <t>K083</t>
  </si>
  <si>
    <t>D+M měkké protipožární trubní ucpávky EI 90- vodovod- dno šachty</t>
  </si>
  <si>
    <t>-103183223</t>
  </si>
  <si>
    <t>19*2</t>
  </si>
  <si>
    <t>K084</t>
  </si>
  <si>
    <t>D+M utěsnění prostupů kanalizace ve střeše šachty- protipožární manžeta na spodním lící střechy EI 30</t>
  </si>
  <si>
    <t>510374495</t>
  </si>
  <si>
    <t>K085</t>
  </si>
  <si>
    <t>D+M měkké protipožární trubní ucpávky EI 30- vzduchotechnika- střecha šachty</t>
  </si>
  <si>
    <t>1683504545</t>
  </si>
  <si>
    <t>K086</t>
  </si>
  <si>
    <t>D+M dna instalační šachty</t>
  </si>
  <si>
    <t>2013171007</t>
  </si>
  <si>
    <t>K087</t>
  </si>
  <si>
    <t>D+M revizních protipožárních dvířek 300x300mm pod obklad s automatickým zámkem</t>
  </si>
  <si>
    <t>1788891160</t>
  </si>
  <si>
    <t>2NP</t>
  </si>
  <si>
    <t>3NP</t>
  </si>
  <si>
    <t>4NP</t>
  </si>
  <si>
    <t>5NP</t>
  </si>
  <si>
    <t>1848637749</t>
  </si>
  <si>
    <t>VRN - Ostatní a vedlejší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</si>
  <si>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</si>
  <si>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1642694611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</si>
  <si>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</si>
  <si>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-1488939763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</si>
  <si>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</si>
  <si>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</si>
  <si>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</si>
  <si>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</si>
  <si>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</si>
  <si>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</si>
  <si>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</si>
  <si>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</si>
  <si>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</si>
  <si>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</si>
  <si>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</si>
  <si>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</si>
  <si>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</si>
  <si>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</si>
  <si>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</si>
  <si>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</si>
  <si>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</si>
  <si>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</si>
  <si>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</si>
  <si>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</si>
  <si>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</si>
  <si>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</si>
  <si>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</si>
  <si>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</si>
  <si>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</si>
  <si>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</si>
  <si>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</si>
  <si>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</si>
  <si>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</si>
  <si>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</si>
  <si>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</si>
  <si>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</si>
  <si>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</si>
  <si>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</si>
  <si>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</si>
  <si>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</si>
  <si>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</si>
  <si>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</si>
  <si>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</si>
  <si>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</si>
  <si>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</si>
  <si>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</si>
  <si>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</si>
  <si>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</si>
  <si>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</si>
  <si>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</si>
  <si>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</si>
  <si>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</si>
  <si>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</si>
  <si>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</si>
  <si>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</si>
  <si>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</si>
  <si>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</si>
  <si>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</si>
  <si>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</si>
  <si>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</si>
  <si>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</si>
  <si>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</si>
  <si>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</si>
  <si>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</si>
  <si>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</si>
  <si>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</si>
  <si>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</si>
  <si>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</si>
  <si>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</si>
  <si>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</si>
  <si>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</si>
  <si>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</si>
  <si>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</si>
  <si>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</si>
  <si>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</si>
  <si>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</si>
  <si>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</si>
  <si>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</si>
  <si>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</si>
  <si>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</si>
  <si>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</si>
  <si>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</si>
  <si>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</si>
  <si>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</si>
  <si>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</si>
  <si>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</si>
  <si>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</si>
  <si>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</si>
  <si>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</si>
  <si>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</si>
  <si>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</si>
  <si>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</si>
  <si>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</si>
  <si>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</si>
  <si>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</si>
  <si>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</si>
  <si>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</si>
  <si>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</si>
  <si>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</si>
  <si>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</si>
  <si>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</si>
  <si>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</si>
  <si>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</si>
  <si>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</si>
  <si>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</si>
  <si>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</si>
  <si>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</si>
  <si>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</si>
  <si>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</si>
  <si>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</si>
  <si>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</si>
  <si>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</si>
  <si>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</si>
  <si>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</si>
  <si>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</si>
  <si>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</si>
  <si>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</si>
  <si>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</si>
  <si>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</si>
  <si>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</si>
  <si>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</si>
  <si>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</si>
  <si>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</si>
  <si>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</si>
  <si>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</si>
  <si>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</si>
  <si>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</si>
  <si>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</si>
  <si>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</si>
  <si>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</si>
  <si>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</si>
  <si>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</si>
  <si>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</si>
  <si>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</si>
  <si>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</si>
  <si>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</si>
  <si>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</si>
  <si>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</si>
  <si>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</si>
  <si>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</si>
  <si>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</si>
  <si>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</si>
  <si>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</si>
  <si>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</si>
  <si>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</si>
  <si>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</si>
  <si>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</si>
  <si>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</si>
  <si>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</si>
  <si>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</si>
  <si>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</si>
  <si>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</si>
  <si>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</si>
  <si>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</si>
  <si>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</si>
  <si>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</si>
  <si>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</si>
  <si>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</si>
  <si>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</si>
  <si>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</si>
  <si>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</si>
  <si>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</si>
  <si>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</si>
  <si>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</si>
  <si>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</si>
  <si>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</si>
  <si>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</si>
  <si>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</si>
  <si>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</si>
  <si>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</si>
  <si>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</si>
  <si>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</si>
  <si>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</si>
  <si>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</si>
  <si>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</si>
  <si>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</si>
  <si>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</si>
  <si>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</si>
  <si>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</si>
  <si>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</si>
  <si>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</si>
  <si>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</si>
  <si>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</si>
  <si>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</si>
  <si>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</si>
  <si>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</si>
  <si>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</si>
  <si>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</si>
  <si>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</si>
  <si>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POČET KUSŮ</t>
  </si>
  <si>
    <t xml:space="preserve">VYSVĚTLIVKY: </t>
  </si>
  <si>
    <t>INVESTICE</t>
  </si>
  <si>
    <t>NEINVESTICE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</si>
</sst>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b/>
      <sz val="12"/>
      <color rgb="FF960000"/>
      <name val="Trebuchet MS"/>
      <family val="2"/>
    </font>
    <font>
      <b/>
      <sz val="11"/>
      <color rgb="FF003366"/>
      <name val="Trebuchet MS"/>
      <family val="2"/>
    </font>
    <font>
      <b/>
      <sz val="10"/>
      <color rgb="FF003366"/>
      <name val="Trebuchet MS"/>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22" fillId="4" borderId="7" xfId="0" applyFont="1" applyFill="1" applyBorder="1" applyAlignment="1">
      <alignment horizontal="lef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29" fillId="0" borderId="0" xfId="0" applyFont="1" applyAlignment="1">
      <alignment horizontal="left" vertical="center" wrapText="1"/>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0" fontId="30"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21"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0" fillId="0" borderId="0" xfId="0"/>
    <xf numFmtId="0" fontId="47" fillId="0" borderId="0" xfId="0" applyFont="1" applyBorder="1" applyAlignment="1">
      <alignment vertical="center"/>
    </xf>
    <xf numFmtId="0" fontId="48" fillId="0" borderId="0" xfId="0" applyFont="1" applyBorder="1" applyAlignment="1">
      <alignment horizontal="left" vertical="center" wrapText="1"/>
    </xf>
    <xf numFmtId="0" fontId="49" fillId="0" borderId="0" xfId="0" applyFont="1" applyBorder="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24" fillId="0" borderId="0" xfId="0" applyNumberFormat="1"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4" fontId="8" fillId="0" borderId="0" xfId="0" applyNumberFormat="1" applyFont="1" applyAlignment="1">
      <alignment horizontal="right" vertical="center"/>
    </xf>
    <xf numFmtId="164" fontId="2" fillId="0" borderId="0" xfId="0" applyNumberFormat="1" applyFont="1" applyAlignment="1">
      <alignment horizontal="left" vertical="center"/>
    </xf>
    <xf numFmtId="0" fontId="2" fillId="0" borderId="0" xfId="0" applyFont="1" applyAlignment="1">
      <alignment vertical="center"/>
    </xf>
    <xf numFmtId="4" fontId="19"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0" fillId="0" borderId="0" xfId="0"/>
    <xf numFmtId="4" fontId="27" fillId="0" borderId="0" xfId="0" applyNumberFormat="1" applyFont="1" applyAlignment="1">
      <alignment horizontal="right" vertical="center"/>
    </xf>
    <xf numFmtId="0" fontId="27" fillId="0" borderId="0" xfId="0" applyFont="1" applyAlignment="1">
      <alignment vertical="center"/>
    </xf>
    <xf numFmtId="0" fontId="22" fillId="4" borderId="7" xfId="0" applyFont="1" applyFill="1" applyBorder="1" applyAlignment="1">
      <alignment horizontal="right" vertical="center"/>
    </xf>
    <xf numFmtId="0" fontId="22" fillId="4" borderId="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9" fillId="0" borderId="0" xfId="0" applyFont="1" applyAlignment="1">
      <alignment horizontal="left" vertical="center" wrapText="1"/>
    </xf>
    <xf numFmtId="4" fontId="24"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22" fillId="4" borderId="7" xfId="0" applyFont="1" applyFill="1" applyBorder="1" applyAlignment="1">
      <alignment horizontal="center" vertical="center"/>
    </xf>
    <xf numFmtId="0" fontId="2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4" fontId="27" fillId="0" borderId="0" xfId="0" applyNumberFormat="1" applyFont="1" applyAlignment="1">
      <alignment vertical="center"/>
    </xf>
    <xf numFmtId="0" fontId="22"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1"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center" wrapText="1"/>
    </xf>
    <xf numFmtId="0" fontId="39" fillId="0" borderId="0" xfId="0" applyFont="1" applyBorder="1" applyAlignment="1">
      <alignment horizontal="center"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xf>
    <xf numFmtId="49" fontId="41" fillId="0" borderId="0" xfId="0" applyNumberFormat="1"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4" fillId="0" borderId="0" xfId="0" applyFont="1"/>
    <xf numFmtId="0" fontId="4" fillId="6" borderId="0" xfId="0" applyFont="1" applyFill="1"/>
    <xf numFmtId="0" fontId="4" fillId="7" borderId="0" xfId="0" applyFont="1" applyFill="1"/>
    <xf numFmtId="0" fontId="22" fillId="6" borderId="22" xfId="0" applyFont="1" applyFill="1" applyBorder="1" applyAlignment="1" applyProtection="1">
      <alignment horizontal="center" vertical="center"/>
      <protection locked="0"/>
    </xf>
    <xf numFmtId="0" fontId="35" fillId="6" borderId="0" xfId="0" applyFont="1" applyFill="1" applyAlignment="1">
      <alignment horizontal="left" vertical="center"/>
    </xf>
    <xf numFmtId="0" fontId="9" fillId="6" borderId="0" xfId="0" applyFont="1" applyFill="1" applyAlignment="1">
      <alignment horizontal="left"/>
    </xf>
    <xf numFmtId="0" fontId="36" fillId="6" borderId="22" xfId="0" applyFont="1" applyFill="1" applyBorder="1" applyAlignment="1" applyProtection="1">
      <alignment horizontal="center" vertical="center"/>
      <protection locked="0"/>
    </xf>
    <xf numFmtId="0" fontId="22" fillId="7" borderId="22" xfId="0" applyFont="1" applyFill="1" applyBorder="1" applyAlignment="1" applyProtection="1">
      <alignment horizontal="center" vertical="center"/>
      <protection locked="0"/>
    </xf>
    <xf numFmtId="0" fontId="35" fillId="7" borderId="0" xfId="0" applyFont="1" applyFill="1" applyAlignment="1">
      <alignment horizontal="left" vertical="center"/>
    </xf>
    <xf numFmtId="0" fontId="9" fillId="7" borderId="0" xfId="0" applyFont="1" applyFill="1" applyAlignment="1">
      <alignment horizontal="left"/>
    </xf>
    <xf numFmtId="0" fontId="36" fillId="7" borderId="22" xfId="0"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84"/>
  <sheetViews>
    <sheetView showGridLines="0" workbookViewId="0" topLeftCell="A58">
      <selection activeCell="AA92" sqref="AA92"/>
    </sheetView>
  </sheetViews>
  <sheetFormatPr defaultColWidth="9.140625" defaultRowHeight="12"/>
  <cols>
    <col min="1" max="1" width="8.28125" style="1" customWidth="1"/>
    <col min="2" max="2" width="1.7109375" style="1" customWidth="1"/>
    <col min="3" max="3" width="4.140625" style="1" customWidth="1"/>
    <col min="4" max="34" width="2.7109375" style="1" customWidth="1"/>
    <col min="35" max="35" width="19.8515625" style="1" customWidth="1"/>
    <col min="36" max="40" width="2.7109375" style="1" customWidth="1"/>
    <col min="41" max="41" width="3.28125" style="1" customWidth="1"/>
    <col min="42" max="42" width="5.140625" style="1" customWidth="1"/>
    <col min="43" max="44" width="2.421875" style="1" customWidth="1"/>
    <col min="45" max="45" width="8.28125" style="1" customWidth="1"/>
    <col min="46" max="46" width="3.28125" style="1" customWidth="1"/>
    <col min="47" max="47" width="13.28125" style="1" customWidth="1"/>
    <col min="48" max="48" width="7.421875" style="1" customWidth="1"/>
    <col min="49" max="49" width="4.140625" style="1" customWidth="1"/>
    <col min="50" max="50" width="15.7109375" style="1" customWidth="1"/>
    <col min="51" max="51" width="13.7109375" style="1" customWidth="1"/>
    <col min="52" max="54" width="25.8515625" style="1" hidden="1" customWidth="1"/>
    <col min="55" max="56" width="21.7109375" style="1" hidden="1" customWidth="1"/>
    <col min="57" max="58" width="25.00390625" style="1" hidden="1" customWidth="1"/>
    <col min="59" max="59" width="21.7109375" style="1" hidden="1" customWidth="1"/>
    <col min="60" max="60" width="19.140625" style="1" hidden="1" customWidth="1"/>
    <col min="61" max="61" width="25.00390625" style="1" hidden="1" customWidth="1"/>
    <col min="62" max="62" width="21.7109375" style="1" hidden="1" customWidth="1"/>
    <col min="63" max="63" width="19.140625" style="1" hidden="1" customWidth="1"/>
    <col min="64" max="64" width="66.421875" style="1" customWidth="1"/>
    <col min="78" max="98" width="9.28125" style="1" hidden="1" customWidth="1"/>
  </cols>
  <sheetData>
    <row r="1" spans="1:81" ht="12">
      <c r="A1" s="17" t="s">
        <v>0</v>
      </c>
      <c r="BG1" s="17" t="s">
        <v>1</v>
      </c>
      <c r="BH1" s="17" t="s">
        <v>2</v>
      </c>
      <c r="BI1" s="17" t="s">
        <v>3</v>
      </c>
      <c r="CA1" s="17" t="s">
        <v>4</v>
      </c>
      <c r="CB1" s="17" t="s">
        <v>4</v>
      </c>
      <c r="CC1" s="17" t="s">
        <v>5</v>
      </c>
    </row>
    <row r="2" spans="51:79" s="1" customFormat="1" ht="36.95" customHeight="1">
      <c r="AY2" s="310" t="s">
        <v>6</v>
      </c>
      <c r="AZ2" s="311"/>
      <c r="BA2" s="311"/>
      <c r="BB2" s="311"/>
      <c r="BC2" s="311"/>
      <c r="BD2" s="311"/>
      <c r="BE2" s="311"/>
      <c r="BF2" s="311"/>
      <c r="BG2" s="311"/>
      <c r="BH2" s="311"/>
      <c r="BI2" s="311"/>
      <c r="BJ2" s="311"/>
      <c r="BK2" s="311"/>
      <c r="BL2" s="311"/>
      <c r="BZ2" s="18" t="s">
        <v>7</v>
      </c>
      <c r="CA2" s="18" t="s">
        <v>8</v>
      </c>
    </row>
    <row r="3" spans="2:79"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c r="BZ3" s="18" t="s">
        <v>7</v>
      </c>
      <c r="CA3" s="18" t="s">
        <v>9</v>
      </c>
    </row>
    <row r="4" spans="2:78" s="1" customFormat="1" ht="24.95" customHeight="1">
      <c r="B4" s="21"/>
      <c r="D4" s="22" t="s">
        <v>10</v>
      </c>
      <c r="AY4" s="21"/>
      <c r="AZ4" s="23" t="s">
        <v>11</v>
      </c>
      <c r="BL4" s="24" t="s">
        <v>12</v>
      </c>
      <c r="BZ4" s="18" t="s">
        <v>13</v>
      </c>
    </row>
    <row r="5" spans="2:78" s="1" customFormat="1" ht="12" customHeight="1">
      <c r="B5" s="21"/>
      <c r="D5" s="25" t="s">
        <v>14</v>
      </c>
      <c r="K5" s="324" t="s">
        <v>15</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Y5" s="21"/>
      <c r="BL5" s="321" t="s">
        <v>16</v>
      </c>
      <c r="BZ5" s="18" t="s">
        <v>7</v>
      </c>
    </row>
    <row r="6" spans="2:78" s="1" customFormat="1" ht="36.95" customHeight="1">
      <c r="B6" s="21"/>
      <c r="D6" s="27" t="s">
        <v>17</v>
      </c>
      <c r="K6" s="325" t="s">
        <v>18</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Y6" s="21"/>
      <c r="BL6" s="322"/>
      <c r="BZ6" s="18" t="s">
        <v>7</v>
      </c>
    </row>
    <row r="7" spans="2:78" s="1" customFormat="1" ht="12" customHeight="1">
      <c r="B7" s="21"/>
      <c r="D7" s="28" t="s">
        <v>19</v>
      </c>
      <c r="K7" s="26" t="s">
        <v>3</v>
      </c>
      <c r="AR7" s="28" t="s">
        <v>20</v>
      </c>
      <c r="AU7" s="26" t="s">
        <v>3</v>
      </c>
      <c r="AY7" s="21"/>
      <c r="BL7" s="322"/>
      <c r="BZ7" s="18" t="s">
        <v>7</v>
      </c>
    </row>
    <row r="8" spans="2:78" s="1" customFormat="1" ht="12" customHeight="1">
      <c r="B8" s="21"/>
      <c r="D8" s="28" t="s">
        <v>21</v>
      </c>
      <c r="K8" s="26" t="s">
        <v>22</v>
      </c>
      <c r="AR8" s="28" t="s">
        <v>23</v>
      </c>
      <c r="AU8" s="29" t="s">
        <v>24</v>
      </c>
      <c r="AY8" s="21"/>
      <c r="BL8" s="322"/>
      <c r="BZ8" s="18" t="s">
        <v>7</v>
      </c>
    </row>
    <row r="9" spans="2:78" s="1" customFormat="1" ht="14.45" customHeight="1">
      <c r="B9" s="21"/>
      <c r="AY9" s="21"/>
      <c r="BL9" s="322"/>
      <c r="BZ9" s="18" t="s">
        <v>7</v>
      </c>
    </row>
    <row r="10" spans="2:78" s="1" customFormat="1" ht="12" customHeight="1">
      <c r="B10" s="21"/>
      <c r="D10" s="28" t="s">
        <v>25</v>
      </c>
      <c r="AR10" s="28" t="s">
        <v>26</v>
      </c>
      <c r="AU10" s="26" t="s">
        <v>3</v>
      </c>
      <c r="AY10" s="21"/>
      <c r="BL10" s="322"/>
      <c r="BZ10" s="18" t="s">
        <v>7</v>
      </c>
    </row>
    <row r="11" spans="2:78" s="1" customFormat="1" ht="18.4" customHeight="1">
      <c r="B11" s="21"/>
      <c r="E11" s="26" t="s">
        <v>27</v>
      </c>
      <c r="AR11" s="28" t="s">
        <v>28</v>
      </c>
      <c r="AU11" s="26" t="s">
        <v>3</v>
      </c>
      <c r="AY11" s="21"/>
      <c r="BL11" s="322"/>
      <c r="BZ11" s="18" t="s">
        <v>7</v>
      </c>
    </row>
    <row r="12" spans="2:78" s="1" customFormat="1" ht="6.95" customHeight="1">
      <c r="B12" s="21"/>
      <c r="AY12" s="21"/>
      <c r="BL12" s="322"/>
      <c r="BZ12" s="18" t="s">
        <v>7</v>
      </c>
    </row>
    <row r="13" spans="2:78" s="1" customFormat="1" ht="12" customHeight="1">
      <c r="B13" s="21"/>
      <c r="D13" s="28" t="s">
        <v>29</v>
      </c>
      <c r="AR13" s="28" t="s">
        <v>26</v>
      </c>
      <c r="AU13" s="30" t="s">
        <v>30</v>
      </c>
      <c r="AY13" s="21"/>
      <c r="BL13" s="322"/>
      <c r="BZ13" s="18" t="s">
        <v>7</v>
      </c>
    </row>
    <row r="14" spans="2:78" ht="12.75">
      <c r="B14" s="21"/>
      <c r="E14" s="326" t="s">
        <v>30</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28" t="s">
        <v>28</v>
      </c>
      <c r="AU14" s="30" t="s">
        <v>30</v>
      </c>
      <c r="AY14" s="21"/>
      <c r="BL14" s="322"/>
      <c r="BZ14" s="18" t="s">
        <v>7</v>
      </c>
    </row>
    <row r="15" spans="2:78" s="1" customFormat="1" ht="6.95" customHeight="1">
      <c r="B15" s="21"/>
      <c r="AY15" s="21"/>
      <c r="BL15" s="322"/>
      <c r="BZ15" s="18" t="s">
        <v>4</v>
      </c>
    </row>
    <row r="16" spans="2:78" s="1" customFormat="1" ht="12" customHeight="1">
      <c r="B16" s="21"/>
      <c r="D16" s="28" t="s">
        <v>31</v>
      </c>
      <c r="AR16" s="28" t="s">
        <v>26</v>
      </c>
      <c r="AU16" s="26" t="s">
        <v>3</v>
      </c>
      <c r="AY16" s="21"/>
      <c r="BL16" s="322"/>
      <c r="BZ16" s="18" t="s">
        <v>4</v>
      </c>
    </row>
    <row r="17" spans="2:78" s="1" customFormat="1" ht="18.4" customHeight="1">
      <c r="B17" s="21"/>
      <c r="E17" s="26" t="s">
        <v>32</v>
      </c>
      <c r="AR17" s="28" t="s">
        <v>28</v>
      </c>
      <c r="AU17" s="26" t="s">
        <v>3</v>
      </c>
      <c r="AY17" s="21"/>
      <c r="BL17" s="322"/>
      <c r="BZ17" s="18" t="s">
        <v>33</v>
      </c>
    </row>
    <row r="18" spans="2:78" s="1" customFormat="1" ht="6.95" customHeight="1">
      <c r="B18" s="21"/>
      <c r="AY18" s="21"/>
      <c r="BL18" s="322"/>
      <c r="BZ18" s="18" t="s">
        <v>7</v>
      </c>
    </row>
    <row r="19" spans="2:78" s="1" customFormat="1" ht="12" customHeight="1">
      <c r="B19" s="21"/>
      <c r="D19" s="28" t="s">
        <v>34</v>
      </c>
      <c r="AR19" s="28" t="s">
        <v>26</v>
      </c>
      <c r="AU19" s="26" t="s">
        <v>3</v>
      </c>
      <c r="AY19" s="21"/>
      <c r="BL19" s="322"/>
      <c r="BZ19" s="18" t="s">
        <v>7</v>
      </c>
    </row>
    <row r="20" spans="2:78" s="1" customFormat="1" ht="18.4" customHeight="1">
      <c r="B20" s="21"/>
      <c r="E20" s="26" t="s">
        <v>22</v>
      </c>
      <c r="AR20" s="28" t="s">
        <v>28</v>
      </c>
      <c r="AU20" s="26" t="s">
        <v>3</v>
      </c>
      <c r="AY20" s="21"/>
      <c r="BL20" s="322"/>
      <c r="BZ20" s="18" t="s">
        <v>4</v>
      </c>
    </row>
    <row r="21" spans="2:64" s="1" customFormat="1" ht="6.95" customHeight="1">
      <c r="B21" s="21"/>
      <c r="AY21" s="21"/>
      <c r="BL21" s="322"/>
    </row>
    <row r="22" spans="2:64" s="1" customFormat="1" ht="12" customHeight="1">
      <c r="B22" s="21"/>
      <c r="D22" s="28" t="s">
        <v>35</v>
      </c>
      <c r="AY22" s="21"/>
      <c r="BL22" s="322"/>
    </row>
    <row r="23" spans="2:64" s="1" customFormat="1" ht="107.25" customHeight="1">
      <c r="B23" s="21"/>
      <c r="E23" s="328" t="s">
        <v>36</v>
      </c>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Y23" s="21"/>
      <c r="BL23" s="322"/>
    </row>
    <row r="24" spans="2:64" s="1" customFormat="1" ht="6.95" customHeight="1">
      <c r="B24" s="21"/>
      <c r="AY24" s="21"/>
      <c r="BL24" s="322"/>
    </row>
    <row r="25" spans="2:64"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Y25" s="21"/>
      <c r="BL25" s="322"/>
    </row>
    <row r="26" spans="1:64"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29">
        <f>AN54</f>
        <v>0</v>
      </c>
      <c r="AS26" s="330"/>
      <c r="AT26" s="330"/>
      <c r="AU26" s="330"/>
      <c r="AV26" s="330"/>
      <c r="AW26" s="33"/>
      <c r="AX26" s="33"/>
      <c r="AY26" s="34"/>
      <c r="BL26" s="322"/>
    </row>
    <row r="27" spans="1:64"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4"/>
      <c r="BL27" s="322"/>
    </row>
    <row r="28" spans="1:64" s="2" customFormat="1" ht="12.75">
      <c r="A28" s="33"/>
      <c r="B28" s="34"/>
      <c r="C28" s="33"/>
      <c r="D28" s="33"/>
      <c r="E28" s="33"/>
      <c r="F28" s="33"/>
      <c r="G28" s="33"/>
      <c r="H28" s="33"/>
      <c r="I28" s="33"/>
      <c r="J28" s="33"/>
      <c r="K28" s="33"/>
      <c r="L28" s="331" t="s">
        <v>38</v>
      </c>
      <c r="M28" s="331"/>
      <c r="N28" s="331"/>
      <c r="O28" s="331"/>
      <c r="P28" s="331"/>
      <c r="Q28" s="33"/>
      <c r="R28" s="33"/>
      <c r="S28" s="33"/>
      <c r="T28" s="33"/>
      <c r="U28" s="33"/>
      <c r="V28" s="33"/>
      <c r="W28" s="331" t="s">
        <v>39</v>
      </c>
      <c r="X28" s="331"/>
      <c r="Y28" s="331"/>
      <c r="Z28" s="331"/>
      <c r="AA28" s="331"/>
      <c r="AB28" s="331"/>
      <c r="AC28" s="331"/>
      <c r="AD28" s="331"/>
      <c r="AE28" s="331"/>
      <c r="AF28" s="33"/>
      <c r="AG28" s="33"/>
      <c r="AH28" s="33"/>
      <c r="AI28" s="33"/>
      <c r="AJ28" s="33"/>
      <c r="AK28" s="33"/>
      <c r="AL28" s="33"/>
      <c r="AM28" s="33"/>
      <c r="AN28" s="33"/>
      <c r="AO28" s="33"/>
      <c r="AP28" s="33"/>
      <c r="AQ28" s="33"/>
      <c r="AR28" s="331" t="s">
        <v>40</v>
      </c>
      <c r="AS28" s="331"/>
      <c r="AT28" s="331"/>
      <c r="AU28" s="331"/>
      <c r="AV28" s="331"/>
      <c r="AW28" s="33"/>
      <c r="AX28" s="33"/>
      <c r="AY28" s="34"/>
      <c r="BL28" s="322"/>
    </row>
    <row r="29" spans="2:64" s="3" customFormat="1" ht="14.45" customHeight="1">
      <c r="B29" s="38"/>
      <c r="D29" s="28" t="s">
        <v>41</v>
      </c>
      <c r="F29" s="28" t="s">
        <v>42</v>
      </c>
      <c r="L29" s="303">
        <v>0.21</v>
      </c>
      <c r="M29" s="304"/>
      <c r="N29" s="304"/>
      <c r="O29" s="304"/>
      <c r="P29" s="304"/>
      <c r="W29" s="305">
        <f>AN54</f>
        <v>0</v>
      </c>
      <c r="X29" s="304"/>
      <c r="Y29" s="304"/>
      <c r="Z29" s="304"/>
      <c r="AA29" s="304"/>
      <c r="AB29" s="304"/>
      <c r="AC29" s="304"/>
      <c r="AD29" s="304"/>
      <c r="AE29" s="304"/>
      <c r="AR29" s="305">
        <f>W29*0.21</f>
        <v>0</v>
      </c>
      <c r="AS29" s="304"/>
      <c r="AT29" s="304"/>
      <c r="AU29" s="304"/>
      <c r="AV29" s="304"/>
      <c r="AY29" s="38"/>
      <c r="BL29" s="323"/>
    </row>
    <row r="30" spans="2:64" s="3" customFormat="1" ht="14.45" customHeight="1">
      <c r="B30" s="38"/>
      <c r="F30" s="28" t="s">
        <v>43</v>
      </c>
      <c r="L30" s="303">
        <v>0.15</v>
      </c>
      <c r="M30" s="304"/>
      <c r="N30" s="304"/>
      <c r="O30" s="304"/>
      <c r="P30" s="304"/>
      <c r="W30" s="305">
        <f>ROUND(BH54,2)</f>
        <v>0</v>
      </c>
      <c r="X30" s="304"/>
      <c r="Y30" s="304"/>
      <c r="Z30" s="304"/>
      <c r="AA30" s="304"/>
      <c r="AB30" s="304"/>
      <c r="AC30" s="304"/>
      <c r="AD30" s="304"/>
      <c r="AE30" s="304"/>
      <c r="AR30" s="305">
        <f>ROUND(BD54,2)</f>
        <v>0</v>
      </c>
      <c r="AS30" s="304"/>
      <c r="AT30" s="304"/>
      <c r="AU30" s="304"/>
      <c r="AV30" s="304"/>
      <c r="AY30" s="38"/>
      <c r="BL30" s="323"/>
    </row>
    <row r="31" spans="2:64" s="3" customFormat="1" ht="14.45" customHeight="1" hidden="1">
      <c r="B31" s="38"/>
      <c r="F31" s="28" t="s">
        <v>44</v>
      </c>
      <c r="L31" s="303">
        <v>0.21</v>
      </c>
      <c r="M31" s="304"/>
      <c r="N31" s="304"/>
      <c r="O31" s="304"/>
      <c r="P31" s="304"/>
      <c r="W31" s="305">
        <f>ROUND(BI54,2)</f>
        <v>0</v>
      </c>
      <c r="X31" s="304"/>
      <c r="Y31" s="304"/>
      <c r="Z31" s="304"/>
      <c r="AA31" s="304"/>
      <c r="AB31" s="304"/>
      <c r="AC31" s="304"/>
      <c r="AD31" s="304"/>
      <c r="AE31" s="304"/>
      <c r="AR31" s="305">
        <v>0</v>
      </c>
      <c r="AS31" s="304"/>
      <c r="AT31" s="304"/>
      <c r="AU31" s="304"/>
      <c r="AV31" s="304"/>
      <c r="AY31" s="38"/>
      <c r="BL31" s="323"/>
    </row>
    <row r="32" spans="2:64" s="3" customFormat="1" ht="14.45" customHeight="1" hidden="1">
      <c r="B32" s="38"/>
      <c r="F32" s="28" t="s">
        <v>45</v>
      </c>
      <c r="L32" s="303">
        <v>0.15</v>
      </c>
      <c r="M32" s="304"/>
      <c r="N32" s="304"/>
      <c r="O32" s="304"/>
      <c r="P32" s="304"/>
      <c r="W32" s="305">
        <f>ROUND(BJ54,2)</f>
        <v>0</v>
      </c>
      <c r="X32" s="304"/>
      <c r="Y32" s="304"/>
      <c r="Z32" s="304"/>
      <c r="AA32" s="304"/>
      <c r="AB32" s="304"/>
      <c r="AC32" s="304"/>
      <c r="AD32" s="304"/>
      <c r="AE32" s="304"/>
      <c r="AR32" s="305">
        <v>0</v>
      </c>
      <c r="AS32" s="304"/>
      <c r="AT32" s="304"/>
      <c r="AU32" s="304"/>
      <c r="AV32" s="304"/>
      <c r="AY32" s="38"/>
      <c r="BL32" s="323"/>
    </row>
    <row r="33" spans="2:51" s="3" customFormat="1" ht="14.45" customHeight="1" hidden="1">
      <c r="B33" s="38"/>
      <c r="F33" s="28" t="s">
        <v>46</v>
      </c>
      <c r="L33" s="303">
        <v>0</v>
      </c>
      <c r="M33" s="304"/>
      <c r="N33" s="304"/>
      <c r="O33" s="304"/>
      <c r="P33" s="304"/>
      <c r="W33" s="305">
        <f>ROUND(BK54,2)</f>
        <v>0</v>
      </c>
      <c r="X33" s="304"/>
      <c r="Y33" s="304"/>
      <c r="Z33" s="304"/>
      <c r="AA33" s="304"/>
      <c r="AB33" s="304"/>
      <c r="AC33" s="304"/>
      <c r="AD33" s="304"/>
      <c r="AE33" s="304"/>
      <c r="AR33" s="305">
        <v>0</v>
      </c>
      <c r="AS33" s="304"/>
      <c r="AT33" s="304"/>
      <c r="AU33" s="304"/>
      <c r="AV33" s="304"/>
      <c r="AY33" s="38"/>
    </row>
    <row r="34" spans="1:64"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4"/>
      <c r="BL34" s="33"/>
    </row>
    <row r="35" spans="1:64"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09" t="s">
        <v>49</v>
      </c>
      <c r="Y35" s="307"/>
      <c r="Z35" s="307"/>
      <c r="AA35" s="307"/>
      <c r="AB35" s="307"/>
      <c r="AC35" s="41"/>
      <c r="AD35" s="41"/>
      <c r="AE35" s="41"/>
      <c r="AF35" s="41"/>
      <c r="AG35" s="41"/>
      <c r="AH35" s="41"/>
      <c r="AI35" s="41"/>
      <c r="AJ35" s="41"/>
      <c r="AK35" s="41"/>
      <c r="AL35" s="41"/>
      <c r="AM35" s="41"/>
      <c r="AN35" s="41"/>
      <c r="AO35" s="41"/>
      <c r="AP35" s="41"/>
      <c r="AQ35" s="41"/>
      <c r="AR35" s="306">
        <f>AU54</f>
        <v>0</v>
      </c>
      <c r="AS35" s="307"/>
      <c r="AT35" s="307"/>
      <c r="AU35" s="307"/>
      <c r="AV35" s="308"/>
      <c r="AW35" s="39"/>
      <c r="AX35" s="39"/>
      <c r="AY35" s="34"/>
      <c r="BL35" s="33"/>
    </row>
    <row r="36" spans="1:64"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4"/>
      <c r="BL36" s="33"/>
    </row>
    <row r="37" spans="1:64"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34"/>
      <c r="BL37" s="33"/>
    </row>
    <row r="41" spans="1:64"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34"/>
      <c r="BL41" s="33"/>
    </row>
    <row r="42" spans="1:64"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4"/>
      <c r="BL42" s="33"/>
    </row>
    <row r="43" spans="1:64"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4"/>
      <c r="BL43" s="33"/>
    </row>
    <row r="44" spans="2:51" s="4" customFormat="1" ht="12" customHeight="1">
      <c r="B44" s="47"/>
      <c r="C44" s="28" t="s">
        <v>14</v>
      </c>
      <c r="L44" s="4" t="str">
        <f>K5</f>
        <v>1</v>
      </c>
      <c r="AY44" s="47"/>
    </row>
    <row r="45" spans="2:51" s="5" customFormat="1" ht="36.95" customHeight="1">
      <c r="B45" s="48"/>
      <c r="C45" s="49" t="s">
        <v>17</v>
      </c>
      <c r="L45" s="334" t="str">
        <f>K6</f>
        <v>Rekonstrukce koupelen</v>
      </c>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Y45" s="48"/>
    </row>
    <row r="46" spans="1:64"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4"/>
      <c r="BL46" s="33"/>
    </row>
    <row r="47" spans="1:64"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28" t="s">
        <v>23</v>
      </c>
      <c r="AQ47" s="33"/>
      <c r="AR47" s="33"/>
      <c r="AS47" s="33"/>
      <c r="AT47" s="318" t="str">
        <f>IF(AU8="","",AU8)</f>
        <v>28. 8. 2018</v>
      </c>
      <c r="AU47" s="318"/>
      <c r="AV47" s="33"/>
      <c r="AW47" s="33"/>
      <c r="AX47" s="33"/>
      <c r="AY47" s="34"/>
      <c r="BL47" s="33"/>
    </row>
    <row r="48" spans="1:64"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4"/>
      <c r="BL48" s="33"/>
    </row>
    <row r="49" spans="1:64" s="2" customFormat="1" ht="15.2" customHeight="1">
      <c r="A49" s="33"/>
      <c r="B49" s="34"/>
      <c r="C49" s="28" t="s">
        <v>25</v>
      </c>
      <c r="D49" s="33"/>
      <c r="E49" s="33"/>
      <c r="F49" s="33"/>
      <c r="G49" s="33"/>
      <c r="H49" s="33"/>
      <c r="I49" s="33"/>
      <c r="J49" s="33"/>
      <c r="K49" s="33"/>
      <c r="L49" s="4" t="str">
        <f>IF(E11="","",E11)</f>
        <v>Správa účelových zařízení VŠE</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28" t="s">
        <v>31</v>
      </c>
      <c r="AQ49" s="33"/>
      <c r="AR49" s="33"/>
      <c r="AS49" s="33"/>
      <c r="AT49" s="316" t="str">
        <f>IF(E17="","",E17)</f>
        <v>PROJECTICA s.r.o.</v>
      </c>
      <c r="AU49" s="317"/>
      <c r="AV49" s="317"/>
      <c r="AW49" s="317"/>
      <c r="AX49" s="33"/>
      <c r="AY49" s="34"/>
      <c r="AZ49" s="298" t="s">
        <v>51</v>
      </c>
      <c r="BA49" s="299"/>
      <c r="BB49" s="52"/>
      <c r="BC49" s="52"/>
      <c r="BD49" s="52"/>
      <c r="BE49" s="52"/>
      <c r="BF49" s="52"/>
      <c r="BG49" s="52"/>
      <c r="BH49" s="52"/>
      <c r="BI49" s="52"/>
      <c r="BJ49" s="52"/>
      <c r="BK49" s="53"/>
      <c r="BL49" s="33"/>
    </row>
    <row r="50" spans="1:64"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28" t="s">
        <v>34</v>
      </c>
      <c r="AQ50" s="33"/>
      <c r="AR50" s="33"/>
      <c r="AS50" s="33"/>
      <c r="AT50" s="316" t="str">
        <f>IF(E20="","",E20)</f>
        <v xml:space="preserve"> </v>
      </c>
      <c r="AU50" s="317"/>
      <c r="AV50" s="317"/>
      <c r="AW50" s="317"/>
      <c r="AX50" s="33"/>
      <c r="AY50" s="34"/>
      <c r="AZ50" s="300"/>
      <c r="BA50" s="301"/>
      <c r="BB50" s="54"/>
      <c r="BC50" s="54"/>
      <c r="BD50" s="54"/>
      <c r="BE50" s="54"/>
      <c r="BF50" s="54"/>
      <c r="BG50" s="54"/>
      <c r="BH50" s="54"/>
      <c r="BI50" s="54"/>
      <c r="BJ50" s="54"/>
      <c r="BK50" s="55"/>
      <c r="BL50" s="33"/>
    </row>
    <row r="51" spans="1:64"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4"/>
      <c r="AZ51" s="300"/>
      <c r="BA51" s="301"/>
      <c r="BB51" s="54"/>
      <c r="BC51" s="54"/>
      <c r="BD51" s="54"/>
      <c r="BE51" s="54"/>
      <c r="BF51" s="54"/>
      <c r="BG51" s="54"/>
      <c r="BH51" s="54"/>
      <c r="BI51" s="54"/>
      <c r="BJ51" s="54"/>
      <c r="BK51" s="55"/>
      <c r="BL51" s="33"/>
    </row>
    <row r="52" spans="1:64" s="2" customFormat="1" ht="29.25" customHeight="1">
      <c r="A52" s="33"/>
      <c r="B52" s="34"/>
      <c r="C52" s="337" t="s">
        <v>52</v>
      </c>
      <c r="D52" s="315"/>
      <c r="E52" s="315"/>
      <c r="F52" s="315"/>
      <c r="G52" s="315"/>
      <c r="H52" s="57"/>
      <c r="I52" s="332" t="s">
        <v>53</v>
      </c>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56"/>
      <c r="AH52" s="56"/>
      <c r="AI52" s="56"/>
      <c r="AJ52" s="56"/>
      <c r="AK52" s="56"/>
      <c r="AL52" s="56"/>
      <c r="AM52" s="56"/>
      <c r="AN52" s="314" t="s">
        <v>54</v>
      </c>
      <c r="AO52" s="315"/>
      <c r="AP52" s="315"/>
      <c r="AQ52" s="315"/>
      <c r="AR52" s="315"/>
      <c r="AS52" s="315"/>
      <c r="AT52" s="315"/>
      <c r="AU52" s="332" t="s">
        <v>55</v>
      </c>
      <c r="AV52" s="315"/>
      <c r="AW52" s="315"/>
      <c r="AX52" s="58" t="s">
        <v>56</v>
      </c>
      <c r="AY52" s="34"/>
      <c r="AZ52" s="59" t="s">
        <v>57</v>
      </c>
      <c r="BA52" s="60" t="s">
        <v>58</v>
      </c>
      <c r="BB52" s="60" t="s">
        <v>59</v>
      </c>
      <c r="BC52" s="60" t="s">
        <v>60</v>
      </c>
      <c r="BD52" s="60" t="s">
        <v>61</v>
      </c>
      <c r="BE52" s="60" t="s">
        <v>62</v>
      </c>
      <c r="BF52" s="60" t="s">
        <v>63</v>
      </c>
      <c r="BG52" s="60" t="s">
        <v>64</v>
      </c>
      <c r="BH52" s="60" t="s">
        <v>65</v>
      </c>
      <c r="BI52" s="60" t="s">
        <v>66</v>
      </c>
      <c r="BJ52" s="60" t="s">
        <v>67</v>
      </c>
      <c r="BK52" s="61" t="s">
        <v>68</v>
      </c>
      <c r="BL52" s="33"/>
    </row>
    <row r="53" spans="1:64"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4"/>
      <c r="AZ53" s="62"/>
      <c r="BA53" s="63"/>
      <c r="BB53" s="63"/>
      <c r="BC53" s="63"/>
      <c r="BD53" s="63"/>
      <c r="BE53" s="63"/>
      <c r="BF53" s="63"/>
      <c r="BG53" s="63"/>
      <c r="BH53" s="63"/>
      <c r="BI53" s="63"/>
      <c r="BJ53" s="63"/>
      <c r="BK53" s="64"/>
      <c r="BL53" s="33"/>
    </row>
    <row r="54" spans="2:97" s="6" customFormat="1" ht="32.45" customHeight="1">
      <c r="B54" s="65"/>
      <c r="C54" s="66" t="s">
        <v>69</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292" t="s">
        <v>1541</v>
      </c>
      <c r="AJ54" s="67"/>
      <c r="AK54" s="67"/>
      <c r="AL54" s="67"/>
      <c r="AM54" s="67"/>
      <c r="AN54" s="320">
        <f>ROUND(AN55,2)</f>
        <v>0</v>
      </c>
      <c r="AO54" s="320"/>
      <c r="AP54" s="320"/>
      <c r="AQ54" s="320"/>
      <c r="AR54" s="320"/>
      <c r="AS54" s="320"/>
      <c r="AT54" s="320"/>
      <c r="AU54" s="297">
        <f>AN54*1.21</f>
        <v>0</v>
      </c>
      <c r="AV54" s="297"/>
      <c r="AW54" s="297"/>
      <c r="AX54" s="69" t="s">
        <v>3</v>
      </c>
      <c r="AY54" s="65"/>
      <c r="AZ54" s="70">
        <f>ROUND(AZ55,2)</f>
        <v>0</v>
      </c>
      <c r="BA54" s="71">
        <f aca="true" t="shared" si="0" ref="BA54:BA75">ROUND(SUM(BC54:BD54),2)</f>
        <v>0</v>
      </c>
      <c r="BB54" s="72">
        <f>ROUND(BB55,5)</f>
        <v>0</v>
      </c>
      <c r="BC54" s="71">
        <f>ROUND(BG54*L29,2)</f>
        <v>0</v>
      </c>
      <c r="BD54" s="71">
        <f>ROUND(BH54*L30,2)</f>
        <v>0</v>
      </c>
      <c r="BE54" s="71">
        <f>ROUND(BI54*L29,2)</f>
        <v>0</v>
      </c>
      <c r="BF54" s="71">
        <f>ROUND(BJ54*L30,2)</f>
        <v>0</v>
      </c>
      <c r="BG54" s="71">
        <f>ROUND(BG55,2)</f>
        <v>0</v>
      </c>
      <c r="BH54" s="71">
        <f>ROUND(BH55,2)</f>
        <v>0</v>
      </c>
      <c r="BI54" s="71">
        <f>ROUND(BI55,2)</f>
        <v>0</v>
      </c>
      <c r="BJ54" s="71">
        <f>ROUND(BJ55,2)</f>
        <v>0</v>
      </c>
      <c r="BK54" s="73">
        <f>ROUND(BK55,2)</f>
        <v>0</v>
      </c>
      <c r="BZ54" s="74" t="s">
        <v>70</v>
      </c>
      <c r="CA54" s="74" t="s">
        <v>71</v>
      </c>
      <c r="CB54" s="75" t="s">
        <v>72</v>
      </c>
      <c r="CC54" s="74" t="s">
        <v>73</v>
      </c>
      <c r="CD54" s="74" t="s">
        <v>5</v>
      </c>
      <c r="CE54" s="74" t="s">
        <v>74</v>
      </c>
      <c r="CS54" s="74" t="s">
        <v>3</v>
      </c>
    </row>
    <row r="55" spans="2:98" s="7" customFormat="1" ht="16.5" customHeight="1">
      <c r="B55" s="76"/>
      <c r="C55" s="77"/>
      <c r="D55" s="333" t="s">
        <v>75</v>
      </c>
      <c r="E55" s="333"/>
      <c r="F55" s="333"/>
      <c r="G55" s="333"/>
      <c r="H55" s="333"/>
      <c r="I55" s="79"/>
      <c r="J55" s="333" t="s">
        <v>76</v>
      </c>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78"/>
      <c r="AH55" s="78"/>
      <c r="AI55" s="293"/>
      <c r="AJ55" s="78"/>
      <c r="AK55" s="78"/>
      <c r="AL55" s="78"/>
      <c r="AM55" s="78"/>
      <c r="AN55" s="312">
        <f>ROUND(AN56+SUM(AN69:AN75),2)</f>
        <v>0</v>
      </c>
      <c r="AO55" s="313"/>
      <c r="AP55" s="313"/>
      <c r="AQ55" s="313"/>
      <c r="AR55" s="313"/>
      <c r="AS55" s="313"/>
      <c r="AT55" s="313"/>
      <c r="AU55" s="336">
        <f aca="true" t="shared" si="1" ref="AU55:AU75">AN55*1.21</f>
        <v>0</v>
      </c>
      <c r="AV55" s="336"/>
      <c r="AW55" s="336"/>
      <c r="AX55" s="80" t="s">
        <v>77</v>
      </c>
      <c r="AY55" s="76"/>
      <c r="AZ55" s="81">
        <f>ROUND(AZ56+SUM(AZ69:AZ75),2)</f>
        <v>0</v>
      </c>
      <c r="BA55" s="82">
        <f t="shared" si="0"/>
        <v>0</v>
      </c>
      <c r="BB55" s="83">
        <f>ROUND(BB56+SUM(BB69:BB75),5)</f>
        <v>0</v>
      </c>
      <c r="BC55" s="82">
        <f>ROUND(BG55*L29,2)</f>
        <v>0</v>
      </c>
      <c r="BD55" s="82">
        <f>ROUND(BH55*L30,2)</f>
        <v>0</v>
      </c>
      <c r="BE55" s="82">
        <f>ROUND(BI55*L29,2)</f>
        <v>0</v>
      </c>
      <c r="BF55" s="82">
        <f>ROUND(BJ55*L30,2)</f>
        <v>0</v>
      </c>
      <c r="BG55" s="82">
        <f>ROUND(BG56+SUM(BG69:BG75),2)</f>
        <v>0</v>
      </c>
      <c r="BH55" s="82">
        <f>ROUND(BH56+SUM(BH69:BH75),2)</f>
        <v>0</v>
      </c>
      <c r="BI55" s="82">
        <f>ROUND(BI56+SUM(BI69:BI75),2)</f>
        <v>0</v>
      </c>
      <c r="BJ55" s="82">
        <f>ROUND(BJ56+SUM(BJ69:BJ75),2)</f>
        <v>0</v>
      </c>
      <c r="BK55" s="84">
        <f>ROUND(BK56+SUM(BK69:BK75),2)</f>
        <v>0</v>
      </c>
      <c r="BZ55" s="85" t="s">
        <v>70</v>
      </c>
      <c r="CA55" s="85" t="s">
        <v>15</v>
      </c>
      <c r="CB55" s="85" t="s">
        <v>72</v>
      </c>
      <c r="CC55" s="85" t="s">
        <v>73</v>
      </c>
      <c r="CD55" s="85" t="s">
        <v>78</v>
      </c>
      <c r="CE55" s="85" t="s">
        <v>5</v>
      </c>
      <c r="CS55" s="85" t="s">
        <v>3</v>
      </c>
      <c r="CT55" s="85" t="s">
        <v>75</v>
      </c>
    </row>
    <row r="56" spans="2:97" s="4" customFormat="1" ht="16.5" customHeight="1">
      <c r="B56" s="47"/>
      <c r="C56" s="10"/>
      <c r="D56" s="10"/>
      <c r="E56" s="319" t="s">
        <v>15</v>
      </c>
      <c r="F56" s="319"/>
      <c r="G56" s="319"/>
      <c r="H56" s="319"/>
      <c r="I56" s="319"/>
      <c r="J56" s="10"/>
      <c r="K56" s="319" t="s">
        <v>79</v>
      </c>
      <c r="L56" s="319"/>
      <c r="M56" s="319"/>
      <c r="N56" s="319"/>
      <c r="O56" s="319"/>
      <c r="P56" s="319"/>
      <c r="Q56" s="319"/>
      <c r="R56" s="319"/>
      <c r="S56" s="319"/>
      <c r="T56" s="319"/>
      <c r="U56" s="319"/>
      <c r="V56" s="319"/>
      <c r="W56" s="319"/>
      <c r="X56" s="319"/>
      <c r="Y56" s="319"/>
      <c r="Z56" s="319"/>
      <c r="AA56" s="319"/>
      <c r="AB56" s="319"/>
      <c r="AC56" s="319"/>
      <c r="AD56" s="319"/>
      <c r="AE56" s="319"/>
      <c r="AF56" s="319"/>
      <c r="AG56" s="86"/>
      <c r="AH56" s="86"/>
      <c r="AI56" s="294"/>
      <c r="AJ56" s="86"/>
      <c r="AK56" s="86"/>
      <c r="AL56" s="86"/>
      <c r="AM56" s="86"/>
      <c r="AN56" s="302">
        <f>ROUND(AN57+AN60+AN63+AN66,2)</f>
        <v>0</v>
      </c>
      <c r="AO56" s="296"/>
      <c r="AP56" s="296"/>
      <c r="AQ56" s="296"/>
      <c r="AR56" s="296"/>
      <c r="AS56" s="296"/>
      <c r="AT56" s="296"/>
      <c r="AU56" s="295">
        <f t="shared" si="1"/>
        <v>0</v>
      </c>
      <c r="AV56" s="295"/>
      <c r="AW56" s="295"/>
      <c r="AX56" s="87" t="s">
        <v>80</v>
      </c>
      <c r="AY56" s="47"/>
      <c r="AZ56" s="88">
        <f>ROUND(AZ57+AZ60+AZ63+AZ66,2)</f>
        <v>0</v>
      </c>
      <c r="BA56" s="89">
        <f t="shared" si="0"/>
        <v>0</v>
      </c>
      <c r="BB56" s="90">
        <f>ROUND(BB57+BB60+BB63+BB66,5)</f>
        <v>0</v>
      </c>
      <c r="BC56" s="89">
        <f>ROUND(BG56*L29,2)</f>
        <v>0</v>
      </c>
      <c r="BD56" s="89">
        <f>ROUND(BH56*L30,2)</f>
        <v>0</v>
      </c>
      <c r="BE56" s="89">
        <f>ROUND(BI56*L29,2)</f>
        <v>0</v>
      </c>
      <c r="BF56" s="89">
        <f>ROUND(BJ56*L30,2)</f>
        <v>0</v>
      </c>
      <c r="BG56" s="89">
        <f>ROUND(BG57+BG60+BG63+BG66,2)</f>
        <v>0</v>
      </c>
      <c r="BH56" s="89">
        <f>ROUND(BH57+BH60+BH63+BH66,2)</f>
        <v>0</v>
      </c>
      <c r="BI56" s="89">
        <f>ROUND(BI57+BI60+BI63+BI66,2)</f>
        <v>0</v>
      </c>
      <c r="BJ56" s="89">
        <f>ROUND(BJ57+BJ60+BJ63+BJ66,2)</f>
        <v>0</v>
      </c>
      <c r="BK56" s="91">
        <f>ROUND(BK57+BK60+BK63+BK66,2)</f>
        <v>0</v>
      </c>
      <c r="BZ56" s="26" t="s">
        <v>70</v>
      </c>
      <c r="CA56" s="26" t="s">
        <v>75</v>
      </c>
      <c r="CB56" s="26" t="s">
        <v>72</v>
      </c>
      <c r="CC56" s="26" t="s">
        <v>73</v>
      </c>
      <c r="CD56" s="26" t="s">
        <v>81</v>
      </c>
      <c r="CE56" s="26" t="s">
        <v>78</v>
      </c>
      <c r="CS56" s="26" t="s">
        <v>3</v>
      </c>
    </row>
    <row r="57" spans="2:97" s="4" customFormat="1" ht="16.5" customHeight="1">
      <c r="B57" s="47"/>
      <c r="C57" s="10"/>
      <c r="D57" s="10"/>
      <c r="E57" s="10"/>
      <c r="F57" s="319" t="s">
        <v>15</v>
      </c>
      <c r="G57" s="319"/>
      <c r="H57" s="319"/>
      <c r="I57" s="319"/>
      <c r="J57" s="319"/>
      <c r="K57" s="10"/>
      <c r="L57" s="319" t="s">
        <v>82</v>
      </c>
      <c r="M57" s="319"/>
      <c r="N57" s="319"/>
      <c r="O57" s="319"/>
      <c r="P57" s="319"/>
      <c r="Q57" s="319"/>
      <c r="R57" s="319"/>
      <c r="S57" s="319"/>
      <c r="T57" s="319"/>
      <c r="U57" s="319"/>
      <c r="V57" s="319"/>
      <c r="W57" s="319"/>
      <c r="X57" s="319"/>
      <c r="Y57" s="319"/>
      <c r="Z57" s="319"/>
      <c r="AA57" s="319"/>
      <c r="AB57" s="319"/>
      <c r="AC57" s="319"/>
      <c r="AD57" s="319"/>
      <c r="AE57" s="319"/>
      <c r="AF57" s="319"/>
      <c r="AG57" s="86"/>
      <c r="AH57" s="86"/>
      <c r="AI57" s="294"/>
      <c r="AJ57" s="86"/>
      <c r="AK57" s="86"/>
      <c r="AL57" s="86"/>
      <c r="AM57" s="86"/>
      <c r="AN57" s="302">
        <f>ROUND(SUM(AN58:AN59),2)</f>
        <v>0</v>
      </c>
      <c r="AO57" s="296"/>
      <c r="AP57" s="296"/>
      <c r="AQ57" s="296"/>
      <c r="AR57" s="296"/>
      <c r="AS57" s="296"/>
      <c r="AT57" s="296"/>
      <c r="AU57" s="295">
        <f t="shared" si="1"/>
        <v>0</v>
      </c>
      <c r="AV57" s="295"/>
      <c r="AW57" s="295"/>
      <c r="AX57" s="87" t="s">
        <v>80</v>
      </c>
      <c r="AY57" s="47"/>
      <c r="AZ57" s="88">
        <f>ROUND(SUM(AZ58:AZ59),2)</f>
        <v>0</v>
      </c>
      <c r="BA57" s="89">
        <f t="shared" si="0"/>
        <v>0</v>
      </c>
      <c r="BB57" s="90">
        <f>ROUND(SUM(BB58:BB59),5)</f>
        <v>0</v>
      </c>
      <c r="BC57" s="89">
        <f>ROUND(BG57*L29,2)</f>
        <v>0</v>
      </c>
      <c r="BD57" s="89">
        <f>ROUND(BH57*L30,2)</f>
        <v>0</v>
      </c>
      <c r="BE57" s="89">
        <f>ROUND(BI57*L29,2)</f>
        <v>0</v>
      </c>
      <c r="BF57" s="89">
        <f>ROUND(BJ57*L30,2)</f>
        <v>0</v>
      </c>
      <c r="BG57" s="89">
        <f>ROUND(SUM(BG58:BG59),2)</f>
        <v>0</v>
      </c>
      <c r="BH57" s="89">
        <f>ROUND(SUM(BH58:BH59),2)</f>
        <v>0</v>
      </c>
      <c r="BI57" s="89">
        <f>ROUND(SUM(BI58:BI59),2)</f>
        <v>0</v>
      </c>
      <c r="BJ57" s="89">
        <f>ROUND(SUM(BJ58:BJ59),2)</f>
        <v>0</v>
      </c>
      <c r="BK57" s="91">
        <f>ROUND(SUM(BK58:BK59),2)</f>
        <v>0</v>
      </c>
      <c r="BZ57" s="26" t="s">
        <v>70</v>
      </c>
      <c r="CA57" s="26" t="s">
        <v>83</v>
      </c>
      <c r="CB57" s="26" t="s">
        <v>72</v>
      </c>
      <c r="CC57" s="26" t="s">
        <v>73</v>
      </c>
      <c r="CD57" s="26" t="s">
        <v>84</v>
      </c>
      <c r="CE57" s="26" t="s">
        <v>81</v>
      </c>
      <c r="CS57" s="26" t="s">
        <v>3</v>
      </c>
    </row>
    <row r="58" spans="1:97" s="4" customFormat="1" ht="16.5" customHeight="1">
      <c r="A58" s="92" t="s">
        <v>85</v>
      </c>
      <c r="B58" s="47"/>
      <c r="C58" s="10"/>
      <c r="D58" s="10"/>
      <c r="E58" s="10"/>
      <c r="F58" s="10"/>
      <c r="G58" s="319" t="s">
        <v>15</v>
      </c>
      <c r="H58" s="319"/>
      <c r="I58" s="319"/>
      <c r="J58" s="319"/>
      <c r="K58" s="319"/>
      <c r="L58" s="10"/>
      <c r="M58" s="319" t="s">
        <v>86</v>
      </c>
      <c r="N58" s="319"/>
      <c r="O58" s="319"/>
      <c r="P58" s="319"/>
      <c r="Q58" s="319"/>
      <c r="R58" s="319"/>
      <c r="S58" s="319"/>
      <c r="T58" s="319"/>
      <c r="U58" s="319"/>
      <c r="V58" s="319"/>
      <c r="W58" s="319"/>
      <c r="X58" s="319"/>
      <c r="Y58" s="319"/>
      <c r="Z58" s="319"/>
      <c r="AA58" s="319"/>
      <c r="AB58" s="319"/>
      <c r="AC58" s="319"/>
      <c r="AD58" s="319"/>
      <c r="AE58" s="319"/>
      <c r="AF58" s="319"/>
      <c r="AG58" s="86"/>
      <c r="AH58" s="86"/>
      <c r="AI58" s="294">
        <v>18</v>
      </c>
      <c r="AJ58" s="86"/>
      <c r="AK58" s="86"/>
      <c r="AL58" s="86"/>
      <c r="AM58" s="86"/>
      <c r="AN58" s="295">
        <f>'1 - Typ A1-A2'!J34*AI58</f>
        <v>0</v>
      </c>
      <c r="AO58" s="296"/>
      <c r="AP58" s="296"/>
      <c r="AQ58" s="296"/>
      <c r="AR58" s="296"/>
      <c r="AS58" s="296"/>
      <c r="AT58" s="296"/>
      <c r="AU58" s="295">
        <f t="shared" si="1"/>
        <v>0</v>
      </c>
      <c r="AV58" s="295"/>
      <c r="AW58" s="295"/>
      <c r="AX58" s="87" t="s">
        <v>80</v>
      </c>
      <c r="AY58" s="47"/>
      <c r="AZ58" s="88">
        <v>0</v>
      </c>
      <c r="BA58" s="89">
        <f t="shared" si="0"/>
        <v>0</v>
      </c>
      <c r="BB58" s="90">
        <f>'1 - Typ A1-A2'!P109</f>
        <v>0</v>
      </c>
      <c r="BC58" s="89">
        <f>'1 - Typ A1-A2'!J37</f>
        <v>0</v>
      </c>
      <c r="BD58" s="89">
        <f>'1 - Typ A1-A2'!J38</f>
        <v>0</v>
      </c>
      <c r="BE58" s="89">
        <f>'1 - Typ A1-A2'!J39</f>
        <v>0</v>
      </c>
      <c r="BF58" s="89">
        <f>'1 - Typ A1-A2'!J40</f>
        <v>0</v>
      </c>
      <c r="BG58" s="89">
        <f>'1 - Typ A1-A2'!F37</f>
        <v>0</v>
      </c>
      <c r="BH58" s="89">
        <f>'1 - Typ A1-A2'!F38</f>
        <v>0</v>
      </c>
      <c r="BI58" s="89">
        <f>'1 - Typ A1-A2'!F39</f>
        <v>0</v>
      </c>
      <c r="BJ58" s="89">
        <f>'1 - Typ A1-A2'!F40</f>
        <v>0</v>
      </c>
      <c r="BK58" s="91">
        <f>'1 - Typ A1-A2'!F41</f>
        <v>0</v>
      </c>
      <c r="CA58" s="26" t="s">
        <v>87</v>
      </c>
      <c r="CC58" s="26" t="s">
        <v>73</v>
      </c>
      <c r="CD58" s="26" t="s">
        <v>88</v>
      </c>
      <c r="CE58" s="26" t="s">
        <v>84</v>
      </c>
      <c r="CS58" s="26" t="s">
        <v>3</v>
      </c>
    </row>
    <row r="59" spans="1:97" s="4" customFormat="1" ht="16.5" customHeight="1">
      <c r="A59" s="92" t="s">
        <v>85</v>
      </c>
      <c r="B59" s="47"/>
      <c r="C59" s="10"/>
      <c r="D59" s="10"/>
      <c r="E59" s="10"/>
      <c r="F59" s="10"/>
      <c r="G59" s="319" t="s">
        <v>75</v>
      </c>
      <c r="H59" s="319"/>
      <c r="I59" s="319"/>
      <c r="J59" s="319"/>
      <c r="K59" s="319"/>
      <c r="L59" s="10"/>
      <c r="M59" s="319" t="s">
        <v>89</v>
      </c>
      <c r="N59" s="319"/>
      <c r="O59" s="319"/>
      <c r="P59" s="319"/>
      <c r="Q59" s="319"/>
      <c r="R59" s="319"/>
      <c r="S59" s="319"/>
      <c r="T59" s="319"/>
      <c r="U59" s="319"/>
      <c r="V59" s="319"/>
      <c r="W59" s="319"/>
      <c r="X59" s="319"/>
      <c r="Y59" s="319"/>
      <c r="Z59" s="319"/>
      <c r="AA59" s="319"/>
      <c r="AB59" s="319"/>
      <c r="AC59" s="319"/>
      <c r="AD59" s="319"/>
      <c r="AE59" s="319"/>
      <c r="AF59" s="319"/>
      <c r="AG59" s="86"/>
      <c r="AH59" s="86"/>
      <c r="AI59" s="294">
        <v>18</v>
      </c>
      <c r="AJ59" s="86"/>
      <c r="AK59" s="86"/>
      <c r="AL59" s="86"/>
      <c r="AM59" s="86"/>
      <c r="AN59" s="295">
        <f>'2 - Kuchyňka'!J34*AI59</f>
        <v>0</v>
      </c>
      <c r="AO59" s="296"/>
      <c r="AP59" s="296"/>
      <c r="AQ59" s="296"/>
      <c r="AR59" s="296"/>
      <c r="AS59" s="296"/>
      <c r="AT59" s="296"/>
      <c r="AU59" s="295">
        <f t="shared" si="1"/>
        <v>0</v>
      </c>
      <c r="AV59" s="295"/>
      <c r="AW59" s="295"/>
      <c r="AX59" s="87" t="s">
        <v>80</v>
      </c>
      <c r="AY59" s="47"/>
      <c r="AZ59" s="88">
        <v>0</v>
      </c>
      <c r="BA59" s="89">
        <f t="shared" si="0"/>
        <v>0</v>
      </c>
      <c r="BB59" s="90">
        <f>'2 - Kuchyňka'!P103</f>
        <v>0</v>
      </c>
      <c r="BC59" s="89">
        <f>'2 - Kuchyňka'!J37</f>
        <v>0</v>
      </c>
      <c r="BD59" s="89">
        <f>'2 - Kuchyňka'!J38</f>
        <v>0</v>
      </c>
      <c r="BE59" s="89">
        <f>'2 - Kuchyňka'!J39</f>
        <v>0</v>
      </c>
      <c r="BF59" s="89">
        <f>'2 - Kuchyňka'!J40</f>
        <v>0</v>
      </c>
      <c r="BG59" s="89">
        <f>'2 - Kuchyňka'!F37</f>
        <v>0</v>
      </c>
      <c r="BH59" s="89">
        <f>'2 - Kuchyňka'!F38</f>
        <v>0</v>
      </c>
      <c r="BI59" s="89">
        <f>'2 - Kuchyňka'!F39</f>
        <v>0</v>
      </c>
      <c r="BJ59" s="89">
        <f>'2 - Kuchyňka'!F40</f>
        <v>0</v>
      </c>
      <c r="BK59" s="91">
        <f>'2 - Kuchyňka'!F41</f>
        <v>0</v>
      </c>
      <c r="CA59" s="26" t="s">
        <v>87</v>
      </c>
      <c r="CC59" s="26" t="s">
        <v>73</v>
      </c>
      <c r="CD59" s="26" t="s">
        <v>90</v>
      </c>
      <c r="CE59" s="26" t="s">
        <v>84</v>
      </c>
      <c r="CS59" s="26" t="s">
        <v>3</v>
      </c>
    </row>
    <row r="60" spans="2:97" s="4" customFormat="1" ht="16.5" customHeight="1">
      <c r="B60" s="47"/>
      <c r="C60" s="10"/>
      <c r="D60" s="10"/>
      <c r="E60" s="10"/>
      <c r="F60" s="319" t="s">
        <v>75</v>
      </c>
      <c r="G60" s="319"/>
      <c r="H60" s="319"/>
      <c r="I60" s="319"/>
      <c r="J60" s="319"/>
      <c r="K60" s="10"/>
      <c r="L60" s="319" t="s">
        <v>91</v>
      </c>
      <c r="M60" s="319"/>
      <c r="N60" s="319"/>
      <c r="O60" s="319"/>
      <c r="P60" s="319"/>
      <c r="Q60" s="319"/>
      <c r="R60" s="319"/>
      <c r="S60" s="319"/>
      <c r="T60" s="319"/>
      <c r="U60" s="319"/>
      <c r="V60" s="319"/>
      <c r="W60" s="319"/>
      <c r="X60" s="319"/>
      <c r="Y60" s="319"/>
      <c r="Z60" s="319"/>
      <c r="AA60" s="319"/>
      <c r="AB60" s="319"/>
      <c r="AC60" s="319"/>
      <c r="AD60" s="319"/>
      <c r="AE60" s="319"/>
      <c r="AF60" s="319"/>
      <c r="AG60" s="86"/>
      <c r="AH60" s="86"/>
      <c r="AI60" s="294"/>
      <c r="AJ60" s="86"/>
      <c r="AK60" s="86"/>
      <c r="AL60" s="86"/>
      <c r="AM60" s="86"/>
      <c r="AN60" s="302">
        <f>ROUND(SUM(AN61:AN62),2)</f>
        <v>0</v>
      </c>
      <c r="AO60" s="296"/>
      <c r="AP60" s="296"/>
      <c r="AQ60" s="296"/>
      <c r="AR60" s="296"/>
      <c r="AS60" s="296"/>
      <c r="AT60" s="296"/>
      <c r="AU60" s="295">
        <f t="shared" si="1"/>
        <v>0</v>
      </c>
      <c r="AV60" s="295"/>
      <c r="AW60" s="295"/>
      <c r="AX60" s="87" t="s">
        <v>80</v>
      </c>
      <c r="AY60" s="47"/>
      <c r="AZ60" s="88">
        <f>ROUND(SUM(AZ61:AZ62),2)</f>
        <v>0</v>
      </c>
      <c r="BA60" s="89">
        <f t="shared" si="0"/>
        <v>0</v>
      </c>
      <c r="BB60" s="90">
        <f>ROUND(SUM(BB61:BB62),5)</f>
        <v>0</v>
      </c>
      <c r="BC60" s="89">
        <f>ROUND(BG60*L29,2)</f>
        <v>0</v>
      </c>
      <c r="BD60" s="89">
        <f>ROUND(BH60*L30,2)</f>
        <v>0</v>
      </c>
      <c r="BE60" s="89">
        <f>ROUND(BI60*L29,2)</f>
        <v>0</v>
      </c>
      <c r="BF60" s="89">
        <f>ROUND(BJ60*L30,2)</f>
        <v>0</v>
      </c>
      <c r="BG60" s="89">
        <f>ROUND(SUM(BG61:BG62),2)</f>
        <v>0</v>
      </c>
      <c r="BH60" s="89">
        <f>ROUND(SUM(BH61:BH62),2)</f>
        <v>0</v>
      </c>
      <c r="BI60" s="89">
        <f>ROUND(SUM(BI61:BI62),2)</f>
        <v>0</v>
      </c>
      <c r="BJ60" s="89">
        <f>ROUND(SUM(BJ61:BJ62),2)</f>
        <v>0</v>
      </c>
      <c r="BK60" s="91">
        <f>ROUND(SUM(BK61:BK62),2)</f>
        <v>0</v>
      </c>
      <c r="BZ60" s="26" t="s">
        <v>70</v>
      </c>
      <c r="CA60" s="26" t="s">
        <v>83</v>
      </c>
      <c r="CB60" s="26" t="s">
        <v>72</v>
      </c>
      <c r="CC60" s="26" t="s">
        <v>73</v>
      </c>
      <c r="CD60" s="26" t="s">
        <v>92</v>
      </c>
      <c r="CE60" s="26" t="s">
        <v>81</v>
      </c>
      <c r="CS60" s="26" t="s">
        <v>3</v>
      </c>
    </row>
    <row r="61" spans="1:97" s="4" customFormat="1" ht="16.5" customHeight="1">
      <c r="A61" s="92" t="s">
        <v>85</v>
      </c>
      <c r="B61" s="47"/>
      <c r="C61" s="10"/>
      <c r="D61" s="10"/>
      <c r="E61" s="10"/>
      <c r="F61" s="10"/>
      <c r="G61" s="319" t="s">
        <v>15</v>
      </c>
      <c r="H61" s="319"/>
      <c r="I61" s="319"/>
      <c r="J61" s="319"/>
      <c r="K61" s="319"/>
      <c r="L61" s="10"/>
      <c r="M61" s="319" t="s">
        <v>86</v>
      </c>
      <c r="N61" s="319"/>
      <c r="O61" s="319"/>
      <c r="P61" s="319"/>
      <c r="Q61" s="319"/>
      <c r="R61" s="319"/>
      <c r="S61" s="319"/>
      <c r="T61" s="319"/>
      <c r="U61" s="319"/>
      <c r="V61" s="319"/>
      <c r="W61" s="319"/>
      <c r="X61" s="319"/>
      <c r="Y61" s="319"/>
      <c r="Z61" s="319"/>
      <c r="AA61" s="319"/>
      <c r="AB61" s="319"/>
      <c r="AC61" s="319"/>
      <c r="AD61" s="319"/>
      <c r="AE61" s="319"/>
      <c r="AF61" s="319"/>
      <c r="AG61" s="86"/>
      <c r="AH61" s="86"/>
      <c r="AI61" s="294">
        <v>19</v>
      </c>
      <c r="AJ61" s="86"/>
      <c r="AK61" s="86"/>
      <c r="AL61" s="86"/>
      <c r="AM61" s="86"/>
      <c r="AN61" s="295">
        <f>'1 - Typ A1-A2_01'!J34*AI61</f>
        <v>0</v>
      </c>
      <c r="AO61" s="296"/>
      <c r="AP61" s="296"/>
      <c r="AQ61" s="296"/>
      <c r="AR61" s="296"/>
      <c r="AS61" s="296"/>
      <c r="AT61" s="296"/>
      <c r="AU61" s="295">
        <f t="shared" si="1"/>
        <v>0</v>
      </c>
      <c r="AV61" s="295"/>
      <c r="AW61" s="295"/>
      <c r="AX61" s="87" t="s">
        <v>80</v>
      </c>
      <c r="AY61" s="47"/>
      <c r="AZ61" s="88">
        <v>0</v>
      </c>
      <c r="BA61" s="89">
        <f t="shared" si="0"/>
        <v>0</v>
      </c>
      <c r="BB61" s="90">
        <f>'1 - Typ A1-A2_01'!P109</f>
        <v>0</v>
      </c>
      <c r="BC61" s="89">
        <f>'1 - Typ A1-A2_01'!J37</f>
        <v>0</v>
      </c>
      <c r="BD61" s="89">
        <f>'1 - Typ A1-A2_01'!J38</f>
        <v>0</v>
      </c>
      <c r="BE61" s="89">
        <f>'1 - Typ A1-A2_01'!J39</f>
        <v>0</v>
      </c>
      <c r="BF61" s="89">
        <f>'1 - Typ A1-A2_01'!J40</f>
        <v>0</v>
      </c>
      <c r="BG61" s="89">
        <f>'1 - Typ A1-A2_01'!F37</f>
        <v>0</v>
      </c>
      <c r="BH61" s="89">
        <f>'1 - Typ A1-A2_01'!F38</f>
        <v>0</v>
      </c>
      <c r="BI61" s="89">
        <f>'1 - Typ A1-A2_01'!F39</f>
        <v>0</v>
      </c>
      <c r="BJ61" s="89">
        <f>'1 - Typ A1-A2_01'!F40</f>
        <v>0</v>
      </c>
      <c r="BK61" s="91">
        <f>'1 - Typ A1-A2_01'!F41</f>
        <v>0</v>
      </c>
      <c r="CA61" s="26" t="s">
        <v>87</v>
      </c>
      <c r="CC61" s="26" t="s">
        <v>73</v>
      </c>
      <c r="CD61" s="26" t="s">
        <v>93</v>
      </c>
      <c r="CE61" s="26" t="s">
        <v>92</v>
      </c>
      <c r="CS61" s="26" t="s">
        <v>3</v>
      </c>
    </row>
    <row r="62" spans="1:97" s="4" customFormat="1" ht="16.5" customHeight="1">
      <c r="A62" s="92" t="s">
        <v>85</v>
      </c>
      <c r="B62" s="47"/>
      <c r="C62" s="10"/>
      <c r="D62" s="10"/>
      <c r="E62" s="10"/>
      <c r="F62" s="10"/>
      <c r="G62" s="319" t="s">
        <v>75</v>
      </c>
      <c r="H62" s="319"/>
      <c r="I62" s="319"/>
      <c r="J62" s="319"/>
      <c r="K62" s="319"/>
      <c r="L62" s="10"/>
      <c r="M62" s="319" t="s">
        <v>89</v>
      </c>
      <c r="N62" s="319"/>
      <c r="O62" s="319"/>
      <c r="P62" s="319"/>
      <c r="Q62" s="319"/>
      <c r="R62" s="319"/>
      <c r="S62" s="319"/>
      <c r="T62" s="319"/>
      <c r="U62" s="319"/>
      <c r="V62" s="319"/>
      <c r="W62" s="319"/>
      <c r="X62" s="319"/>
      <c r="Y62" s="319"/>
      <c r="Z62" s="319"/>
      <c r="AA62" s="319"/>
      <c r="AB62" s="319"/>
      <c r="AC62" s="319"/>
      <c r="AD62" s="319"/>
      <c r="AE62" s="319"/>
      <c r="AF62" s="319"/>
      <c r="AG62" s="86"/>
      <c r="AH62" s="86"/>
      <c r="AI62" s="294">
        <v>19</v>
      </c>
      <c r="AJ62" s="86"/>
      <c r="AK62" s="86"/>
      <c r="AL62" s="86"/>
      <c r="AM62" s="86"/>
      <c r="AN62" s="295">
        <f>'2 - Kuchyňka_01'!J34*AI62</f>
        <v>0</v>
      </c>
      <c r="AO62" s="296"/>
      <c r="AP62" s="296"/>
      <c r="AQ62" s="296"/>
      <c r="AR62" s="296"/>
      <c r="AS62" s="296"/>
      <c r="AT62" s="296"/>
      <c r="AU62" s="295">
        <f t="shared" si="1"/>
        <v>0</v>
      </c>
      <c r="AV62" s="295"/>
      <c r="AW62" s="295"/>
      <c r="AX62" s="87" t="s">
        <v>80</v>
      </c>
      <c r="AY62" s="47"/>
      <c r="AZ62" s="88">
        <v>0</v>
      </c>
      <c r="BA62" s="89">
        <f t="shared" si="0"/>
        <v>0</v>
      </c>
      <c r="BB62" s="90">
        <f>'2 - Kuchyňka_01'!P103</f>
        <v>0</v>
      </c>
      <c r="BC62" s="89">
        <f>'2 - Kuchyňka_01'!J37</f>
        <v>0</v>
      </c>
      <c r="BD62" s="89">
        <f>'2 - Kuchyňka_01'!J38</f>
        <v>0</v>
      </c>
      <c r="BE62" s="89">
        <f>'2 - Kuchyňka_01'!J39</f>
        <v>0</v>
      </c>
      <c r="BF62" s="89">
        <f>'2 - Kuchyňka_01'!J40</f>
        <v>0</v>
      </c>
      <c r="BG62" s="89">
        <f>'2 - Kuchyňka_01'!F37</f>
        <v>0</v>
      </c>
      <c r="BH62" s="89">
        <f>'2 - Kuchyňka_01'!F38</f>
        <v>0</v>
      </c>
      <c r="BI62" s="89">
        <f>'2 - Kuchyňka_01'!F39</f>
        <v>0</v>
      </c>
      <c r="BJ62" s="89">
        <f>'2 - Kuchyňka_01'!F40</f>
        <v>0</v>
      </c>
      <c r="BK62" s="91">
        <f>'2 - Kuchyňka_01'!F41</f>
        <v>0</v>
      </c>
      <c r="CA62" s="26" t="s">
        <v>87</v>
      </c>
      <c r="CC62" s="26" t="s">
        <v>73</v>
      </c>
      <c r="CD62" s="26" t="s">
        <v>94</v>
      </c>
      <c r="CE62" s="26" t="s">
        <v>92</v>
      </c>
      <c r="CS62" s="26" t="s">
        <v>3</v>
      </c>
    </row>
    <row r="63" spans="2:97" s="4" customFormat="1" ht="16.5" customHeight="1">
      <c r="B63" s="47"/>
      <c r="C63" s="10"/>
      <c r="D63" s="10"/>
      <c r="E63" s="10"/>
      <c r="F63" s="319" t="s">
        <v>83</v>
      </c>
      <c r="G63" s="319"/>
      <c r="H63" s="319"/>
      <c r="I63" s="319"/>
      <c r="J63" s="319"/>
      <c r="K63" s="10"/>
      <c r="L63" s="319" t="s">
        <v>95</v>
      </c>
      <c r="M63" s="319"/>
      <c r="N63" s="319"/>
      <c r="O63" s="319"/>
      <c r="P63" s="319"/>
      <c r="Q63" s="319"/>
      <c r="R63" s="319"/>
      <c r="S63" s="319"/>
      <c r="T63" s="319"/>
      <c r="U63" s="319"/>
      <c r="V63" s="319"/>
      <c r="W63" s="319"/>
      <c r="X63" s="319"/>
      <c r="Y63" s="319"/>
      <c r="Z63" s="319"/>
      <c r="AA63" s="319"/>
      <c r="AB63" s="319"/>
      <c r="AC63" s="319"/>
      <c r="AD63" s="319"/>
      <c r="AE63" s="319"/>
      <c r="AF63" s="319"/>
      <c r="AG63" s="86"/>
      <c r="AH63" s="86"/>
      <c r="AI63" s="294"/>
      <c r="AJ63" s="86"/>
      <c r="AK63" s="86"/>
      <c r="AL63" s="86"/>
      <c r="AM63" s="86"/>
      <c r="AN63" s="302">
        <f>ROUND(SUM(AN64:AN65),2)</f>
        <v>0</v>
      </c>
      <c r="AO63" s="296"/>
      <c r="AP63" s="296"/>
      <c r="AQ63" s="296"/>
      <c r="AR63" s="296"/>
      <c r="AS63" s="296"/>
      <c r="AT63" s="296"/>
      <c r="AU63" s="295">
        <f t="shared" si="1"/>
        <v>0</v>
      </c>
      <c r="AV63" s="295"/>
      <c r="AW63" s="295"/>
      <c r="AX63" s="87" t="s">
        <v>80</v>
      </c>
      <c r="AY63" s="47"/>
      <c r="AZ63" s="88">
        <f>ROUND(SUM(AZ64:AZ65),2)</f>
        <v>0</v>
      </c>
      <c r="BA63" s="89">
        <f t="shared" si="0"/>
        <v>0</v>
      </c>
      <c r="BB63" s="90">
        <f>ROUND(SUM(BB64:BB65),5)</f>
        <v>0</v>
      </c>
      <c r="BC63" s="89">
        <f>ROUND(BG63*L29,2)</f>
        <v>0</v>
      </c>
      <c r="BD63" s="89">
        <f>ROUND(BH63*L30,2)</f>
        <v>0</v>
      </c>
      <c r="BE63" s="89">
        <f>ROUND(BI63*L29,2)</f>
        <v>0</v>
      </c>
      <c r="BF63" s="89">
        <f>ROUND(BJ63*L30,2)</f>
        <v>0</v>
      </c>
      <c r="BG63" s="89">
        <f>ROUND(SUM(BG64:BG65),2)</f>
        <v>0</v>
      </c>
      <c r="BH63" s="89">
        <f>ROUND(SUM(BH64:BH65),2)</f>
        <v>0</v>
      </c>
      <c r="BI63" s="89">
        <f>ROUND(SUM(BI64:BI65),2)</f>
        <v>0</v>
      </c>
      <c r="BJ63" s="89">
        <f>ROUND(SUM(BJ64:BJ65),2)</f>
        <v>0</v>
      </c>
      <c r="BK63" s="91">
        <f>ROUND(SUM(BK64:BK65),2)</f>
        <v>0</v>
      </c>
      <c r="BZ63" s="26" t="s">
        <v>70</v>
      </c>
      <c r="CA63" s="26" t="s">
        <v>83</v>
      </c>
      <c r="CB63" s="26" t="s">
        <v>72</v>
      </c>
      <c r="CC63" s="26" t="s">
        <v>73</v>
      </c>
      <c r="CD63" s="26" t="s">
        <v>96</v>
      </c>
      <c r="CE63" s="26" t="s">
        <v>81</v>
      </c>
      <c r="CS63" s="26" t="s">
        <v>3</v>
      </c>
    </row>
    <row r="64" spans="1:97" s="4" customFormat="1" ht="16.5" customHeight="1">
      <c r="A64" s="92" t="s">
        <v>85</v>
      </c>
      <c r="B64" s="47"/>
      <c r="C64" s="10"/>
      <c r="D64" s="10"/>
      <c r="E64" s="10"/>
      <c r="F64" s="10"/>
      <c r="G64" s="319" t="s">
        <v>15</v>
      </c>
      <c r="H64" s="319"/>
      <c r="I64" s="319"/>
      <c r="J64" s="319"/>
      <c r="K64" s="319"/>
      <c r="L64" s="10"/>
      <c r="M64" s="319" t="s">
        <v>86</v>
      </c>
      <c r="N64" s="319"/>
      <c r="O64" s="319"/>
      <c r="P64" s="319"/>
      <c r="Q64" s="319"/>
      <c r="R64" s="319"/>
      <c r="S64" s="319"/>
      <c r="T64" s="319"/>
      <c r="U64" s="319"/>
      <c r="V64" s="319"/>
      <c r="W64" s="319"/>
      <c r="X64" s="319"/>
      <c r="Y64" s="319"/>
      <c r="Z64" s="319"/>
      <c r="AA64" s="319"/>
      <c r="AB64" s="319"/>
      <c r="AC64" s="319"/>
      <c r="AD64" s="319"/>
      <c r="AE64" s="319"/>
      <c r="AF64" s="319"/>
      <c r="AG64" s="86"/>
      <c r="AH64" s="86"/>
      <c r="AI64" s="294">
        <v>19</v>
      </c>
      <c r="AJ64" s="86"/>
      <c r="AK64" s="86"/>
      <c r="AL64" s="86"/>
      <c r="AM64" s="86"/>
      <c r="AN64" s="295">
        <f>'1 - Typ A1-A2_02'!J34*AI64</f>
        <v>0</v>
      </c>
      <c r="AO64" s="296"/>
      <c r="AP64" s="296"/>
      <c r="AQ64" s="296"/>
      <c r="AR64" s="296"/>
      <c r="AS64" s="296"/>
      <c r="AT64" s="296"/>
      <c r="AU64" s="295">
        <f t="shared" si="1"/>
        <v>0</v>
      </c>
      <c r="AV64" s="295"/>
      <c r="AW64" s="295"/>
      <c r="AX64" s="87" t="s">
        <v>80</v>
      </c>
      <c r="AY64" s="47"/>
      <c r="AZ64" s="88">
        <v>0</v>
      </c>
      <c r="BA64" s="89">
        <f t="shared" si="0"/>
        <v>0</v>
      </c>
      <c r="BB64" s="90">
        <f>'1 - Typ A1-A2_02'!P109</f>
        <v>0</v>
      </c>
      <c r="BC64" s="89">
        <f>'1 - Typ A1-A2_02'!J37</f>
        <v>0</v>
      </c>
      <c r="BD64" s="89">
        <f>'1 - Typ A1-A2_02'!J38</f>
        <v>0</v>
      </c>
      <c r="BE64" s="89">
        <f>'1 - Typ A1-A2_02'!J39</f>
        <v>0</v>
      </c>
      <c r="BF64" s="89">
        <f>'1 - Typ A1-A2_02'!J40</f>
        <v>0</v>
      </c>
      <c r="BG64" s="89">
        <f>'1 - Typ A1-A2_02'!F37</f>
        <v>0</v>
      </c>
      <c r="BH64" s="89">
        <f>'1 - Typ A1-A2_02'!F38</f>
        <v>0</v>
      </c>
      <c r="BI64" s="89">
        <f>'1 - Typ A1-A2_02'!F39</f>
        <v>0</v>
      </c>
      <c r="BJ64" s="89">
        <f>'1 - Typ A1-A2_02'!F40</f>
        <v>0</v>
      </c>
      <c r="BK64" s="91">
        <f>'1 - Typ A1-A2_02'!F41</f>
        <v>0</v>
      </c>
      <c r="CA64" s="26" t="s">
        <v>87</v>
      </c>
      <c r="CC64" s="26" t="s">
        <v>73</v>
      </c>
      <c r="CD64" s="26" t="s">
        <v>97</v>
      </c>
      <c r="CE64" s="26" t="s">
        <v>96</v>
      </c>
      <c r="CS64" s="26" t="s">
        <v>3</v>
      </c>
    </row>
    <row r="65" spans="1:97" s="4" customFormat="1" ht="16.5" customHeight="1">
      <c r="A65" s="92" t="s">
        <v>85</v>
      </c>
      <c r="B65" s="47"/>
      <c r="C65" s="10"/>
      <c r="D65" s="10"/>
      <c r="E65" s="10"/>
      <c r="F65" s="10"/>
      <c r="G65" s="319" t="s">
        <v>75</v>
      </c>
      <c r="H65" s="319"/>
      <c r="I65" s="319"/>
      <c r="J65" s="319"/>
      <c r="K65" s="319"/>
      <c r="L65" s="10"/>
      <c r="M65" s="319" t="s">
        <v>89</v>
      </c>
      <c r="N65" s="319"/>
      <c r="O65" s="319"/>
      <c r="P65" s="319"/>
      <c r="Q65" s="319"/>
      <c r="R65" s="319"/>
      <c r="S65" s="319"/>
      <c r="T65" s="319"/>
      <c r="U65" s="319"/>
      <c r="V65" s="319"/>
      <c r="W65" s="319"/>
      <c r="X65" s="319"/>
      <c r="Y65" s="319"/>
      <c r="Z65" s="319"/>
      <c r="AA65" s="319"/>
      <c r="AB65" s="319"/>
      <c r="AC65" s="319"/>
      <c r="AD65" s="319"/>
      <c r="AE65" s="319"/>
      <c r="AF65" s="319"/>
      <c r="AG65" s="86"/>
      <c r="AH65" s="86"/>
      <c r="AI65" s="294">
        <v>19</v>
      </c>
      <c r="AJ65" s="86"/>
      <c r="AK65" s="86"/>
      <c r="AL65" s="86"/>
      <c r="AM65" s="86"/>
      <c r="AN65" s="295">
        <f>'2 - Kuchyňka_02'!J34*AI65</f>
        <v>0</v>
      </c>
      <c r="AO65" s="296"/>
      <c r="AP65" s="296"/>
      <c r="AQ65" s="296"/>
      <c r="AR65" s="296"/>
      <c r="AS65" s="296"/>
      <c r="AT65" s="296"/>
      <c r="AU65" s="295">
        <f t="shared" si="1"/>
        <v>0</v>
      </c>
      <c r="AV65" s="295"/>
      <c r="AW65" s="295"/>
      <c r="AX65" s="87" t="s">
        <v>80</v>
      </c>
      <c r="AY65" s="47"/>
      <c r="AZ65" s="88">
        <v>0</v>
      </c>
      <c r="BA65" s="89">
        <f t="shared" si="0"/>
        <v>0</v>
      </c>
      <c r="BB65" s="90">
        <f>'2 - Kuchyňka_02'!P103</f>
        <v>0</v>
      </c>
      <c r="BC65" s="89">
        <f>'2 - Kuchyňka_02'!J37</f>
        <v>0</v>
      </c>
      <c r="BD65" s="89">
        <f>'2 - Kuchyňka_02'!J38</f>
        <v>0</v>
      </c>
      <c r="BE65" s="89">
        <f>'2 - Kuchyňka_02'!J39</f>
        <v>0</v>
      </c>
      <c r="BF65" s="89">
        <f>'2 - Kuchyňka_02'!J40</f>
        <v>0</v>
      </c>
      <c r="BG65" s="89">
        <f>'2 - Kuchyňka_02'!F37</f>
        <v>0</v>
      </c>
      <c r="BH65" s="89">
        <f>'2 - Kuchyňka_02'!F38</f>
        <v>0</v>
      </c>
      <c r="BI65" s="89">
        <f>'2 - Kuchyňka_02'!F39</f>
        <v>0</v>
      </c>
      <c r="BJ65" s="89">
        <f>'2 - Kuchyňka_02'!F40</f>
        <v>0</v>
      </c>
      <c r="BK65" s="91">
        <f>'2 - Kuchyňka_02'!F41</f>
        <v>0</v>
      </c>
      <c r="CA65" s="26" t="s">
        <v>87</v>
      </c>
      <c r="CC65" s="26" t="s">
        <v>73</v>
      </c>
      <c r="CD65" s="26" t="s">
        <v>98</v>
      </c>
      <c r="CE65" s="26" t="s">
        <v>96</v>
      </c>
      <c r="CS65" s="26" t="s">
        <v>3</v>
      </c>
    </row>
    <row r="66" spans="2:97" s="4" customFormat="1" ht="16.5" customHeight="1">
      <c r="B66" s="47"/>
      <c r="C66" s="10"/>
      <c r="D66" s="10"/>
      <c r="E66" s="10"/>
      <c r="F66" s="319" t="s">
        <v>87</v>
      </c>
      <c r="G66" s="319"/>
      <c r="H66" s="319"/>
      <c r="I66" s="319"/>
      <c r="J66" s="319"/>
      <c r="K66" s="10"/>
      <c r="L66" s="319" t="s">
        <v>99</v>
      </c>
      <c r="M66" s="319"/>
      <c r="N66" s="319"/>
      <c r="O66" s="319"/>
      <c r="P66" s="319"/>
      <c r="Q66" s="319"/>
      <c r="R66" s="319"/>
      <c r="S66" s="319"/>
      <c r="T66" s="319"/>
      <c r="U66" s="319"/>
      <c r="V66" s="319"/>
      <c r="W66" s="319"/>
      <c r="X66" s="319"/>
      <c r="Y66" s="319"/>
      <c r="Z66" s="319"/>
      <c r="AA66" s="319"/>
      <c r="AB66" s="319"/>
      <c r="AC66" s="319"/>
      <c r="AD66" s="319"/>
      <c r="AE66" s="319"/>
      <c r="AF66" s="319"/>
      <c r="AG66" s="86"/>
      <c r="AH66" s="86"/>
      <c r="AI66" s="294"/>
      <c r="AJ66" s="86"/>
      <c r="AK66" s="86"/>
      <c r="AL66" s="86"/>
      <c r="AM66" s="86"/>
      <c r="AN66" s="302">
        <f>ROUND(SUM(AN67:AN68),2)</f>
        <v>0</v>
      </c>
      <c r="AO66" s="296"/>
      <c r="AP66" s="296"/>
      <c r="AQ66" s="296"/>
      <c r="AR66" s="296"/>
      <c r="AS66" s="296"/>
      <c r="AT66" s="296"/>
      <c r="AU66" s="295">
        <f t="shared" si="1"/>
        <v>0</v>
      </c>
      <c r="AV66" s="295"/>
      <c r="AW66" s="295"/>
      <c r="AX66" s="87" t="s">
        <v>80</v>
      </c>
      <c r="AY66" s="47"/>
      <c r="AZ66" s="88">
        <f>ROUND(SUM(AZ67:AZ68),2)</f>
        <v>0</v>
      </c>
      <c r="BA66" s="89">
        <f t="shared" si="0"/>
        <v>0</v>
      </c>
      <c r="BB66" s="90">
        <f>ROUND(SUM(BB67:BB68),5)</f>
        <v>0</v>
      </c>
      <c r="BC66" s="89">
        <f>ROUND(BG66*L29,2)</f>
        <v>0</v>
      </c>
      <c r="BD66" s="89">
        <f>ROUND(BH66*L30,2)</f>
        <v>0</v>
      </c>
      <c r="BE66" s="89">
        <f>ROUND(BI66*L29,2)</f>
        <v>0</v>
      </c>
      <c r="BF66" s="89">
        <f>ROUND(BJ66*L30,2)</f>
        <v>0</v>
      </c>
      <c r="BG66" s="89">
        <f>ROUND(SUM(BG67:BG68),2)</f>
        <v>0</v>
      </c>
      <c r="BH66" s="89">
        <f>ROUND(SUM(BH67:BH68),2)</f>
        <v>0</v>
      </c>
      <c r="BI66" s="89">
        <f>ROUND(SUM(BI67:BI68),2)</f>
        <v>0</v>
      </c>
      <c r="BJ66" s="89">
        <f>ROUND(SUM(BJ67:BJ68),2)</f>
        <v>0</v>
      </c>
      <c r="BK66" s="91">
        <f>ROUND(SUM(BK67:BK68),2)</f>
        <v>0</v>
      </c>
      <c r="BZ66" s="26" t="s">
        <v>70</v>
      </c>
      <c r="CA66" s="26" t="s">
        <v>83</v>
      </c>
      <c r="CB66" s="26" t="s">
        <v>72</v>
      </c>
      <c r="CC66" s="26" t="s">
        <v>73</v>
      </c>
      <c r="CD66" s="26" t="s">
        <v>100</v>
      </c>
      <c r="CE66" s="26" t="s">
        <v>81</v>
      </c>
      <c r="CS66" s="26" t="s">
        <v>3</v>
      </c>
    </row>
    <row r="67" spans="1:97" s="4" customFormat="1" ht="16.5" customHeight="1">
      <c r="A67" s="92" t="s">
        <v>85</v>
      </c>
      <c r="B67" s="47"/>
      <c r="C67" s="10"/>
      <c r="D67" s="10"/>
      <c r="E67" s="10"/>
      <c r="F67" s="10"/>
      <c r="G67" s="319" t="s">
        <v>15</v>
      </c>
      <c r="H67" s="319"/>
      <c r="I67" s="319"/>
      <c r="J67" s="319"/>
      <c r="K67" s="319"/>
      <c r="L67" s="10"/>
      <c r="M67" s="319" t="s">
        <v>86</v>
      </c>
      <c r="N67" s="319"/>
      <c r="O67" s="319"/>
      <c r="P67" s="319"/>
      <c r="Q67" s="319"/>
      <c r="R67" s="319"/>
      <c r="S67" s="319"/>
      <c r="T67" s="319"/>
      <c r="U67" s="319"/>
      <c r="V67" s="319"/>
      <c r="W67" s="319"/>
      <c r="X67" s="319"/>
      <c r="Y67" s="319"/>
      <c r="Z67" s="319"/>
      <c r="AA67" s="319"/>
      <c r="AB67" s="319"/>
      <c r="AC67" s="319"/>
      <c r="AD67" s="319"/>
      <c r="AE67" s="319"/>
      <c r="AF67" s="319"/>
      <c r="AG67" s="86"/>
      <c r="AH67" s="86"/>
      <c r="AI67" s="294">
        <v>19</v>
      </c>
      <c r="AJ67" s="86"/>
      <c r="AK67" s="86"/>
      <c r="AL67" s="86"/>
      <c r="AM67" s="86"/>
      <c r="AN67" s="295">
        <f>'1 - Typ A1-A2_03'!J34*AI67</f>
        <v>0</v>
      </c>
      <c r="AO67" s="296"/>
      <c r="AP67" s="296"/>
      <c r="AQ67" s="296"/>
      <c r="AR67" s="296"/>
      <c r="AS67" s="296"/>
      <c r="AT67" s="296"/>
      <c r="AU67" s="295">
        <f t="shared" si="1"/>
        <v>0</v>
      </c>
      <c r="AV67" s="295"/>
      <c r="AW67" s="295"/>
      <c r="AX67" s="87" t="s">
        <v>80</v>
      </c>
      <c r="AY67" s="47"/>
      <c r="AZ67" s="88">
        <v>0</v>
      </c>
      <c r="BA67" s="89">
        <f t="shared" si="0"/>
        <v>0</v>
      </c>
      <c r="BB67" s="90">
        <f>'1 - Typ A1-A2_03'!P109</f>
        <v>0</v>
      </c>
      <c r="BC67" s="89">
        <f>'1 - Typ A1-A2_03'!J37</f>
        <v>0</v>
      </c>
      <c r="BD67" s="89">
        <f>'1 - Typ A1-A2_03'!J38</f>
        <v>0</v>
      </c>
      <c r="BE67" s="89">
        <f>'1 - Typ A1-A2_03'!J39</f>
        <v>0</v>
      </c>
      <c r="BF67" s="89">
        <f>'1 - Typ A1-A2_03'!J40</f>
        <v>0</v>
      </c>
      <c r="BG67" s="89">
        <f>'1 - Typ A1-A2_03'!F37</f>
        <v>0</v>
      </c>
      <c r="BH67" s="89">
        <f>'1 - Typ A1-A2_03'!F38</f>
        <v>0</v>
      </c>
      <c r="BI67" s="89">
        <f>'1 - Typ A1-A2_03'!F39</f>
        <v>0</v>
      </c>
      <c r="BJ67" s="89">
        <f>'1 - Typ A1-A2_03'!F40</f>
        <v>0</v>
      </c>
      <c r="BK67" s="91">
        <f>'1 - Typ A1-A2_03'!F41</f>
        <v>0</v>
      </c>
      <c r="CA67" s="26" t="s">
        <v>87</v>
      </c>
      <c r="CC67" s="26" t="s">
        <v>73</v>
      </c>
      <c r="CD67" s="26" t="s">
        <v>101</v>
      </c>
      <c r="CE67" s="26" t="s">
        <v>100</v>
      </c>
      <c r="CS67" s="26" t="s">
        <v>3</v>
      </c>
    </row>
    <row r="68" spans="1:97" s="4" customFormat="1" ht="16.5" customHeight="1">
      <c r="A68" s="92" t="s">
        <v>85</v>
      </c>
      <c r="B68" s="47"/>
      <c r="C68" s="10"/>
      <c r="D68" s="10"/>
      <c r="E68" s="10"/>
      <c r="F68" s="10"/>
      <c r="G68" s="319" t="s">
        <v>75</v>
      </c>
      <c r="H68" s="319"/>
      <c r="I68" s="319"/>
      <c r="J68" s="319"/>
      <c r="K68" s="319"/>
      <c r="L68" s="10"/>
      <c r="M68" s="319" t="s">
        <v>89</v>
      </c>
      <c r="N68" s="319"/>
      <c r="O68" s="319"/>
      <c r="P68" s="319"/>
      <c r="Q68" s="319"/>
      <c r="R68" s="319"/>
      <c r="S68" s="319"/>
      <c r="T68" s="319"/>
      <c r="U68" s="319"/>
      <c r="V68" s="319"/>
      <c r="W68" s="319"/>
      <c r="X68" s="319"/>
      <c r="Y68" s="319"/>
      <c r="Z68" s="319"/>
      <c r="AA68" s="319"/>
      <c r="AB68" s="319"/>
      <c r="AC68" s="319"/>
      <c r="AD68" s="319"/>
      <c r="AE68" s="319"/>
      <c r="AF68" s="319"/>
      <c r="AG68" s="86"/>
      <c r="AH68" s="86"/>
      <c r="AI68" s="294">
        <v>19</v>
      </c>
      <c r="AJ68" s="86"/>
      <c r="AK68" s="86"/>
      <c r="AL68" s="86"/>
      <c r="AM68" s="86"/>
      <c r="AN68" s="295">
        <f>'2 - Kuchyňka_03'!J34*AI68</f>
        <v>0</v>
      </c>
      <c r="AO68" s="296"/>
      <c r="AP68" s="296"/>
      <c r="AQ68" s="296"/>
      <c r="AR68" s="296"/>
      <c r="AS68" s="296"/>
      <c r="AT68" s="296"/>
      <c r="AU68" s="295">
        <f t="shared" si="1"/>
        <v>0</v>
      </c>
      <c r="AV68" s="295"/>
      <c r="AW68" s="295"/>
      <c r="AX68" s="87" t="s">
        <v>80</v>
      </c>
      <c r="AY68" s="47"/>
      <c r="AZ68" s="88">
        <v>0</v>
      </c>
      <c r="BA68" s="89">
        <f t="shared" si="0"/>
        <v>0</v>
      </c>
      <c r="BB68" s="90">
        <f>'2 - Kuchyňka_03'!P103</f>
        <v>0</v>
      </c>
      <c r="BC68" s="89">
        <f>'2 - Kuchyňka_03'!J37</f>
        <v>0</v>
      </c>
      <c r="BD68" s="89">
        <f>'2 - Kuchyňka_03'!J38</f>
        <v>0</v>
      </c>
      <c r="BE68" s="89">
        <f>'2 - Kuchyňka_03'!J39</f>
        <v>0</v>
      </c>
      <c r="BF68" s="89">
        <f>'2 - Kuchyňka_03'!J40</f>
        <v>0</v>
      </c>
      <c r="BG68" s="89">
        <f>'2 - Kuchyňka_03'!F37</f>
        <v>0</v>
      </c>
      <c r="BH68" s="89">
        <f>'2 - Kuchyňka_03'!F38</f>
        <v>0</v>
      </c>
      <c r="BI68" s="89">
        <f>'2 - Kuchyňka_03'!F39</f>
        <v>0</v>
      </c>
      <c r="BJ68" s="89">
        <f>'2 - Kuchyňka_03'!F40</f>
        <v>0</v>
      </c>
      <c r="BK68" s="91">
        <f>'2 - Kuchyňka_03'!F41</f>
        <v>0</v>
      </c>
      <c r="CA68" s="26" t="s">
        <v>87</v>
      </c>
      <c r="CC68" s="26" t="s">
        <v>73</v>
      </c>
      <c r="CD68" s="26" t="s">
        <v>102</v>
      </c>
      <c r="CE68" s="26" t="s">
        <v>100</v>
      </c>
      <c r="CS68" s="26" t="s">
        <v>3</v>
      </c>
    </row>
    <row r="69" spans="1:97" s="4" customFormat="1" ht="16.5" customHeight="1">
      <c r="A69" s="92" t="s">
        <v>85</v>
      </c>
      <c r="B69" s="47"/>
      <c r="C69" s="10"/>
      <c r="D69" s="10"/>
      <c r="E69" s="319" t="s">
        <v>75</v>
      </c>
      <c r="F69" s="319"/>
      <c r="G69" s="319"/>
      <c r="H69" s="319"/>
      <c r="I69" s="319"/>
      <c r="J69" s="10"/>
      <c r="K69" s="319" t="s">
        <v>103</v>
      </c>
      <c r="L69" s="319"/>
      <c r="M69" s="319"/>
      <c r="N69" s="319"/>
      <c r="O69" s="319"/>
      <c r="P69" s="319"/>
      <c r="Q69" s="319"/>
      <c r="R69" s="319"/>
      <c r="S69" s="319"/>
      <c r="T69" s="319"/>
      <c r="U69" s="319"/>
      <c r="V69" s="319"/>
      <c r="W69" s="319"/>
      <c r="X69" s="319"/>
      <c r="Y69" s="319"/>
      <c r="Z69" s="319"/>
      <c r="AA69" s="319"/>
      <c r="AB69" s="319"/>
      <c r="AC69" s="319"/>
      <c r="AD69" s="319"/>
      <c r="AE69" s="319"/>
      <c r="AF69" s="319"/>
      <c r="AG69" s="86"/>
      <c r="AH69" s="86"/>
      <c r="AI69" s="86"/>
      <c r="AJ69" s="86"/>
      <c r="AK69" s="86"/>
      <c r="AL69" s="86"/>
      <c r="AM69" s="86"/>
      <c r="AN69" s="295">
        <f>'2 - Vodovod a zařizovací ...'!J32</f>
        <v>0</v>
      </c>
      <c r="AO69" s="296"/>
      <c r="AP69" s="296"/>
      <c r="AQ69" s="296"/>
      <c r="AR69" s="296"/>
      <c r="AS69" s="296"/>
      <c r="AT69" s="296"/>
      <c r="AU69" s="295">
        <f t="shared" si="1"/>
        <v>0</v>
      </c>
      <c r="AV69" s="295"/>
      <c r="AW69" s="295"/>
      <c r="AX69" s="87" t="s">
        <v>80</v>
      </c>
      <c r="AY69" s="47"/>
      <c r="AZ69" s="88">
        <v>0</v>
      </c>
      <c r="BA69" s="89">
        <f t="shared" si="0"/>
        <v>0</v>
      </c>
      <c r="BB69" s="90">
        <f>'2 - Vodovod a zařizovací ...'!P91</f>
        <v>0</v>
      </c>
      <c r="BC69" s="89">
        <f>'2 - Vodovod a zařizovací ...'!J35</f>
        <v>0</v>
      </c>
      <c r="BD69" s="89">
        <f>'2 - Vodovod a zařizovací ...'!J36</f>
        <v>0</v>
      </c>
      <c r="BE69" s="89">
        <f>'2 - Vodovod a zařizovací ...'!J37</f>
        <v>0</v>
      </c>
      <c r="BF69" s="89">
        <f>'2 - Vodovod a zařizovací ...'!J38</f>
        <v>0</v>
      </c>
      <c r="BG69" s="89">
        <f>'2 - Vodovod a zařizovací ...'!F35</f>
        <v>0</v>
      </c>
      <c r="BH69" s="89">
        <f>'2 - Vodovod a zařizovací ...'!F36</f>
        <v>0</v>
      </c>
      <c r="BI69" s="89">
        <f>'2 - Vodovod a zařizovací ...'!F37</f>
        <v>0</v>
      </c>
      <c r="BJ69" s="89">
        <f>'2 - Vodovod a zařizovací ...'!F38</f>
        <v>0</v>
      </c>
      <c r="BK69" s="91">
        <f>'2 - Vodovod a zařizovací ...'!F39</f>
        <v>0</v>
      </c>
      <c r="CA69" s="26" t="s">
        <v>75</v>
      </c>
      <c r="CC69" s="26" t="s">
        <v>73</v>
      </c>
      <c r="CD69" s="26" t="s">
        <v>104</v>
      </c>
      <c r="CE69" s="26" t="s">
        <v>78</v>
      </c>
      <c r="CS69" s="26" t="s">
        <v>3</v>
      </c>
    </row>
    <row r="70" spans="1:97" s="4" customFormat="1" ht="16.5" customHeight="1">
      <c r="A70" s="92" t="s">
        <v>85</v>
      </c>
      <c r="B70" s="47"/>
      <c r="C70" s="10"/>
      <c r="D70" s="10"/>
      <c r="E70" s="319" t="s">
        <v>83</v>
      </c>
      <c r="F70" s="319"/>
      <c r="G70" s="319"/>
      <c r="H70" s="319"/>
      <c r="I70" s="319"/>
      <c r="J70" s="10"/>
      <c r="K70" s="319" t="s">
        <v>105</v>
      </c>
      <c r="L70" s="319"/>
      <c r="M70" s="319"/>
      <c r="N70" s="319"/>
      <c r="O70" s="319"/>
      <c r="P70" s="319"/>
      <c r="Q70" s="319"/>
      <c r="R70" s="319"/>
      <c r="S70" s="319"/>
      <c r="T70" s="319"/>
      <c r="U70" s="319"/>
      <c r="V70" s="319"/>
      <c r="W70" s="319"/>
      <c r="X70" s="319"/>
      <c r="Y70" s="319"/>
      <c r="Z70" s="319"/>
      <c r="AA70" s="319"/>
      <c r="AB70" s="319"/>
      <c r="AC70" s="319"/>
      <c r="AD70" s="319"/>
      <c r="AE70" s="319"/>
      <c r="AF70" s="319"/>
      <c r="AG70" s="86"/>
      <c r="AH70" s="86"/>
      <c r="AI70" s="86"/>
      <c r="AJ70" s="86"/>
      <c r="AK70" s="86"/>
      <c r="AL70" s="86"/>
      <c r="AM70" s="86"/>
      <c r="AN70" s="295">
        <f>'3 - Kanalizace'!J32</f>
        <v>0</v>
      </c>
      <c r="AO70" s="296"/>
      <c r="AP70" s="296"/>
      <c r="AQ70" s="296"/>
      <c r="AR70" s="296"/>
      <c r="AS70" s="296"/>
      <c r="AT70" s="296"/>
      <c r="AU70" s="295">
        <f t="shared" si="1"/>
        <v>0</v>
      </c>
      <c r="AV70" s="295"/>
      <c r="AW70" s="295"/>
      <c r="AX70" s="87" t="s">
        <v>80</v>
      </c>
      <c r="AY70" s="47"/>
      <c r="AZ70" s="88">
        <v>0</v>
      </c>
      <c r="BA70" s="89">
        <f t="shared" si="0"/>
        <v>0</v>
      </c>
      <c r="BB70" s="90">
        <f>'3 - Kanalizace'!P90</f>
        <v>0</v>
      </c>
      <c r="BC70" s="89">
        <f>'3 - Kanalizace'!J35</f>
        <v>0</v>
      </c>
      <c r="BD70" s="89">
        <f>'3 - Kanalizace'!J36</f>
        <v>0</v>
      </c>
      <c r="BE70" s="89">
        <f>'3 - Kanalizace'!J37</f>
        <v>0</v>
      </c>
      <c r="BF70" s="89">
        <f>'3 - Kanalizace'!J38</f>
        <v>0</v>
      </c>
      <c r="BG70" s="89">
        <f>'3 - Kanalizace'!F35</f>
        <v>0</v>
      </c>
      <c r="BH70" s="89">
        <f>'3 - Kanalizace'!F36</f>
        <v>0</v>
      </c>
      <c r="BI70" s="89">
        <f>'3 - Kanalizace'!F37</f>
        <v>0</v>
      </c>
      <c r="BJ70" s="89">
        <f>'3 - Kanalizace'!F38</f>
        <v>0</v>
      </c>
      <c r="BK70" s="91">
        <f>'3 - Kanalizace'!F39</f>
        <v>0</v>
      </c>
      <c r="CA70" s="26" t="s">
        <v>75</v>
      </c>
      <c r="CC70" s="26" t="s">
        <v>73</v>
      </c>
      <c r="CD70" s="26" t="s">
        <v>106</v>
      </c>
      <c r="CE70" s="26" t="s">
        <v>78</v>
      </c>
      <c r="CS70" s="26" t="s">
        <v>3</v>
      </c>
    </row>
    <row r="71" spans="1:97" s="4" customFormat="1" ht="16.5" customHeight="1">
      <c r="A71" s="92" t="s">
        <v>85</v>
      </c>
      <c r="B71" s="47"/>
      <c r="C71" s="10"/>
      <c r="D71" s="10"/>
      <c r="E71" s="319" t="s">
        <v>87</v>
      </c>
      <c r="F71" s="319"/>
      <c r="G71" s="319"/>
      <c r="H71" s="319"/>
      <c r="I71" s="319"/>
      <c r="J71" s="10"/>
      <c r="K71" s="319" t="s">
        <v>107</v>
      </c>
      <c r="L71" s="319"/>
      <c r="M71" s="319"/>
      <c r="N71" s="319"/>
      <c r="O71" s="319"/>
      <c r="P71" s="319"/>
      <c r="Q71" s="319"/>
      <c r="R71" s="319"/>
      <c r="S71" s="319"/>
      <c r="T71" s="319"/>
      <c r="U71" s="319"/>
      <c r="V71" s="319"/>
      <c r="W71" s="319"/>
      <c r="X71" s="319"/>
      <c r="Y71" s="319"/>
      <c r="Z71" s="319"/>
      <c r="AA71" s="319"/>
      <c r="AB71" s="319"/>
      <c r="AC71" s="319"/>
      <c r="AD71" s="319"/>
      <c r="AE71" s="319"/>
      <c r="AF71" s="319"/>
      <c r="AG71" s="86"/>
      <c r="AH71" s="86"/>
      <c r="AI71" s="86"/>
      <c r="AJ71" s="86"/>
      <c r="AK71" s="86"/>
      <c r="AL71" s="86"/>
      <c r="AM71" s="86"/>
      <c r="AN71" s="295">
        <f>'4 - Vzduchotechnika'!J32</f>
        <v>0</v>
      </c>
      <c r="AO71" s="296"/>
      <c r="AP71" s="296"/>
      <c r="AQ71" s="296"/>
      <c r="AR71" s="296"/>
      <c r="AS71" s="296"/>
      <c r="AT71" s="296"/>
      <c r="AU71" s="295">
        <f t="shared" si="1"/>
        <v>0</v>
      </c>
      <c r="AV71" s="295"/>
      <c r="AW71" s="295"/>
      <c r="AX71" s="87" t="s">
        <v>80</v>
      </c>
      <c r="AY71" s="47"/>
      <c r="AZ71" s="88">
        <v>0</v>
      </c>
      <c r="BA71" s="89">
        <f t="shared" si="0"/>
        <v>0</v>
      </c>
      <c r="BB71" s="90">
        <f>'4 - Vzduchotechnika'!P88</f>
        <v>0</v>
      </c>
      <c r="BC71" s="89">
        <f>'4 - Vzduchotechnika'!J35</f>
        <v>0</v>
      </c>
      <c r="BD71" s="89">
        <f>'4 - Vzduchotechnika'!J36</f>
        <v>0</v>
      </c>
      <c r="BE71" s="89">
        <f>'4 - Vzduchotechnika'!J37</f>
        <v>0</v>
      </c>
      <c r="BF71" s="89">
        <f>'4 - Vzduchotechnika'!J38</f>
        <v>0</v>
      </c>
      <c r="BG71" s="89">
        <f>'4 - Vzduchotechnika'!F35</f>
        <v>0</v>
      </c>
      <c r="BH71" s="89">
        <f>'4 - Vzduchotechnika'!F36</f>
        <v>0</v>
      </c>
      <c r="BI71" s="89">
        <f>'4 - Vzduchotechnika'!F37</f>
        <v>0</v>
      </c>
      <c r="BJ71" s="89">
        <f>'4 - Vzduchotechnika'!F38</f>
        <v>0</v>
      </c>
      <c r="BK71" s="91">
        <f>'4 - Vzduchotechnika'!F39</f>
        <v>0</v>
      </c>
      <c r="CA71" s="26" t="s">
        <v>75</v>
      </c>
      <c r="CC71" s="26" t="s">
        <v>73</v>
      </c>
      <c r="CD71" s="26" t="s">
        <v>108</v>
      </c>
      <c r="CE71" s="26" t="s">
        <v>78</v>
      </c>
      <c r="CS71" s="26" t="s">
        <v>3</v>
      </c>
    </row>
    <row r="72" spans="1:97" s="4" customFormat="1" ht="16.5" customHeight="1">
      <c r="A72" s="92" t="s">
        <v>85</v>
      </c>
      <c r="B72" s="47"/>
      <c r="C72" s="10"/>
      <c r="D72" s="10"/>
      <c r="E72" s="319" t="s">
        <v>109</v>
      </c>
      <c r="F72" s="319"/>
      <c r="G72" s="319"/>
      <c r="H72" s="319"/>
      <c r="I72" s="319"/>
      <c r="J72" s="10"/>
      <c r="K72" s="319" t="s">
        <v>110</v>
      </c>
      <c r="L72" s="319"/>
      <c r="M72" s="319"/>
      <c r="N72" s="319"/>
      <c r="O72" s="319"/>
      <c r="P72" s="319"/>
      <c r="Q72" s="319"/>
      <c r="R72" s="319"/>
      <c r="S72" s="319"/>
      <c r="T72" s="319"/>
      <c r="U72" s="319"/>
      <c r="V72" s="319"/>
      <c r="W72" s="319"/>
      <c r="X72" s="319"/>
      <c r="Y72" s="319"/>
      <c r="Z72" s="319"/>
      <c r="AA72" s="319"/>
      <c r="AB72" s="319"/>
      <c r="AC72" s="319"/>
      <c r="AD72" s="319"/>
      <c r="AE72" s="319"/>
      <c r="AF72" s="319"/>
      <c r="AG72" s="86"/>
      <c r="AH72" s="86"/>
      <c r="AI72" s="86"/>
      <c r="AJ72" s="86"/>
      <c r="AK72" s="86"/>
      <c r="AL72" s="86"/>
      <c r="AM72" s="86"/>
      <c r="AN72" s="295">
        <f>'5 - Elektromontáže'!J32</f>
        <v>0</v>
      </c>
      <c r="AO72" s="296"/>
      <c r="AP72" s="296"/>
      <c r="AQ72" s="296"/>
      <c r="AR72" s="296"/>
      <c r="AS72" s="296"/>
      <c r="AT72" s="296"/>
      <c r="AU72" s="295">
        <f t="shared" si="1"/>
        <v>0</v>
      </c>
      <c r="AV72" s="295"/>
      <c r="AW72" s="295"/>
      <c r="AX72" s="87" t="s">
        <v>80</v>
      </c>
      <c r="AY72" s="47"/>
      <c r="AZ72" s="88">
        <v>0</v>
      </c>
      <c r="BA72" s="89">
        <f t="shared" si="0"/>
        <v>0</v>
      </c>
      <c r="BB72" s="90">
        <f>'5 - Elektromontáže'!P88</f>
        <v>0</v>
      </c>
      <c r="BC72" s="89">
        <f>'5 - Elektromontáže'!J35</f>
        <v>0</v>
      </c>
      <c r="BD72" s="89">
        <f>'5 - Elektromontáže'!J36</f>
        <v>0</v>
      </c>
      <c r="BE72" s="89">
        <f>'5 - Elektromontáže'!J37</f>
        <v>0</v>
      </c>
      <c r="BF72" s="89">
        <f>'5 - Elektromontáže'!J38</f>
        <v>0</v>
      </c>
      <c r="BG72" s="89">
        <f>'5 - Elektromontáže'!F35</f>
        <v>0</v>
      </c>
      <c r="BH72" s="89">
        <f>'5 - Elektromontáže'!F36</f>
        <v>0</v>
      </c>
      <c r="BI72" s="89">
        <f>'5 - Elektromontáže'!F37</f>
        <v>0</v>
      </c>
      <c r="BJ72" s="89">
        <f>'5 - Elektromontáže'!F38</f>
        <v>0</v>
      </c>
      <c r="BK72" s="91">
        <f>'5 - Elektromontáže'!F39</f>
        <v>0</v>
      </c>
      <c r="CA72" s="26" t="s">
        <v>75</v>
      </c>
      <c r="CC72" s="26" t="s">
        <v>73</v>
      </c>
      <c r="CD72" s="26" t="s">
        <v>111</v>
      </c>
      <c r="CE72" s="26" t="s">
        <v>78</v>
      </c>
      <c r="CS72" s="26" t="s">
        <v>3</v>
      </c>
    </row>
    <row r="73" spans="1:97" s="4" customFormat="1" ht="16.5" customHeight="1">
      <c r="A73" s="92" t="s">
        <v>85</v>
      </c>
      <c r="B73" s="47"/>
      <c r="C73" s="10"/>
      <c r="D73" s="10"/>
      <c r="E73" s="319" t="s">
        <v>112</v>
      </c>
      <c r="F73" s="319"/>
      <c r="G73" s="319"/>
      <c r="H73" s="319"/>
      <c r="I73" s="319"/>
      <c r="J73" s="10"/>
      <c r="K73" s="319" t="s">
        <v>113</v>
      </c>
      <c r="L73" s="319"/>
      <c r="M73" s="319"/>
      <c r="N73" s="319"/>
      <c r="O73" s="319"/>
      <c r="P73" s="319"/>
      <c r="Q73" s="319"/>
      <c r="R73" s="319"/>
      <c r="S73" s="319"/>
      <c r="T73" s="319"/>
      <c r="U73" s="319"/>
      <c r="V73" s="319"/>
      <c r="W73" s="319"/>
      <c r="X73" s="319"/>
      <c r="Y73" s="319"/>
      <c r="Z73" s="319"/>
      <c r="AA73" s="319"/>
      <c r="AB73" s="319"/>
      <c r="AC73" s="319"/>
      <c r="AD73" s="319"/>
      <c r="AE73" s="319"/>
      <c r="AF73" s="319"/>
      <c r="AG73" s="86"/>
      <c r="AH73" s="86"/>
      <c r="AI73" s="86"/>
      <c r="AJ73" s="86"/>
      <c r="AK73" s="86"/>
      <c r="AL73" s="86"/>
      <c r="AM73" s="86"/>
      <c r="AN73" s="295">
        <f>'6 - Stavební přípomoci'!J32</f>
        <v>0</v>
      </c>
      <c r="AO73" s="296"/>
      <c r="AP73" s="296"/>
      <c r="AQ73" s="296"/>
      <c r="AR73" s="296"/>
      <c r="AS73" s="296"/>
      <c r="AT73" s="296"/>
      <c r="AU73" s="295">
        <f t="shared" si="1"/>
        <v>0</v>
      </c>
      <c r="AV73" s="295"/>
      <c r="AW73" s="295"/>
      <c r="AX73" s="87" t="s">
        <v>80</v>
      </c>
      <c r="AY73" s="47"/>
      <c r="AZ73" s="88">
        <v>0</v>
      </c>
      <c r="BA73" s="89">
        <f t="shared" si="0"/>
        <v>0</v>
      </c>
      <c r="BB73" s="90">
        <f>'6 - Stavební přípomoci'!P92</f>
        <v>0</v>
      </c>
      <c r="BC73" s="89">
        <f>'6 - Stavební přípomoci'!J35</f>
        <v>0</v>
      </c>
      <c r="BD73" s="89">
        <f>'6 - Stavební přípomoci'!J36</f>
        <v>0</v>
      </c>
      <c r="BE73" s="89">
        <f>'6 - Stavební přípomoci'!J37</f>
        <v>0</v>
      </c>
      <c r="BF73" s="89">
        <f>'6 - Stavební přípomoci'!J38</f>
        <v>0</v>
      </c>
      <c r="BG73" s="89">
        <f>'6 - Stavební přípomoci'!F35</f>
        <v>0</v>
      </c>
      <c r="BH73" s="89">
        <f>'6 - Stavební přípomoci'!F36</f>
        <v>0</v>
      </c>
      <c r="BI73" s="89">
        <f>'6 - Stavební přípomoci'!F37</f>
        <v>0</v>
      </c>
      <c r="BJ73" s="89">
        <f>'6 - Stavební přípomoci'!F38</f>
        <v>0</v>
      </c>
      <c r="BK73" s="91">
        <f>'6 - Stavební přípomoci'!F39</f>
        <v>0</v>
      </c>
      <c r="CA73" s="26" t="s">
        <v>75</v>
      </c>
      <c r="CC73" s="26" t="s">
        <v>73</v>
      </c>
      <c r="CD73" s="26" t="s">
        <v>114</v>
      </c>
      <c r="CE73" s="26" t="s">
        <v>78</v>
      </c>
      <c r="CS73" s="26" t="s">
        <v>3</v>
      </c>
    </row>
    <row r="74" spans="1:97" s="4" customFormat="1" ht="16.5" customHeight="1">
      <c r="A74" s="92" t="s">
        <v>85</v>
      </c>
      <c r="B74" s="47"/>
      <c r="C74" s="10"/>
      <c r="D74" s="10"/>
      <c r="E74" s="319" t="s">
        <v>115</v>
      </c>
      <c r="F74" s="319"/>
      <c r="G74" s="319"/>
      <c r="H74" s="319"/>
      <c r="I74" s="319"/>
      <c r="J74" s="10"/>
      <c r="K74" s="319" t="s">
        <v>116</v>
      </c>
      <c r="L74" s="319"/>
      <c r="M74" s="319"/>
      <c r="N74" s="319"/>
      <c r="O74" s="319"/>
      <c r="P74" s="319"/>
      <c r="Q74" s="319"/>
      <c r="R74" s="319"/>
      <c r="S74" s="319"/>
      <c r="T74" s="319"/>
      <c r="U74" s="319"/>
      <c r="V74" s="319"/>
      <c r="W74" s="319"/>
      <c r="X74" s="319"/>
      <c r="Y74" s="319"/>
      <c r="Z74" s="319"/>
      <c r="AA74" s="319"/>
      <c r="AB74" s="319"/>
      <c r="AC74" s="319"/>
      <c r="AD74" s="319"/>
      <c r="AE74" s="319"/>
      <c r="AF74" s="319"/>
      <c r="AG74" s="86"/>
      <c r="AH74" s="86"/>
      <c r="AI74" s="86"/>
      <c r="AJ74" s="86"/>
      <c r="AK74" s="86"/>
      <c r="AL74" s="86"/>
      <c r="AM74" s="86"/>
      <c r="AN74" s="295">
        <f>'7 - PBŘ'!J32</f>
        <v>0</v>
      </c>
      <c r="AO74" s="296"/>
      <c r="AP74" s="296"/>
      <c r="AQ74" s="296"/>
      <c r="AR74" s="296"/>
      <c r="AS74" s="296"/>
      <c r="AT74" s="296"/>
      <c r="AU74" s="295">
        <f t="shared" si="1"/>
        <v>0</v>
      </c>
      <c r="AV74" s="295"/>
      <c r="AW74" s="295"/>
      <c r="AX74" s="87" t="s">
        <v>80</v>
      </c>
      <c r="AY74" s="47"/>
      <c r="AZ74" s="88">
        <v>0</v>
      </c>
      <c r="BA74" s="89">
        <f t="shared" si="0"/>
        <v>0</v>
      </c>
      <c r="BB74" s="90">
        <f>'7 - PBŘ'!P89</f>
        <v>0</v>
      </c>
      <c r="BC74" s="89">
        <f>'7 - PBŘ'!J35</f>
        <v>0</v>
      </c>
      <c r="BD74" s="89">
        <f>'7 - PBŘ'!J36</f>
        <v>0</v>
      </c>
      <c r="BE74" s="89">
        <f>'7 - PBŘ'!J37</f>
        <v>0</v>
      </c>
      <c r="BF74" s="89">
        <f>'7 - PBŘ'!J38</f>
        <v>0</v>
      </c>
      <c r="BG74" s="89">
        <f>'7 - PBŘ'!F35</f>
        <v>0</v>
      </c>
      <c r="BH74" s="89">
        <f>'7 - PBŘ'!F36</f>
        <v>0</v>
      </c>
      <c r="BI74" s="89">
        <f>'7 - PBŘ'!F37</f>
        <v>0</v>
      </c>
      <c r="BJ74" s="89">
        <f>'7 - PBŘ'!F38</f>
        <v>0</v>
      </c>
      <c r="BK74" s="91">
        <f>'7 - PBŘ'!F39</f>
        <v>0</v>
      </c>
      <c r="CA74" s="26" t="s">
        <v>75</v>
      </c>
      <c r="CC74" s="26" t="s">
        <v>73</v>
      </c>
      <c r="CD74" s="26" t="s">
        <v>117</v>
      </c>
      <c r="CE74" s="26" t="s">
        <v>78</v>
      </c>
      <c r="CS74" s="26" t="s">
        <v>3</v>
      </c>
    </row>
    <row r="75" spans="1:97" s="4" customFormat="1" ht="16.5" customHeight="1">
      <c r="A75" s="92" t="s">
        <v>85</v>
      </c>
      <c r="B75" s="47"/>
      <c r="C75" s="10"/>
      <c r="D75" s="10"/>
      <c r="E75" s="319" t="s">
        <v>118</v>
      </c>
      <c r="F75" s="319"/>
      <c r="G75" s="319"/>
      <c r="H75" s="319"/>
      <c r="I75" s="319"/>
      <c r="J75" s="10"/>
      <c r="K75" s="319" t="s">
        <v>119</v>
      </c>
      <c r="L75" s="319"/>
      <c r="M75" s="319"/>
      <c r="N75" s="319"/>
      <c r="O75" s="319"/>
      <c r="P75" s="319"/>
      <c r="Q75" s="319"/>
      <c r="R75" s="319"/>
      <c r="S75" s="319"/>
      <c r="T75" s="319"/>
      <c r="U75" s="319"/>
      <c r="V75" s="319"/>
      <c r="W75" s="319"/>
      <c r="X75" s="319"/>
      <c r="Y75" s="319"/>
      <c r="Z75" s="319"/>
      <c r="AA75" s="319"/>
      <c r="AB75" s="319"/>
      <c r="AC75" s="319"/>
      <c r="AD75" s="319"/>
      <c r="AE75" s="319"/>
      <c r="AF75" s="319"/>
      <c r="AG75" s="86"/>
      <c r="AH75" s="86"/>
      <c r="AI75" s="86"/>
      <c r="AJ75" s="86"/>
      <c r="AK75" s="86"/>
      <c r="AL75" s="86"/>
      <c r="AM75" s="86"/>
      <c r="AN75" s="295">
        <f>'VRN - Ostatní a vedlejší ...'!J32</f>
        <v>0</v>
      </c>
      <c r="AO75" s="296"/>
      <c r="AP75" s="296"/>
      <c r="AQ75" s="296"/>
      <c r="AR75" s="296"/>
      <c r="AS75" s="296"/>
      <c r="AT75" s="296"/>
      <c r="AU75" s="295">
        <f t="shared" si="1"/>
        <v>0</v>
      </c>
      <c r="AV75" s="295"/>
      <c r="AW75" s="295"/>
      <c r="AX75" s="87" t="s">
        <v>80</v>
      </c>
      <c r="AY75" s="47"/>
      <c r="AZ75" s="93">
        <v>0</v>
      </c>
      <c r="BA75" s="94">
        <f t="shared" si="0"/>
        <v>0</v>
      </c>
      <c r="BB75" s="95">
        <f>'VRN - Ostatní a vedlejší ...'!P86</f>
        <v>0</v>
      </c>
      <c r="BC75" s="94">
        <f>'VRN - Ostatní a vedlejší ...'!J35</f>
        <v>0</v>
      </c>
      <c r="BD75" s="94">
        <f>'VRN - Ostatní a vedlejší ...'!J36</f>
        <v>0</v>
      </c>
      <c r="BE75" s="94">
        <f>'VRN - Ostatní a vedlejší ...'!J37</f>
        <v>0</v>
      </c>
      <c r="BF75" s="94">
        <f>'VRN - Ostatní a vedlejší ...'!J38</f>
        <v>0</v>
      </c>
      <c r="BG75" s="94">
        <f>'VRN - Ostatní a vedlejší ...'!F35</f>
        <v>0</v>
      </c>
      <c r="BH75" s="94">
        <f>'VRN - Ostatní a vedlejší ...'!F36</f>
        <v>0</v>
      </c>
      <c r="BI75" s="94">
        <f>'VRN - Ostatní a vedlejší ...'!F37</f>
        <v>0</v>
      </c>
      <c r="BJ75" s="94">
        <f>'VRN - Ostatní a vedlejší ...'!F38</f>
        <v>0</v>
      </c>
      <c r="BK75" s="96">
        <f>'VRN - Ostatní a vedlejší ...'!F39</f>
        <v>0</v>
      </c>
      <c r="CA75" s="26" t="s">
        <v>75</v>
      </c>
      <c r="CC75" s="26" t="s">
        <v>73</v>
      </c>
      <c r="CD75" s="26" t="s">
        <v>120</v>
      </c>
      <c r="CE75" s="26" t="s">
        <v>78</v>
      </c>
      <c r="CS75" s="26" t="s">
        <v>3</v>
      </c>
    </row>
    <row r="76" spans="1:64" s="2" customFormat="1" ht="30" customHeight="1">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4"/>
      <c r="AZ76" s="33"/>
      <c r="BA76" s="33"/>
      <c r="BB76" s="33"/>
      <c r="BC76" s="33"/>
      <c r="BD76" s="33"/>
      <c r="BE76" s="33"/>
      <c r="BF76" s="33"/>
      <c r="BG76" s="33"/>
      <c r="BH76" s="33"/>
      <c r="BI76" s="33"/>
      <c r="BJ76" s="33"/>
      <c r="BK76" s="33"/>
      <c r="BL76" s="33"/>
    </row>
    <row r="77" spans="1:64" s="2" customFormat="1" ht="6.95" customHeight="1">
      <c r="A77" s="33"/>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34"/>
      <c r="AZ77" s="33"/>
      <c r="BA77" s="33"/>
      <c r="BB77" s="33"/>
      <c r="BC77" s="33"/>
      <c r="BD77" s="33"/>
      <c r="BE77" s="33"/>
      <c r="BF77" s="33"/>
      <c r="BG77" s="33"/>
      <c r="BH77" s="33"/>
      <c r="BI77" s="33"/>
      <c r="BJ77" s="33"/>
      <c r="BK77" s="33"/>
      <c r="BL77" s="33"/>
    </row>
    <row r="80" spans="2:16" ht="15">
      <c r="B80" s="351" t="s">
        <v>1542</v>
      </c>
      <c r="C80" s="351"/>
      <c r="D80" s="351"/>
      <c r="E80" s="351"/>
      <c r="F80" s="351"/>
      <c r="G80" s="351"/>
      <c r="H80" s="351"/>
      <c r="I80" s="351"/>
      <c r="J80" s="351"/>
      <c r="K80" s="351"/>
      <c r="L80" s="351"/>
      <c r="M80" s="351"/>
      <c r="N80" s="351"/>
      <c r="O80" s="291"/>
      <c r="P80" s="291"/>
    </row>
    <row r="81" spans="2:16" ht="15">
      <c r="B81" s="351"/>
      <c r="C81" s="351"/>
      <c r="D81" s="351"/>
      <c r="E81" s="351"/>
      <c r="F81" s="351"/>
      <c r="G81" s="351"/>
      <c r="H81" s="351"/>
      <c r="I81" s="351"/>
      <c r="J81" s="351"/>
      <c r="K81" s="351"/>
      <c r="L81" s="351"/>
      <c r="M81" s="351"/>
      <c r="N81" s="351"/>
      <c r="O81" s="291"/>
      <c r="P81" s="291"/>
    </row>
    <row r="82" spans="2:16" ht="15">
      <c r="B82" s="352"/>
      <c r="C82" s="352"/>
      <c r="D82" s="352"/>
      <c r="E82" s="352"/>
      <c r="F82" s="351"/>
      <c r="G82" s="351"/>
      <c r="H82" s="351" t="s">
        <v>1543</v>
      </c>
      <c r="I82" s="351"/>
      <c r="J82" s="351"/>
      <c r="K82" s="351"/>
      <c r="L82" s="351"/>
      <c r="M82" s="351"/>
      <c r="N82" s="351"/>
      <c r="O82" s="291"/>
      <c r="P82" s="291"/>
    </row>
    <row r="83" spans="2:16" ht="15">
      <c r="B83" s="351"/>
      <c r="C83" s="351"/>
      <c r="D83" s="351"/>
      <c r="E83" s="351"/>
      <c r="F83" s="351"/>
      <c r="G83" s="351"/>
      <c r="H83" s="351"/>
      <c r="I83" s="351"/>
      <c r="J83" s="351"/>
      <c r="K83" s="351"/>
      <c r="L83" s="351"/>
      <c r="M83" s="351"/>
      <c r="N83" s="351"/>
      <c r="O83" s="291"/>
      <c r="P83" s="291"/>
    </row>
    <row r="84" spans="2:16" ht="15">
      <c r="B84" s="353"/>
      <c r="C84" s="353"/>
      <c r="D84" s="353"/>
      <c r="E84" s="353"/>
      <c r="F84" s="351"/>
      <c r="G84" s="351"/>
      <c r="H84" s="351" t="s">
        <v>1544</v>
      </c>
      <c r="I84" s="351"/>
      <c r="J84" s="351"/>
      <c r="K84" s="351"/>
      <c r="L84" s="351"/>
      <c r="M84" s="351"/>
      <c r="N84" s="351"/>
      <c r="O84" s="291"/>
      <c r="P84" s="291"/>
    </row>
  </sheetData>
  <mergeCells count="122">
    <mergeCell ref="F63:J63"/>
    <mergeCell ref="F57:J57"/>
    <mergeCell ref="G61:K61"/>
    <mergeCell ref="G62:K62"/>
    <mergeCell ref="G59:K59"/>
    <mergeCell ref="G58:K58"/>
    <mergeCell ref="G64:K64"/>
    <mergeCell ref="I52:AF52"/>
    <mergeCell ref="J55:AF55"/>
    <mergeCell ref="K56:AF56"/>
    <mergeCell ref="L45:AV45"/>
    <mergeCell ref="L60:AF60"/>
    <mergeCell ref="L57:AF57"/>
    <mergeCell ref="L63:AF63"/>
    <mergeCell ref="M61:AF61"/>
    <mergeCell ref="M62:AF62"/>
    <mergeCell ref="M64:AF64"/>
    <mergeCell ref="M58:AF58"/>
    <mergeCell ref="M59:AF59"/>
    <mergeCell ref="AU59:AW59"/>
    <mergeCell ref="AU57:AW57"/>
    <mergeCell ref="AU56:AW56"/>
    <mergeCell ref="AU55:AW55"/>
    <mergeCell ref="AU52:AW52"/>
    <mergeCell ref="AU62:AW62"/>
    <mergeCell ref="AU64:AW64"/>
    <mergeCell ref="C52:G52"/>
    <mergeCell ref="D55:H55"/>
    <mergeCell ref="E56:I56"/>
    <mergeCell ref="F60:J60"/>
    <mergeCell ref="G65:K65"/>
    <mergeCell ref="M65:AF65"/>
    <mergeCell ref="F66:J66"/>
    <mergeCell ref="L66:AF66"/>
    <mergeCell ref="G67:K67"/>
    <mergeCell ref="M67:AF67"/>
    <mergeCell ref="G68:K68"/>
    <mergeCell ref="M68:AF68"/>
    <mergeCell ref="E69:I69"/>
    <mergeCell ref="K69:AF69"/>
    <mergeCell ref="E70:I70"/>
    <mergeCell ref="K70:AF70"/>
    <mergeCell ref="E71:I71"/>
    <mergeCell ref="K71:AF71"/>
    <mergeCell ref="E72:I72"/>
    <mergeCell ref="K72:AF72"/>
    <mergeCell ref="E73:I73"/>
    <mergeCell ref="K73:AF73"/>
    <mergeCell ref="E74:I74"/>
    <mergeCell ref="K74:AF74"/>
    <mergeCell ref="E75:I75"/>
    <mergeCell ref="K75:AF75"/>
    <mergeCell ref="AN54:AT54"/>
    <mergeCell ref="BL5:BL32"/>
    <mergeCell ref="K5:AV5"/>
    <mergeCell ref="K6:AV6"/>
    <mergeCell ref="E14:AQ14"/>
    <mergeCell ref="E23:AU23"/>
    <mergeCell ref="AR26:AV26"/>
    <mergeCell ref="L28:P28"/>
    <mergeCell ref="W28:AE28"/>
    <mergeCell ref="AR28:AV28"/>
    <mergeCell ref="AR29:AV29"/>
    <mergeCell ref="L29:P29"/>
    <mergeCell ref="W29:AE29"/>
    <mergeCell ref="AR30:AV30"/>
    <mergeCell ref="W30:AE30"/>
    <mergeCell ref="L30:P30"/>
    <mergeCell ref="AR31:AV31"/>
    <mergeCell ref="L31:P31"/>
    <mergeCell ref="W31:AE31"/>
    <mergeCell ref="L32:P32"/>
    <mergeCell ref="W32:AE32"/>
    <mergeCell ref="AR32:AV32"/>
    <mergeCell ref="L33:P33"/>
    <mergeCell ref="W33:AE33"/>
    <mergeCell ref="AR33:AV33"/>
    <mergeCell ref="AR35:AV35"/>
    <mergeCell ref="X35:AB35"/>
    <mergeCell ref="AY2:BL2"/>
    <mergeCell ref="AN60:AT60"/>
    <mergeCell ref="AN64:AT64"/>
    <mergeCell ref="AN62:AT62"/>
    <mergeCell ref="AN59:AT59"/>
    <mergeCell ref="AN58:AT58"/>
    <mergeCell ref="AN57:AT57"/>
    <mergeCell ref="AN63:AT63"/>
    <mergeCell ref="AN61:AT61"/>
    <mergeCell ref="AN55:AT55"/>
    <mergeCell ref="AN52:AT52"/>
    <mergeCell ref="AN56:AT56"/>
    <mergeCell ref="AT50:AW50"/>
    <mergeCell ref="AT49:AW49"/>
    <mergeCell ref="AT47:AU47"/>
    <mergeCell ref="AU63:AW63"/>
    <mergeCell ref="AU58:AW58"/>
    <mergeCell ref="AU61:AW61"/>
    <mergeCell ref="AU60:AW60"/>
    <mergeCell ref="AZ49:BA51"/>
    <mergeCell ref="AU65:AW65"/>
    <mergeCell ref="AN65:AT65"/>
    <mergeCell ref="AU66:AW66"/>
    <mergeCell ref="AN66:AT66"/>
    <mergeCell ref="AU67:AW67"/>
    <mergeCell ref="AN67:AT67"/>
    <mergeCell ref="AU68:AW68"/>
    <mergeCell ref="AN68:AT68"/>
    <mergeCell ref="AU74:AW74"/>
    <mergeCell ref="AN74:AT74"/>
    <mergeCell ref="AU75:AW75"/>
    <mergeCell ref="AN75:AT75"/>
    <mergeCell ref="AU54:AW54"/>
    <mergeCell ref="AU69:AW69"/>
    <mergeCell ref="AN69:AT69"/>
    <mergeCell ref="AU70:AW70"/>
    <mergeCell ref="AN70:AT70"/>
    <mergeCell ref="AU71:AW71"/>
    <mergeCell ref="AN71:AT71"/>
    <mergeCell ref="AU72:AW72"/>
    <mergeCell ref="AN72:AT72"/>
    <mergeCell ref="AU73:AW73"/>
    <mergeCell ref="AN73:AT73"/>
  </mergeCells>
  <hyperlinks>
    <hyperlink ref="A58" location="'1 - Typ A1-A2'!C2" display="/"/>
    <hyperlink ref="A59" location="'2 - Kuchyňka'!C2" display="/"/>
    <hyperlink ref="A61" location="'1 - Typ A1-A2_01'!C2" display="/"/>
    <hyperlink ref="A62" location="'2 - Kuchyňka_01'!C2" display="/"/>
    <hyperlink ref="A64" location="'1 - Typ A1-A2_02'!C2" display="/"/>
    <hyperlink ref="A65" location="'2 - Kuchyňka_02'!C2" display="/"/>
    <hyperlink ref="A67" location="'1 - Typ A1-A2_03'!C2" display="/"/>
    <hyperlink ref="A68" location="'2 - Kuchyňka_03'!C2" display="/"/>
    <hyperlink ref="A69" location="'2 - Vodovod a zařizovací ...'!C2" display="/"/>
    <hyperlink ref="A70" location="'3 - Kanalizace'!C2" display="/"/>
    <hyperlink ref="A71" location="'4 - Vzduchotechnika'!C2" display="/"/>
    <hyperlink ref="A72" location="'5 - Elektromontáže'!C2" display="/"/>
    <hyperlink ref="A73" location="'6 - Stavební přípomoci'!C2" display="/"/>
    <hyperlink ref="A74" location="'7 - PBŘ'!C2" display="/"/>
    <hyperlink ref="A75"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8"/>
  <sheetViews>
    <sheetView showGridLines="0" workbookViewId="0" topLeftCell="A75">
      <selection activeCell="D94" sqref="D94:D13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104</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916</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ROUND(J91,2)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ROUND((SUM(BE91:BE137)),2)</f>
        <v>0</v>
      </c>
      <c r="G35" s="33"/>
      <c r="H35" s="33"/>
      <c r="I35" s="112">
        <v>0.21</v>
      </c>
      <c r="J35" s="111">
        <f>ROUND(((SUM(BE91:BE137))*I35),2)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ROUND((SUM(BF91:BF137)),2)</f>
        <v>0</v>
      </c>
      <c r="G36" s="33"/>
      <c r="H36" s="33"/>
      <c r="I36" s="112">
        <v>0.15</v>
      </c>
      <c r="J36" s="111">
        <f>ROUND(((SUM(BF91:BF137))*I36),2)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ROUND((SUM(BG91:BG137)),2)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ROUND((SUM(BH91:BH137)),2)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ROUND((SUM(BI91:BI137)),2)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2 - Vodovod a zařizovací předměty</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J91</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132</v>
      </c>
      <c r="E64" s="128"/>
      <c r="F64" s="128"/>
      <c r="G64" s="128"/>
      <c r="H64" s="128"/>
      <c r="I64" s="129"/>
      <c r="J64" s="130">
        <f>J92</f>
        <v>0</v>
      </c>
      <c r="L64" s="126"/>
    </row>
    <row r="65" spans="2:12" s="10" customFormat="1" ht="19.9" customHeight="1">
      <c r="B65" s="131"/>
      <c r="D65" s="132" t="s">
        <v>138</v>
      </c>
      <c r="E65" s="133"/>
      <c r="F65" s="133"/>
      <c r="G65" s="133"/>
      <c r="H65" s="133"/>
      <c r="I65" s="134"/>
      <c r="J65" s="135">
        <f>J93</f>
        <v>0</v>
      </c>
      <c r="L65" s="131"/>
    </row>
    <row r="66" spans="2:12" s="9" customFormat="1" ht="24.95" customHeight="1">
      <c r="B66" s="126"/>
      <c r="D66" s="127" t="s">
        <v>140</v>
      </c>
      <c r="E66" s="128"/>
      <c r="F66" s="128"/>
      <c r="G66" s="128"/>
      <c r="H66" s="128"/>
      <c r="I66" s="129"/>
      <c r="J66" s="130">
        <f>J99</f>
        <v>0</v>
      </c>
      <c r="L66" s="126"/>
    </row>
    <row r="67" spans="2:12" s="10" customFormat="1" ht="19.9" customHeight="1">
      <c r="B67" s="131"/>
      <c r="D67" s="132" t="s">
        <v>917</v>
      </c>
      <c r="E67" s="133"/>
      <c r="F67" s="133"/>
      <c r="G67" s="133"/>
      <c r="H67" s="133"/>
      <c r="I67" s="134"/>
      <c r="J67" s="135">
        <f>J100</f>
        <v>0</v>
      </c>
      <c r="L67" s="131"/>
    </row>
    <row r="68" spans="2:12" s="10" customFormat="1" ht="19.9" customHeight="1">
      <c r="B68" s="131"/>
      <c r="D68" s="132" t="s">
        <v>142</v>
      </c>
      <c r="E68" s="133"/>
      <c r="F68" s="133"/>
      <c r="G68" s="133"/>
      <c r="H68" s="133"/>
      <c r="I68" s="134"/>
      <c r="J68" s="135">
        <f>J109</f>
        <v>0</v>
      </c>
      <c r="L68" s="131"/>
    </row>
    <row r="69" spans="2:12" s="9" customFormat="1" ht="24.95" customHeight="1">
      <c r="B69" s="126"/>
      <c r="D69" s="127" t="s">
        <v>918</v>
      </c>
      <c r="E69" s="128"/>
      <c r="F69" s="128"/>
      <c r="G69" s="128"/>
      <c r="H69" s="128"/>
      <c r="I69" s="129"/>
      <c r="J69" s="130">
        <f>J135</f>
        <v>0</v>
      </c>
      <c r="L69" s="126"/>
    </row>
    <row r="70" spans="1:31" s="2" customFormat="1" ht="21.75" customHeight="1">
      <c r="A70" s="33"/>
      <c r="B70" s="34"/>
      <c r="C70" s="33"/>
      <c r="D70" s="33"/>
      <c r="E70" s="33"/>
      <c r="F70" s="33"/>
      <c r="G70" s="33"/>
      <c r="H70" s="33"/>
      <c r="I70" s="101"/>
      <c r="J70" s="33"/>
      <c r="K70" s="33"/>
      <c r="L70" s="102"/>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120"/>
      <c r="J71" s="44"/>
      <c r="K71" s="44"/>
      <c r="L71" s="102"/>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121"/>
      <c r="J75" s="46"/>
      <c r="K75" s="46"/>
      <c r="L75" s="102"/>
      <c r="S75" s="33"/>
      <c r="T75" s="33"/>
      <c r="U75" s="33"/>
      <c r="V75" s="33"/>
      <c r="W75" s="33"/>
      <c r="X75" s="33"/>
      <c r="Y75" s="33"/>
      <c r="Z75" s="33"/>
      <c r="AA75" s="33"/>
      <c r="AB75" s="33"/>
      <c r="AC75" s="33"/>
      <c r="AD75" s="33"/>
      <c r="AE75" s="33"/>
    </row>
    <row r="76" spans="1:31" s="2" customFormat="1" ht="24.95" customHeight="1">
      <c r="A76" s="33"/>
      <c r="B76" s="34"/>
      <c r="C76" s="22" t="s">
        <v>150</v>
      </c>
      <c r="D76" s="33"/>
      <c r="E76" s="33"/>
      <c r="F76" s="33"/>
      <c r="G76" s="33"/>
      <c r="H76" s="33"/>
      <c r="I76" s="101"/>
      <c r="J76" s="33"/>
      <c r="K76" s="33"/>
      <c r="L76" s="102"/>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101"/>
      <c r="J77" s="33"/>
      <c r="K77" s="33"/>
      <c r="L77" s="102"/>
      <c r="S77" s="33"/>
      <c r="T77" s="33"/>
      <c r="U77" s="33"/>
      <c r="V77" s="33"/>
      <c r="W77" s="33"/>
      <c r="X77" s="33"/>
      <c r="Y77" s="33"/>
      <c r="Z77" s="33"/>
      <c r="AA77" s="33"/>
      <c r="AB77" s="33"/>
      <c r="AC77" s="33"/>
      <c r="AD77" s="33"/>
      <c r="AE77" s="33"/>
    </row>
    <row r="78" spans="1:31" s="2" customFormat="1" ht="12" customHeight="1">
      <c r="A78" s="33"/>
      <c r="B78" s="34"/>
      <c r="C78" s="28" t="s">
        <v>17</v>
      </c>
      <c r="D78" s="33"/>
      <c r="E78" s="33"/>
      <c r="F78" s="33"/>
      <c r="G78" s="33"/>
      <c r="H78" s="33"/>
      <c r="I78" s="101"/>
      <c r="J78" s="33"/>
      <c r="K78" s="33"/>
      <c r="L78" s="102"/>
      <c r="S78" s="33"/>
      <c r="T78" s="33"/>
      <c r="U78" s="33"/>
      <c r="V78" s="33"/>
      <c r="W78" s="33"/>
      <c r="X78" s="33"/>
      <c r="Y78" s="33"/>
      <c r="Z78" s="33"/>
      <c r="AA78" s="33"/>
      <c r="AB78" s="33"/>
      <c r="AC78" s="33"/>
      <c r="AD78" s="33"/>
      <c r="AE78" s="33"/>
    </row>
    <row r="79" spans="1:31" s="2" customFormat="1" ht="16.5" customHeight="1">
      <c r="A79" s="33"/>
      <c r="B79" s="34"/>
      <c r="C79" s="33"/>
      <c r="D79" s="33"/>
      <c r="E79" s="338" t="str">
        <f>E7</f>
        <v>Rekonstrukce koupelen</v>
      </c>
      <c r="F79" s="339"/>
      <c r="G79" s="339"/>
      <c r="H79" s="339"/>
      <c r="I79" s="101"/>
      <c r="J79" s="33"/>
      <c r="K79" s="33"/>
      <c r="L79" s="102"/>
      <c r="S79" s="33"/>
      <c r="T79" s="33"/>
      <c r="U79" s="33"/>
      <c r="V79" s="33"/>
      <c r="W79" s="33"/>
      <c r="X79" s="33"/>
      <c r="Y79" s="33"/>
      <c r="Z79" s="33"/>
      <c r="AA79" s="33"/>
      <c r="AB79" s="33"/>
      <c r="AC79" s="33"/>
      <c r="AD79" s="33"/>
      <c r="AE79" s="33"/>
    </row>
    <row r="80" spans="2:12" s="1" customFormat="1" ht="12" customHeight="1">
      <c r="B80" s="21"/>
      <c r="C80" s="28" t="s">
        <v>122</v>
      </c>
      <c r="I80" s="97"/>
      <c r="L80" s="21"/>
    </row>
    <row r="81" spans="1:31" s="2" customFormat="1" ht="16.5" customHeight="1">
      <c r="A81" s="33"/>
      <c r="B81" s="34"/>
      <c r="C81" s="33"/>
      <c r="D81" s="33"/>
      <c r="E81" s="338" t="s">
        <v>123</v>
      </c>
      <c r="F81" s="341"/>
      <c r="G81" s="341"/>
      <c r="H81" s="341"/>
      <c r="I81" s="101"/>
      <c r="J81" s="33"/>
      <c r="K81" s="33"/>
      <c r="L81" s="102"/>
      <c r="S81" s="33"/>
      <c r="T81" s="33"/>
      <c r="U81" s="33"/>
      <c r="V81" s="33"/>
      <c r="W81" s="33"/>
      <c r="X81" s="33"/>
      <c r="Y81" s="33"/>
      <c r="Z81" s="33"/>
      <c r="AA81" s="33"/>
      <c r="AB81" s="33"/>
      <c r="AC81" s="33"/>
      <c r="AD81" s="33"/>
      <c r="AE81" s="33"/>
    </row>
    <row r="82" spans="1:31" s="2" customFormat="1" ht="12" customHeight="1">
      <c r="A82" s="33"/>
      <c r="B82" s="34"/>
      <c r="C82" s="28" t="s">
        <v>124</v>
      </c>
      <c r="D82" s="33"/>
      <c r="E82" s="33"/>
      <c r="F82" s="33"/>
      <c r="G82" s="33"/>
      <c r="H82" s="33"/>
      <c r="I82" s="101"/>
      <c r="J82" s="33"/>
      <c r="K82" s="33"/>
      <c r="L82" s="102"/>
      <c r="S82" s="33"/>
      <c r="T82" s="33"/>
      <c r="U82" s="33"/>
      <c r="V82" s="33"/>
      <c r="W82" s="33"/>
      <c r="X82" s="33"/>
      <c r="Y82" s="33"/>
      <c r="Z82" s="33"/>
      <c r="AA82" s="33"/>
      <c r="AB82" s="33"/>
      <c r="AC82" s="33"/>
      <c r="AD82" s="33"/>
      <c r="AE82" s="33"/>
    </row>
    <row r="83" spans="1:31" s="2" customFormat="1" ht="16.5" customHeight="1">
      <c r="A83" s="33"/>
      <c r="B83" s="34"/>
      <c r="C83" s="33"/>
      <c r="D83" s="33"/>
      <c r="E83" s="334" t="str">
        <f>E11</f>
        <v>2 - Vodovod a zařizovací předměty</v>
      </c>
      <c r="F83" s="341"/>
      <c r="G83" s="341"/>
      <c r="H83" s="341"/>
      <c r="I83" s="101"/>
      <c r="J83" s="33"/>
      <c r="K83" s="33"/>
      <c r="L83" s="102"/>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101"/>
      <c r="J84" s="33"/>
      <c r="K84" s="33"/>
      <c r="L84" s="102"/>
      <c r="S84" s="33"/>
      <c r="T84" s="33"/>
      <c r="U84" s="33"/>
      <c r="V84" s="33"/>
      <c r="W84" s="33"/>
      <c r="X84" s="33"/>
      <c r="Y84" s="33"/>
      <c r="Z84" s="33"/>
      <c r="AA84" s="33"/>
      <c r="AB84" s="33"/>
      <c r="AC84" s="33"/>
      <c r="AD84" s="33"/>
      <c r="AE84" s="33"/>
    </row>
    <row r="85" spans="1:31" s="2" customFormat="1" ht="12" customHeight="1">
      <c r="A85" s="33"/>
      <c r="B85" s="34"/>
      <c r="C85" s="28" t="s">
        <v>21</v>
      </c>
      <c r="D85" s="33"/>
      <c r="E85" s="33"/>
      <c r="F85" s="26" t="str">
        <f>F14</f>
        <v xml:space="preserve"> </v>
      </c>
      <c r="G85" s="33"/>
      <c r="H85" s="33"/>
      <c r="I85" s="103" t="s">
        <v>23</v>
      </c>
      <c r="J85" s="51" t="str">
        <f>IF(J14="","",J14)</f>
        <v>28. 8. 2018</v>
      </c>
      <c r="K85" s="33"/>
      <c r="L85" s="102"/>
      <c r="S85" s="33"/>
      <c r="T85" s="33"/>
      <c r="U85" s="33"/>
      <c r="V85" s="33"/>
      <c r="W85" s="33"/>
      <c r="X85" s="33"/>
      <c r="Y85" s="33"/>
      <c r="Z85" s="33"/>
      <c r="AA85" s="33"/>
      <c r="AB85" s="33"/>
      <c r="AC85" s="33"/>
      <c r="AD85" s="33"/>
      <c r="AE85" s="33"/>
    </row>
    <row r="86" spans="1:31" s="2" customFormat="1" ht="6.9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15.2" customHeight="1">
      <c r="A87" s="33"/>
      <c r="B87" s="34"/>
      <c r="C87" s="28" t="s">
        <v>25</v>
      </c>
      <c r="D87" s="33"/>
      <c r="E87" s="33"/>
      <c r="F87" s="26" t="str">
        <f>E17</f>
        <v>Správa účelových zařízení VŠE</v>
      </c>
      <c r="G87" s="33"/>
      <c r="H87" s="33"/>
      <c r="I87" s="103" t="s">
        <v>31</v>
      </c>
      <c r="J87" s="31" t="str">
        <f>E23</f>
        <v>PROJECTICA s.r.o.</v>
      </c>
      <c r="K87" s="33"/>
      <c r="L87" s="102"/>
      <c r="S87" s="33"/>
      <c r="T87" s="33"/>
      <c r="U87" s="33"/>
      <c r="V87" s="33"/>
      <c r="W87" s="33"/>
      <c r="X87" s="33"/>
      <c r="Y87" s="33"/>
      <c r="Z87" s="33"/>
      <c r="AA87" s="33"/>
      <c r="AB87" s="33"/>
      <c r="AC87" s="33"/>
      <c r="AD87" s="33"/>
      <c r="AE87" s="33"/>
    </row>
    <row r="88" spans="1:31" s="2" customFormat="1" ht="15.2" customHeight="1">
      <c r="A88" s="33"/>
      <c r="B88" s="34"/>
      <c r="C88" s="28" t="s">
        <v>29</v>
      </c>
      <c r="D88" s="33"/>
      <c r="E88" s="33"/>
      <c r="F88" s="26" t="str">
        <f>IF(E20="","",E20)</f>
        <v>Vyplň údaj</v>
      </c>
      <c r="G88" s="33"/>
      <c r="H88" s="33"/>
      <c r="I88" s="103" t="s">
        <v>34</v>
      </c>
      <c r="J88" s="31" t="str">
        <f>E26</f>
        <v xml:space="preserve"> </v>
      </c>
      <c r="K88" s="33"/>
      <c r="L88" s="102"/>
      <c r="S88" s="33"/>
      <c r="T88" s="33"/>
      <c r="U88" s="33"/>
      <c r="V88" s="33"/>
      <c r="W88" s="33"/>
      <c r="X88" s="33"/>
      <c r="Y88" s="33"/>
      <c r="Z88" s="33"/>
      <c r="AA88" s="33"/>
      <c r="AB88" s="33"/>
      <c r="AC88" s="33"/>
      <c r="AD88" s="33"/>
      <c r="AE88" s="33"/>
    </row>
    <row r="89" spans="1:31" s="2" customFormat="1" ht="10.35" customHeight="1">
      <c r="A89" s="33"/>
      <c r="B89" s="34"/>
      <c r="C89" s="33"/>
      <c r="D89" s="33"/>
      <c r="E89" s="33"/>
      <c r="F89" s="33"/>
      <c r="G89" s="33"/>
      <c r="H89" s="33"/>
      <c r="I89" s="101"/>
      <c r="J89" s="33"/>
      <c r="K89" s="33"/>
      <c r="L89" s="102"/>
      <c r="S89" s="33"/>
      <c r="T89" s="33"/>
      <c r="U89" s="33"/>
      <c r="V89" s="33"/>
      <c r="W89" s="33"/>
      <c r="X89" s="33"/>
      <c r="Y89" s="33"/>
      <c r="Z89" s="33"/>
      <c r="AA89" s="33"/>
      <c r="AB89" s="33"/>
      <c r="AC89" s="33"/>
      <c r="AD89" s="33"/>
      <c r="AE89" s="33"/>
    </row>
    <row r="90" spans="1:31" s="11" customFormat="1" ht="29.25" customHeight="1">
      <c r="A90" s="136"/>
      <c r="B90" s="137"/>
      <c r="C90" s="138" t="s">
        <v>151</v>
      </c>
      <c r="D90" s="139" t="s">
        <v>56</v>
      </c>
      <c r="E90" s="139" t="s">
        <v>52</v>
      </c>
      <c r="F90" s="139" t="s">
        <v>53</v>
      </c>
      <c r="G90" s="139" t="s">
        <v>152</v>
      </c>
      <c r="H90" s="139" t="s">
        <v>153</v>
      </c>
      <c r="I90" s="140" t="s">
        <v>154</v>
      </c>
      <c r="J90" s="139" t="s">
        <v>130</v>
      </c>
      <c r="K90" s="141" t="s">
        <v>155</v>
      </c>
      <c r="L90" s="142"/>
      <c r="M90" s="59" t="s">
        <v>3</v>
      </c>
      <c r="N90" s="60" t="s">
        <v>41</v>
      </c>
      <c r="O90" s="60" t="s">
        <v>156</v>
      </c>
      <c r="P90" s="60" t="s">
        <v>157</v>
      </c>
      <c r="Q90" s="60" t="s">
        <v>158</v>
      </c>
      <c r="R90" s="60" t="s">
        <v>159</v>
      </c>
      <c r="S90" s="60" t="s">
        <v>160</v>
      </c>
      <c r="T90" s="61" t="s">
        <v>161</v>
      </c>
      <c r="U90" s="136"/>
      <c r="V90" s="136"/>
      <c r="W90" s="136"/>
      <c r="X90" s="136"/>
      <c r="Y90" s="136"/>
      <c r="Z90" s="136"/>
      <c r="AA90" s="136"/>
      <c r="AB90" s="136"/>
      <c r="AC90" s="136"/>
      <c r="AD90" s="136"/>
      <c r="AE90" s="136"/>
    </row>
    <row r="91" spans="1:63" s="2" customFormat="1" ht="22.9" customHeight="1">
      <c r="A91" s="33"/>
      <c r="B91" s="34"/>
      <c r="C91" s="66" t="s">
        <v>162</v>
      </c>
      <c r="D91" s="33"/>
      <c r="E91" s="33"/>
      <c r="F91" s="33"/>
      <c r="G91" s="33"/>
      <c r="H91" s="33"/>
      <c r="I91" s="101"/>
      <c r="J91" s="143">
        <f>BK91</f>
        <v>0</v>
      </c>
      <c r="K91" s="33"/>
      <c r="L91" s="34"/>
      <c r="M91" s="62"/>
      <c r="N91" s="52"/>
      <c r="O91" s="63"/>
      <c r="P91" s="144">
        <f>P92+P99+P135</f>
        <v>0</v>
      </c>
      <c r="Q91" s="63"/>
      <c r="R91" s="144">
        <f>R92+R99+R135</f>
        <v>1.1995500000000001</v>
      </c>
      <c r="S91" s="63"/>
      <c r="T91" s="145">
        <f>T92+T99+T135</f>
        <v>6.282150000000001</v>
      </c>
      <c r="U91" s="33"/>
      <c r="V91" s="33"/>
      <c r="W91" s="33"/>
      <c r="X91" s="33"/>
      <c r="Y91" s="33"/>
      <c r="Z91" s="33"/>
      <c r="AA91" s="33"/>
      <c r="AB91" s="33"/>
      <c r="AC91" s="33"/>
      <c r="AD91" s="33"/>
      <c r="AE91" s="33"/>
      <c r="AT91" s="18" t="s">
        <v>70</v>
      </c>
      <c r="AU91" s="18" t="s">
        <v>131</v>
      </c>
      <c r="BK91" s="146">
        <f>BK92+BK99+BK135</f>
        <v>0</v>
      </c>
    </row>
    <row r="92" spans="2:63" s="12" customFormat="1" ht="25.9" customHeight="1">
      <c r="B92" s="147"/>
      <c r="D92" s="148" t="s">
        <v>70</v>
      </c>
      <c r="E92" s="149" t="s">
        <v>163</v>
      </c>
      <c r="F92" s="149" t="s">
        <v>164</v>
      </c>
      <c r="I92" s="150"/>
      <c r="J92" s="151">
        <f>BK92</f>
        <v>0</v>
      </c>
      <c r="L92" s="147"/>
      <c r="M92" s="152"/>
      <c r="N92" s="153"/>
      <c r="O92" s="153"/>
      <c r="P92" s="154">
        <f>P93</f>
        <v>0</v>
      </c>
      <c r="Q92" s="153"/>
      <c r="R92" s="154">
        <f>R93</f>
        <v>0</v>
      </c>
      <c r="S92" s="153"/>
      <c r="T92" s="155">
        <f>T93</f>
        <v>0</v>
      </c>
      <c r="AR92" s="148" t="s">
        <v>15</v>
      </c>
      <c r="AT92" s="156" t="s">
        <v>70</v>
      </c>
      <c r="AU92" s="156" t="s">
        <v>71</v>
      </c>
      <c r="AY92" s="148" t="s">
        <v>165</v>
      </c>
      <c r="BK92" s="157">
        <f>BK93</f>
        <v>0</v>
      </c>
    </row>
    <row r="93" spans="2:63" s="12" customFormat="1" ht="22.9" customHeight="1">
      <c r="B93" s="147"/>
      <c r="D93" s="148" t="s">
        <v>70</v>
      </c>
      <c r="E93" s="158" t="s">
        <v>226</v>
      </c>
      <c r="F93" s="158" t="s">
        <v>227</v>
      </c>
      <c r="I93" s="150"/>
      <c r="J93" s="159">
        <f>BK93</f>
        <v>0</v>
      </c>
      <c r="L93" s="147"/>
      <c r="M93" s="152"/>
      <c r="N93" s="153"/>
      <c r="O93" s="153"/>
      <c r="P93" s="154">
        <f>SUM(P94:P98)</f>
        <v>0</v>
      </c>
      <c r="Q93" s="153"/>
      <c r="R93" s="154">
        <f>SUM(R94:R98)</f>
        <v>0</v>
      </c>
      <c r="S93" s="153"/>
      <c r="T93" s="155">
        <f>SUM(T94:T98)</f>
        <v>0</v>
      </c>
      <c r="AR93" s="148" t="s">
        <v>15</v>
      </c>
      <c r="AT93" s="156" t="s">
        <v>70</v>
      </c>
      <c r="AU93" s="156" t="s">
        <v>15</v>
      </c>
      <c r="AY93" s="148" t="s">
        <v>165</v>
      </c>
      <c r="BK93" s="157">
        <f>SUM(BK94:BK98)</f>
        <v>0</v>
      </c>
    </row>
    <row r="94" spans="1:65" s="2" customFormat="1" ht="33" customHeight="1">
      <c r="A94" s="33"/>
      <c r="B94" s="160"/>
      <c r="C94" s="161" t="s">
        <v>15</v>
      </c>
      <c r="D94" s="358" t="s">
        <v>167</v>
      </c>
      <c r="E94" s="162" t="s">
        <v>808</v>
      </c>
      <c r="F94" s="163" t="s">
        <v>809</v>
      </c>
      <c r="G94" s="164" t="s">
        <v>231</v>
      </c>
      <c r="H94" s="165">
        <v>6.282</v>
      </c>
      <c r="I94" s="166"/>
      <c r="J94" s="167">
        <f>ROUND(I94*H94,2)</f>
        <v>0</v>
      </c>
      <c r="K94" s="163" t="s">
        <v>171</v>
      </c>
      <c r="L94" s="34"/>
      <c r="M94" s="168" t="s">
        <v>3</v>
      </c>
      <c r="N94" s="169" t="s">
        <v>42</v>
      </c>
      <c r="O94" s="54"/>
      <c r="P94" s="170">
        <f>O94*H94</f>
        <v>0</v>
      </c>
      <c r="Q94" s="170">
        <v>0</v>
      </c>
      <c r="R94" s="170">
        <f>Q94*H94</f>
        <v>0</v>
      </c>
      <c r="S94" s="170">
        <v>0</v>
      </c>
      <c r="T94" s="171">
        <f>S94*H94</f>
        <v>0</v>
      </c>
      <c r="U94" s="33"/>
      <c r="V94" s="33"/>
      <c r="W94" s="33"/>
      <c r="X94" s="33"/>
      <c r="Y94" s="33"/>
      <c r="Z94" s="33"/>
      <c r="AA94" s="33"/>
      <c r="AB94" s="33"/>
      <c r="AC94" s="33"/>
      <c r="AD94" s="33"/>
      <c r="AE94" s="33"/>
      <c r="AR94" s="172" t="s">
        <v>87</v>
      </c>
      <c r="AT94" s="172" t="s">
        <v>167</v>
      </c>
      <c r="AU94" s="172" t="s">
        <v>75</v>
      </c>
      <c r="AY94" s="18" t="s">
        <v>165</v>
      </c>
      <c r="BE94" s="173">
        <f>IF(N94="základní",J94,0)</f>
        <v>0</v>
      </c>
      <c r="BF94" s="173">
        <f>IF(N94="snížená",J94,0)</f>
        <v>0</v>
      </c>
      <c r="BG94" s="173">
        <f>IF(N94="zákl. přenesená",J94,0)</f>
        <v>0</v>
      </c>
      <c r="BH94" s="173">
        <f>IF(N94="sníž. přenesená",J94,0)</f>
        <v>0</v>
      </c>
      <c r="BI94" s="173">
        <f>IF(N94="nulová",J94,0)</f>
        <v>0</v>
      </c>
      <c r="BJ94" s="18" t="s">
        <v>15</v>
      </c>
      <c r="BK94" s="173">
        <f>ROUND(I94*H94,2)</f>
        <v>0</v>
      </c>
      <c r="BL94" s="18" t="s">
        <v>87</v>
      </c>
      <c r="BM94" s="172" t="s">
        <v>919</v>
      </c>
    </row>
    <row r="95" spans="1:65" s="2" customFormat="1" ht="21.75" customHeight="1">
      <c r="A95" s="33"/>
      <c r="B95" s="160"/>
      <c r="C95" s="161" t="s">
        <v>75</v>
      </c>
      <c r="D95" s="358" t="s">
        <v>167</v>
      </c>
      <c r="E95" s="162" t="s">
        <v>234</v>
      </c>
      <c r="F95" s="163" t="s">
        <v>235</v>
      </c>
      <c r="G95" s="164" t="s">
        <v>231</v>
      </c>
      <c r="H95" s="165">
        <v>6.282</v>
      </c>
      <c r="I95" s="166"/>
      <c r="J95" s="167">
        <f>ROUND(I95*H95,2)</f>
        <v>0</v>
      </c>
      <c r="K95" s="163" t="s">
        <v>171</v>
      </c>
      <c r="L95" s="34"/>
      <c r="M95" s="168" t="s">
        <v>3</v>
      </c>
      <c r="N95" s="169" t="s">
        <v>42</v>
      </c>
      <c r="O95" s="54"/>
      <c r="P95" s="170">
        <f>O95*H95</f>
        <v>0</v>
      </c>
      <c r="Q95" s="170">
        <v>0</v>
      </c>
      <c r="R95" s="170">
        <f>Q95*H95</f>
        <v>0</v>
      </c>
      <c r="S95" s="170">
        <v>0</v>
      </c>
      <c r="T95" s="171">
        <f>S95*H95</f>
        <v>0</v>
      </c>
      <c r="U95" s="33"/>
      <c r="V95" s="33"/>
      <c r="W95" s="33"/>
      <c r="X95" s="33"/>
      <c r="Y95" s="33"/>
      <c r="Z95" s="33"/>
      <c r="AA95" s="33"/>
      <c r="AB95" s="33"/>
      <c r="AC95" s="33"/>
      <c r="AD95" s="33"/>
      <c r="AE95" s="33"/>
      <c r="AR95" s="172" t="s">
        <v>87</v>
      </c>
      <c r="AT95" s="172" t="s">
        <v>167</v>
      </c>
      <c r="AU95" s="172" t="s">
        <v>75</v>
      </c>
      <c r="AY95" s="18" t="s">
        <v>165</v>
      </c>
      <c r="BE95" s="173">
        <f>IF(N95="základní",J95,0)</f>
        <v>0</v>
      </c>
      <c r="BF95" s="173">
        <f>IF(N95="snížená",J95,0)</f>
        <v>0</v>
      </c>
      <c r="BG95" s="173">
        <f>IF(N95="zákl. přenesená",J95,0)</f>
        <v>0</v>
      </c>
      <c r="BH95" s="173">
        <f>IF(N95="sníž. přenesená",J95,0)</f>
        <v>0</v>
      </c>
      <c r="BI95" s="173">
        <f>IF(N95="nulová",J95,0)</f>
        <v>0</v>
      </c>
      <c r="BJ95" s="18" t="s">
        <v>15</v>
      </c>
      <c r="BK95" s="173">
        <f>ROUND(I95*H95,2)</f>
        <v>0</v>
      </c>
      <c r="BL95" s="18" t="s">
        <v>87</v>
      </c>
      <c r="BM95" s="172" t="s">
        <v>920</v>
      </c>
    </row>
    <row r="96" spans="1:65" s="2" customFormat="1" ht="33" customHeight="1">
      <c r="A96" s="33"/>
      <c r="B96" s="160"/>
      <c r="C96" s="161" t="s">
        <v>83</v>
      </c>
      <c r="D96" s="358" t="s">
        <v>167</v>
      </c>
      <c r="E96" s="162" t="s">
        <v>238</v>
      </c>
      <c r="F96" s="163" t="s">
        <v>239</v>
      </c>
      <c r="G96" s="164" t="s">
        <v>231</v>
      </c>
      <c r="H96" s="165">
        <v>188.46</v>
      </c>
      <c r="I96" s="166"/>
      <c r="J96" s="167">
        <f>ROUND(I96*H96,2)</f>
        <v>0</v>
      </c>
      <c r="K96" s="163" t="s">
        <v>171</v>
      </c>
      <c r="L96" s="34"/>
      <c r="M96" s="168" t="s">
        <v>3</v>
      </c>
      <c r="N96" s="169" t="s">
        <v>42</v>
      </c>
      <c r="O96" s="54"/>
      <c r="P96" s="170">
        <f>O96*H96</f>
        <v>0</v>
      </c>
      <c r="Q96" s="170">
        <v>0</v>
      </c>
      <c r="R96" s="170">
        <f>Q96*H96</f>
        <v>0</v>
      </c>
      <c r="S96" s="170">
        <v>0</v>
      </c>
      <c r="T96" s="171">
        <f>S96*H96</f>
        <v>0</v>
      </c>
      <c r="U96" s="33"/>
      <c r="V96" s="33"/>
      <c r="W96" s="33"/>
      <c r="X96" s="33"/>
      <c r="Y96" s="33"/>
      <c r="Z96" s="33"/>
      <c r="AA96" s="33"/>
      <c r="AB96" s="33"/>
      <c r="AC96" s="33"/>
      <c r="AD96" s="33"/>
      <c r="AE96" s="33"/>
      <c r="AR96" s="172" t="s">
        <v>87</v>
      </c>
      <c r="AT96" s="172" t="s">
        <v>167</v>
      </c>
      <c r="AU96" s="172" t="s">
        <v>75</v>
      </c>
      <c r="AY96" s="18" t="s">
        <v>165</v>
      </c>
      <c r="BE96" s="173">
        <f>IF(N96="základní",J96,0)</f>
        <v>0</v>
      </c>
      <c r="BF96" s="173">
        <f>IF(N96="snížená",J96,0)</f>
        <v>0</v>
      </c>
      <c r="BG96" s="173">
        <f>IF(N96="zákl. přenesená",J96,0)</f>
        <v>0</v>
      </c>
      <c r="BH96" s="173">
        <f>IF(N96="sníž. přenesená",J96,0)</f>
        <v>0</v>
      </c>
      <c r="BI96" s="173">
        <f>IF(N96="nulová",J96,0)</f>
        <v>0</v>
      </c>
      <c r="BJ96" s="18" t="s">
        <v>15</v>
      </c>
      <c r="BK96" s="173">
        <f>ROUND(I96*H96,2)</f>
        <v>0</v>
      </c>
      <c r="BL96" s="18" t="s">
        <v>87</v>
      </c>
      <c r="BM96" s="172" t="s">
        <v>921</v>
      </c>
    </row>
    <row r="97" spans="2:51" s="13" customFormat="1" ht="12">
      <c r="B97" s="174"/>
      <c r="D97" s="359" t="s">
        <v>173</v>
      </c>
      <c r="F97" s="176" t="s">
        <v>922</v>
      </c>
      <c r="H97" s="177">
        <v>188.46</v>
      </c>
      <c r="I97" s="178"/>
      <c r="L97" s="174"/>
      <c r="M97" s="179"/>
      <c r="N97" s="180"/>
      <c r="O97" s="180"/>
      <c r="P97" s="180"/>
      <c r="Q97" s="180"/>
      <c r="R97" s="180"/>
      <c r="S97" s="180"/>
      <c r="T97" s="181"/>
      <c r="AT97" s="175" t="s">
        <v>173</v>
      </c>
      <c r="AU97" s="175" t="s">
        <v>75</v>
      </c>
      <c r="AV97" s="13" t="s">
        <v>75</v>
      </c>
      <c r="AW97" s="13" t="s">
        <v>4</v>
      </c>
      <c r="AX97" s="13" t="s">
        <v>15</v>
      </c>
      <c r="AY97" s="175" t="s">
        <v>165</v>
      </c>
    </row>
    <row r="98" spans="1:65" s="2" customFormat="1" ht="33" customHeight="1">
      <c r="A98" s="33"/>
      <c r="B98" s="160"/>
      <c r="C98" s="161" t="s">
        <v>87</v>
      </c>
      <c r="D98" s="358" t="s">
        <v>167</v>
      </c>
      <c r="E98" s="162" t="s">
        <v>243</v>
      </c>
      <c r="F98" s="163" t="s">
        <v>244</v>
      </c>
      <c r="G98" s="164" t="s">
        <v>231</v>
      </c>
      <c r="H98" s="165">
        <v>6.282</v>
      </c>
      <c r="I98" s="166"/>
      <c r="J98" s="167">
        <f>ROUND(I98*H98,2)</f>
        <v>0</v>
      </c>
      <c r="K98" s="163" t="s">
        <v>171</v>
      </c>
      <c r="L98" s="34"/>
      <c r="M98" s="168" t="s">
        <v>3</v>
      </c>
      <c r="N98" s="169" t="s">
        <v>42</v>
      </c>
      <c r="O98" s="54"/>
      <c r="P98" s="170">
        <f>O98*H98</f>
        <v>0</v>
      </c>
      <c r="Q98" s="170">
        <v>0</v>
      </c>
      <c r="R98" s="170">
        <f>Q98*H98</f>
        <v>0</v>
      </c>
      <c r="S98" s="170">
        <v>0</v>
      </c>
      <c r="T98" s="171">
        <f>S98*H98</f>
        <v>0</v>
      </c>
      <c r="U98" s="33"/>
      <c r="V98" s="33"/>
      <c r="W98" s="33"/>
      <c r="X98" s="33"/>
      <c r="Y98" s="33"/>
      <c r="Z98" s="33"/>
      <c r="AA98" s="33"/>
      <c r="AB98" s="33"/>
      <c r="AC98" s="33"/>
      <c r="AD98" s="33"/>
      <c r="AE98" s="33"/>
      <c r="AR98" s="172" t="s">
        <v>87</v>
      </c>
      <c r="AT98" s="172" t="s">
        <v>167</v>
      </c>
      <c r="AU98" s="172" t="s">
        <v>75</v>
      </c>
      <c r="AY98" s="18" t="s">
        <v>165</v>
      </c>
      <c r="BE98" s="173">
        <f>IF(N98="základní",J98,0)</f>
        <v>0</v>
      </c>
      <c r="BF98" s="173">
        <f>IF(N98="snížená",J98,0)</f>
        <v>0</v>
      </c>
      <c r="BG98" s="173">
        <f>IF(N98="zákl. přenesená",J98,0)</f>
        <v>0</v>
      </c>
      <c r="BH98" s="173">
        <f>IF(N98="sníž. přenesená",J98,0)</f>
        <v>0</v>
      </c>
      <c r="BI98" s="173">
        <f>IF(N98="nulová",J98,0)</f>
        <v>0</v>
      </c>
      <c r="BJ98" s="18" t="s">
        <v>15</v>
      </c>
      <c r="BK98" s="173">
        <f>ROUND(I98*H98,2)</f>
        <v>0</v>
      </c>
      <c r="BL98" s="18" t="s">
        <v>87</v>
      </c>
      <c r="BM98" s="172" t="s">
        <v>923</v>
      </c>
    </row>
    <row r="99" spans="2:63" s="12" customFormat="1" ht="25.9" customHeight="1">
      <c r="B99" s="147"/>
      <c r="D99" s="360" t="s">
        <v>70</v>
      </c>
      <c r="E99" s="149" t="s">
        <v>251</v>
      </c>
      <c r="F99" s="149" t="s">
        <v>252</v>
      </c>
      <c r="I99" s="150"/>
      <c r="J99" s="151">
        <f>BK99</f>
        <v>0</v>
      </c>
      <c r="L99" s="147"/>
      <c r="M99" s="152"/>
      <c r="N99" s="153"/>
      <c r="O99" s="153"/>
      <c r="P99" s="154">
        <f>P100+P109</f>
        <v>0</v>
      </c>
      <c r="Q99" s="153"/>
      <c r="R99" s="154">
        <f>R100+R109</f>
        <v>1.1995500000000001</v>
      </c>
      <c r="S99" s="153"/>
      <c r="T99" s="155">
        <f>T100+T109</f>
        <v>6.282150000000001</v>
      </c>
      <c r="AR99" s="148" t="s">
        <v>75</v>
      </c>
      <c r="AT99" s="156" t="s">
        <v>70</v>
      </c>
      <c r="AU99" s="156" t="s">
        <v>71</v>
      </c>
      <c r="AY99" s="148" t="s">
        <v>165</v>
      </c>
      <c r="BK99" s="157">
        <f>BK100+BK109</f>
        <v>0</v>
      </c>
    </row>
    <row r="100" spans="2:63" s="12" customFormat="1" ht="22.9" customHeight="1">
      <c r="B100" s="147"/>
      <c r="D100" s="360" t="s">
        <v>70</v>
      </c>
      <c r="E100" s="158" t="s">
        <v>924</v>
      </c>
      <c r="F100" s="158" t="s">
        <v>925</v>
      </c>
      <c r="I100" s="150"/>
      <c r="J100" s="159">
        <f>BK100</f>
        <v>0</v>
      </c>
      <c r="L100" s="147"/>
      <c r="M100" s="152"/>
      <c r="N100" s="153"/>
      <c r="O100" s="153"/>
      <c r="P100" s="154">
        <f>SUM(P101:P108)</f>
        <v>0</v>
      </c>
      <c r="Q100" s="153"/>
      <c r="R100" s="154">
        <f>SUM(R101:R108)</f>
        <v>1.1995500000000001</v>
      </c>
      <c r="S100" s="153"/>
      <c r="T100" s="155">
        <f>SUM(T101:T108)</f>
        <v>0.1344</v>
      </c>
      <c r="AR100" s="148" t="s">
        <v>75</v>
      </c>
      <c r="AT100" s="156" t="s">
        <v>70</v>
      </c>
      <c r="AU100" s="156" t="s">
        <v>15</v>
      </c>
      <c r="AY100" s="148" t="s">
        <v>165</v>
      </c>
      <c r="BK100" s="157">
        <f>SUM(BK101:BK108)</f>
        <v>0</v>
      </c>
    </row>
    <row r="101" spans="1:65" s="2" customFormat="1" ht="16.5" customHeight="1">
      <c r="A101" s="33"/>
      <c r="B101" s="160"/>
      <c r="C101" s="161" t="s">
        <v>109</v>
      </c>
      <c r="D101" s="358" t="s">
        <v>167</v>
      </c>
      <c r="E101" s="162" t="s">
        <v>926</v>
      </c>
      <c r="F101" s="163" t="s">
        <v>927</v>
      </c>
      <c r="G101" s="164" t="s">
        <v>177</v>
      </c>
      <c r="H101" s="165">
        <v>480</v>
      </c>
      <c r="I101" s="166"/>
      <c r="J101" s="167">
        <f aca="true" t="shared" si="0" ref="J101:J108">ROUND(I101*H101,2)</f>
        <v>0</v>
      </c>
      <c r="K101" s="163" t="s">
        <v>3</v>
      </c>
      <c r="L101" s="34"/>
      <c r="M101" s="168" t="s">
        <v>3</v>
      </c>
      <c r="N101" s="169" t="s">
        <v>42</v>
      </c>
      <c r="O101" s="54"/>
      <c r="P101" s="170">
        <f aca="true" t="shared" si="1" ref="P101:P108">O101*H101</f>
        <v>0</v>
      </c>
      <c r="Q101" s="170">
        <v>0</v>
      </c>
      <c r="R101" s="170">
        <f aca="true" t="shared" si="2" ref="R101:R108">Q101*H101</f>
        <v>0</v>
      </c>
      <c r="S101" s="170">
        <v>0.00028</v>
      </c>
      <c r="T101" s="171">
        <f aca="true" t="shared" si="3" ref="T101:T108">S101*H101</f>
        <v>0.1344</v>
      </c>
      <c r="U101" s="33"/>
      <c r="V101" s="33"/>
      <c r="W101" s="33"/>
      <c r="X101" s="33"/>
      <c r="Y101" s="33"/>
      <c r="Z101" s="33"/>
      <c r="AA101" s="33"/>
      <c r="AB101" s="33"/>
      <c r="AC101" s="33"/>
      <c r="AD101" s="33"/>
      <c r="AE101" s="33"/>
      <c r="AR101" s="172" t="s">
        <v>255</v>
      </c>
      <c r="AT101" s="172" t="s">
        <v>167</v>
      </c>
      <c r="AU101" s="172" t="s">
        <v>75</v>
      </c>
      <c r="AY101" s="18" t="s">
        <v>165</v>
      </c>
      <c r="BE101" s="173">
        <f aca="true" t="shared" si="4" ref="BE101:BE108">IF(N101="základní",J101,0)</f>
        <v>0</v>
      </c>
      <c r="BF101" s="173">
        <f aca="true" t="shared" si="5" ref="BF101:BF108">IF(N101="snížená",J101,0)</f>
        <v>0</v>
      </c>
      <c r="BG101" s="173">
        <f aca="true" t="shared" si="6" ref="BG101:BG108">IF(N101="zákl. přenesená",J101,0)</f>
        <v>0</v>
      </c>
      <c r="BH101" s="173">
        <f aca="true" t="shared" si="7" ref="BH101:BH108">IF(N101="sníž. přenesená",J101,0)</f>
        <v>0</v>
      </c>
      <c r="BI101" s="173">
        <f aca="true" t="shared" si="8" ref="BI101:BI108">IF(N101="nulová",J101,0)</f>
        <v>0</v>
      </c>
      <c r="BJ101" s="18" t="s">
        <v>15</v>
      </c>
      <c r="BK101" s="173">
        <f aca="true" t="shared" si="9" ref="BK101:BK108">ROUND(I101*H101,2)</f>
        <v>0</v>
      </c>
      <c r="BL101" s="18" t="s">
        <v>255</v>
      </c>
      <c r="BM101" s="172" t="s">
        <v>928</v>
      </c>
    </row>
    <row r="102" spans="1:65" s="2" customFormat="1" ht="21.75" customHeight="1">
      <c r="A102" s="33"/>
      <c r="B102" s="160"/>
      <c r="C102" s="161" t="s">
        <v>112</v>
      </c>
      <c r="D102" s="358" t="s">
        <v>167</v>
      </c>
      <c r="E102" s="162" t="s">
        <v>929</v>
      </c>
      <c r="F102" s="163" t="s">
        <v>930</v>
      </c>
      <c r="G102" s="164" t="s">
        <v>177</v>
      </c>
      <c r="H102" s="165">
        <v>1570</v>
      </c>
      <c r="I102" s="166"/>
      <c r="J102" s="167">
        <f t="shared" si="0"/>
        <v>0</v>
      </c>
      <c r="K102" s="163" t="s">
        <v>171</v>
      </c>
      <c r="L102" s="34"/>
      <c r="M102" s="168" t="s">
        <v>3</v>
      </c>
      <c r="N102" s="169" t="s">
        <v>42</v>
      </c>
      <c r="O102" s="54"/>
      <c r="P102" s="170">
        <f t="shared" si="1"/>
        <v>0</v>
      </c>
      <c r="Q102" s="170">
        <v>0.00066</v>
      </c>
      <c r="R102" s="170">
        <f t="shared" si="2"/>
        <v>1.0362</v>
      </c>
      <c r="S102" s="170">
        <v>0</v>
      </c>
      <c r="T102" s="171">
        <f t="shared" si="3"/>
        <v>0</v>
      </c>
      <c r="U102" s="33"/>
      <c r="V102" s="33"/>
      <c r="W102" s="33"/>
      <c r="X102" s="33"/>
      <c r="Y102" s="33"/>
      <c r="Z102" s="33"/>
      <c r="AA102" s="33"/>
      <c r="AB102" s="33"/>
      <c r="AC102" s="33"/>
      <c r="AD102" s="33"/>
      <c r="AE102" s="33"/>
      <c r="AR102" s="172" t="s">
        <v>255</v>
      </c>
      <c r="AT102" s="172" t="s">
        <v>167</v>
      </c>
      <c r="AU102" s="172" t="s">
        <v>75</v>
      </c>
      <c r="AY102" s="18" t="s">
        <v>165</v>
      </c>
      <c r="BE102" s="173">
        <f t="shared" si="4"/>
        <v>0</v>
      </c>
      <c r="BF102" s="173">
        <f t="shared" si="5"/>
        <v>0</v>
      </c>
      <c r="BG102" s="173">
        <f t="shared" si="6"/>
        <v>0</v>
      </c>
      <c r="BH102" s="173">
        <f t="shared" si="7"/>
        <v>0</v>
      </c>
      <c r="BI102" s="173">
        <f t="shared" si="8"/>
        <v>0</v>
      </c>
      <c r="BJ102" s="18" t="s">
        <v>15</v>
      </c>
      <c r="BK102" s="173">
        <f t="shared" si="9"/>
        <v>0</v>
      </c>
      <c r="BL102" s="18" t="s">
        <v>255</v>
      </c>
      <c r="BM102" s="172" t="s">
        <v>931</v>
      </c>
    </row>
    <row r="103" spans="1:65" s="2" customFormat="1" ht="44.25" customHeight="1">
      <c r="A103" s="33"/>
      <c r="B103" s="160"/>
      <c r="C103" s="161" t="s">
        <v>115</v>
      </c>
      <c r="D103" s="358" t="s">
        <v>167</v>
      </c>
      <c r="E103" s="162" t="s">
        <v>932</v>
      </c>
      <c r="F103" s="163" t="s">
        <v>933</v>
      </c>
      <c r="G103" s="164" t="s">
        <v>177</v>
      </c>
      <c r="H103" s="165">
        <v>815</v>
      </c>
      <c r="I103" s="166"/>
      <c r="J103" s="167">
        <f t="shared" si="0"/>
        <v>0</v>
      </c>
      <c r="K103" s="163" t="s">
        <v>171</v>
      </c>
      <c r="L103" s="34"/>
      <c r="M103" s="168" t="s">
        <v>3</v>
      </c>
      <c r="N103" s="169" t="s">
        <v>42</v>
      </c>
      <c r="O103" s="54"/>
      <c r="P103" s="170">
        <f t="shared" si="1"/>
        <v>0</v>
      </c>
      <c r="Q103" s="170">
        <v>7E-05</v>
      </c>
      <c r="R103" s="170">
        <f t="shared" si="2"/>
        <v>0.05705</v>
      </c>
      <c r="S103" s="170">
        <v>0</v>
      </c>
      <c r="T103" s="171">
        <f t="shared" si="3"/>
        <v>0</v>
      </c>
      <c r="U103" s="33"/>
      <c r="V103" s="33"/>
      <c r="W103" s="33"/>
      <c r="X103" s="33"/>
      <c r="Y103" s="33"/>
      <c r="Z103" s="33"/>
      <c r="AA103" s="33"/>
      <c r="AB103" s="33"/>
      <c r="AC103" s="33"/>
      <c r="AD103" s="33"/>
      <c r="AE103" s="33"/>
      <c r="AR103" s="172" t="s">
        <v>255</v>
      </c>
      <c r="AT103" s="172" t="s">
        <v>167</v>
      </c>
      <c r="AU103" s="172" t="s">
        <v>75</v>
      </c>
      <c r="AY103" s="18" t="s">
        <v>165</v>
      </c>
      <c r="BE103" s="173">
        <f t="shared" si="4"/>
        <v>0</v>
      </c>
      <c r="BF103" s="173">
        <f t="shared" si="5"/>
        <v>0</v>
      </c>
      <c r="BG103" s="173">
        <f t="shared" si="6"/>
        <v>0</v>
      </c>
      <c r="BH103" s="173">
        <f t="shared" si="7"/>
        <v>0</v>
      </c>
      <c r="BI103" s="173">
        <f t="shared" si="8"/>
        <v>0</v>
      </c>
      <c r="BJ103" s="18" t="s">
        <v>15</v>
      </c>
      <c r="BK103" s="173">
        <f t="shared" si="9"/>
        <v>0</v>
      </c>
      <c r="BL103" s="18" t="s">
        <v>255</v>
      </c>
      <c r="BM103" s="172" t="s">
        <v>934</v>
      </c>
    </row>
    <row r="104" spans="1:65" s="2" customFormat="1" ht="44.25" customHeight="1">
      <c r="A104" s="33"/>
      <c r="B104" s="160"/>
      <c r="C104" s="161" t="s">
        <v>211</v>
      </c>
      <c r="D104" s="358" t="s">
        <v>167</v>
      </c>
      <c r="E104" s="162" t="s">
        <v>935</v>
      </c>
      <c r="F104" s="163" t="s">
        <v>936</v>
      </c>
      <c r="G104" s="164" t="s">
        <v>177</v>
      </c>
      <c r="H104" s="165">
        <v>755</v>
      </c>
      <c r="I104" s="166"/>
      <c r="J104" s="167">
        <f t="shared" si="0"/>
        <v>0</v>
      </c>
      <c r="K104" s="163" t="s">
        <v>171</v>
      </c>
      <c r="L104" s="34"/>
      <c r="M104" s="168" t="s">
        <v>3</v>
      </c>
      <c r="N104" s="169" t="s">
        <v>42</v>
      </c>
      <c r="O104" s="54"/>
      <c r="P104" s="170">
        <f t="shared" si="1"/>
        <v>0</v>
      </c>
      <c r="Q104" s="170">
        <v>0.00012</v>
      </c>
      <c r="R104" s="170">
        <f t="shared" si="2"/>
        <v>0.0906</v>
      </c>
      <c r="S104" s="170">
        <v>0</v>
      </c>
      <c r="T104" s="171">
        <f t="shared" si="3"/>
        <v>0</v>
      </c>
      <c r="U104" s="33"/>
      <c r="V104" s="33"/>
      <c r="W104" s="33"/>
      <c r="X104" s="33"/>
      <c r="Y104" s="33"/>
      <c r="Z104" s="33"/>
      <c r="AA104" s="33"/>
      <c r="AB104" s="33"/>
      <c r="AC104" s="33"/>
      <c r="AD104" s="33"/>
      <c r="AE104" s="33"/>
      <c r="AR104" s="172" t="s">
        <v>255</v>
      </c>
      <c r="AT104" s="172" t="s">
        <v>167</v>
      </c>
      <c r="AU104" s="172" t="s">
        <v>75</v>
      </c>
      <c r="AY104" s="18" t="s">
        <v>165</v>
      </c>
      <c r="BE104" s="173">
        <f t="shared" si="4"/>
        <v>0</v>
      </c>
      <c r="BF104" s="173">
        <f t="shared" si="5"/>
        <v>0</v>
      </c>
      <c r="BG104" s="173">
        <f t="shared" si="6"/>
        <v>0</v>
      </c>
      <c r="BH104" s="173">
        <f t="shared" si="7"/>
        <v>0</v>
      </c>
      <c r="BI104" s="173">
        <f t="shared" si="8"/>
        <v>0</v>
      </c>
      <c r="BJ104" s="18" t="s">
        <v>15</v>
      </c>
      <c r="BK104" s="173">
        <f t="shared" si="9"/>
        <v>0</v>
      </c>
      <c r="BL104" s="18" t="s">
        <v>255</v>
      </c>
      <c r="BM104" s="172" t="s">
        <v>937</v>
      </c>
    </row>
    <row r="105" spans="1:65" s="2" customFormat="1" ht="21.75" customHeight="1">
      <c r="A105" s="33"/>
      <c r="B105" s="160"/>
      <c r="C105" s="161" t="s">
        <v>202</v>
      </c>
      <c r="D105" s="358" t="s">
        <v>167</v>
      </c>
      <c r="E105" s="162" t="s">
        <v>938</v>
      </c>
      <c r="F105" s="163" t="s">
        <v>939</v>
      </c>
      <c r="G105" s="164" t="s">
        <v>177</v>
      </c>
      <c r="H105" s="165">
        <v>1570</v>
      </c>
      <c r="I105" s="166"/>
      <c r="J105" s="167">
        <f t="shared" si="0"/>
        <v>0</v>
      </c>
      <c r="K105" s="163" t="s">
        <v>171</v>
      </c>
      <c r="L105" s="34"/>
      <c r="M105" s="168" t="s">
        <v>3</v>
      </c>
      <c r="N105" s="169" t="s">
        <v>42</v>
      </c>
      <c r="O105" s="54"/>
      <c r="P105" s="170">
        <f t="shared" si="1"/>
        <v>0</v>
      </c>
      <c r="Q105" s="170">
        <v>1E-05</v>
      </c>
      <c r="R105" s="170">
        <f t="shared" si="2"/>
        <v>0.015700000000000002</v>
      </c>
      <c r="S105" s="170">
        <v>0</v>
      </c>
      <c r="T105" s="171">
        <f t="shared" si="3"/>
        <v>0</v>
      </c>
      <c r="U105" s="33"/>
      <c r="V105" s="33"/>
      <c r="W105" s="33"/>
      <c r="X105" s="33"/>
      <c r="Y105" s="33"/>
      <c r="Z105" s="33"/>
      <c r="AA105" s="33"/>
      <c r="AB105" s="33"/>
      <c r="AC105" s="33"/>
      <c r="AD105" s="33"/>
      <c r="AE105" s="33"/>
      <c r="AR105" s="172" t="s">
        <v>255</v>
      </c>
      <c r="AT105" s="172" t="s">
        <v>167</v>
      </c>
      <c r="AU105" s="172" t="s">
        <v>75</v>
      </c>
      <c r="AY105" s="18" t="s">
        <v>165</v>
      </c>
      <c r="BE105" s="173">
        <f t="shared" si="4"/>
        <v>0</v>
      </c>
      <c r="BF105" s="173">
        <f t="shared" si="5"/>
        <v>0</v>
      </c>
      <c r="BG105" s="173">
        <f t="shared" si="6"/>
        <v>0</v>
      </c>
      <c r="BH105" s="173">
        <f t="shared" si="7"/>
        <v>0</v>
      </c>
      <c r="BI105" s="173">
        <f t="shared" si="8"/>
        <v>0</v>
      </c>
      <c r="BJ105" s="18" t="s">
        <v>15</v>
      </c>
      <c r="BK105" s="173">
        <f t="shared" si="9"/>
        <v>0</v>
      </c>
      <c r="BL105" s="18" t="s">
        <v>255</v>
      </c>
      <c r="BM105" s="172" t="s">
        <v>940</v>
      </c>
    </row>
    <row r="106" spans="1:65" s="2" customFormat="1" ht="16.5" customHeight="1">
      <c r="A106" s="33"/>
      <c r="B106" s="160"/>
      <c r="C106" s="161" t="s">
        <v>220</v>
      </c>
      <c r="D106" s="358" t="s">
        <v>167</v>
      </c>
      <c r="E106" s="162" t="s">
        <v>941</v>
      </c>
      <c r="F106" s="163" t="s">
        <v>942</v>
      </c>
      <c r="G106" s="164" t="s">
        <v>177</v>
      </c>
      <c r="H106" s="165">
        <v>1570</v>
      </c>
      <c r="I106" s="166"/>
      <c r="J106" s="167">
        <f t="shared" si="0"/>
        <v>0</v>
      </c>
      <c r="K106" s="163" t="s">
        <v>3</v>
      </c>
      <c r="L106" s="34"/>
      <c r="M106" s="168" t="s">
        <v>3</v>
      </c>
      <c r="N106" s="169" t="s">
        <v>42</v>
      </c>
      <c r="O106" s="54"/>
      <c r="P106" s="170">
        <f t="shared" si="1"/>
        <v>0</v>
      </c>
      <c r="Q106" s="170">
        <v>0</v>
      </c>
      <c r="R106" s="170">
        <f t="shared" si="2"/>
        <v>0</v>
      </c>
      <c r="S106" s="170">
        <v>0</v>
      </c>
      <c r="T106" s="171">
        <f t="shared" si="3"/>
        <v>0</v>
      </c>
      <c r="U106" s="33"/>
      <c r="V106" s="33"/>
      <c r="W106" s="33"/>
      <c r="X106" s="33"/>
      <c r="Y106" s="33"/>
      <c r="Z106" s="33"/>
      <c r="AA106" s="33"/>
      <c r="AB106" s="33"/>
      <c r="AC106" s="33"/>
      <c r="AD106" s="33"/>
      <c r="AE106" s="33"/>
      <c r="AR106" s="172" t="s">
        <v>255</v>
      </c>
      <c r="AT106" s="172" t="s">
        <v>167</v>
      </c>
      <c r="AU106" s="172" t="s">
        <v>75</v>
      </c>
      <c r="AY106" s="18" t="s">
        <v>165</v>
      </c>
      <c r="BE106" s="173">
        <f t="shared" si="4"/>
        <v>0</v>
      </c>
      <c r="BF106" s="173">
        <f t="shared" si="5"/>
        <v>0</v>
      </c>
      <c r="BG106" s="173">
        <f t="shared" si="6"/>
        <v>0</v>
      </c>
      <c r="BH106" s="173">
        <f t="shared" si="7"/>
        <v>0</v>
      </c>
      <c r="BI106" s="173">
        <f t="shared" si="8"/>
        <v>0</v>
      </c>
      <c r="BJ106" s="18" t="s">
        <v>15</v>
      </c>
      <c r="BK106" s="173">
        <f t="shared" si="9"/>
        <v>0</v>
      </c>
      <c r="BL106" s="18" t="s">
        <v>255</v>
      </c>
      <c r="BM106" s="172" t="s">
        <v>943</v>
      </c>
    </row>
    <row r="107" spans="1:65" s="2" customFormat="1" ht="21.75" customHeight="1">
      <c r="A107" s="33"/>
      <c r="B107" s="160"/>
      <c r="C107" s="161" t="s">
        <v>233</v>
      </c>
      <c r="D107" s="358" t="s">
        <v>167</v>
      </c>
      <c r="E107" s="162" t="s">
        <v>944</v>
      </c>
      <c r="F107" s="163" t="s">
        <v>945</v>
      </c>
      <c r="G107" s="164" t="s">
        <v>946</v>
      </c>
      <c r="H107" s="165">
        <v>300</v>
      </c>
      <c r="I107" s="166"/>
      <c r="J107" s="167">
        <f t="shared" si="0"/>
        <v>0</v>
      </c>
      <c r="K107" s="163" t="s">
        <v>3</v>
      </c>
      <c r="L107" s="34"/>
      <c r="M107" s="168" t="s">
        <v>3</v>
      </c>
      <c r="N107" s="169" t="s">
        <v>42</v>
      </c>
      <c r="O107" s="54"/>
      <c r="P107" s="170">
        <f t="shared" si="1"/>
        <v>0</v>
      </c>
      <c r="Q107" s="170">
        <v>0</v>
      </c>
      <c r="R107" s="170">
        <f t="shared" si="2"/>
        <v>0</v>
      </c>
      <c r="S107" s="170">
        <v>0</v>
      </c>
      <c r="T107" s="171">
        <f t="shared" si="3"/>
        <v>0</v>
      </c>
      <c r="U107" s="33"/>
      <c r="V107" s="33"/>
      <c r="W107" s="33"/>
      <c r="X107" s="33"/>
      <c r="Y107" s="33"/>
      <c r="Z107" s="33"/>
      <c r="AA107" s="33"/>
      <c r="AB107" s="33"/>
      <c r="AC107" s="33"/>
      <c r="AD107" s="33"/>
      <c r="AE107" s="33"/>
      <c r="AR107" s="172" t="s">
        <v>255</v>
      </c>
      <c r="AT107" s="172" t="s">
        <v>167</v>
      </c>
      <c r="AU107" s="172" t="s">
        <v>75</v>
      </c>
      <c r="AY107" s="18" t="s">
        <v>165</v>
      </c>
      <c r="BE107" s="173">
        <f t="shared" si="4"/>
        <v>0</v>
      </c>
      <c r="BF107" s="173">
        <f t="shared" si="5"/>
        <v>0</v>
      </c>
      <c r="BG107" s="173">
        <f t="shared" si="6"/>
        <v>0</v>
      </c>
      <c r="BH107" s="173">
        <f t="shared" si="7"/>
        <v>0</v>
      </c>
      <c r="BI107" s="173">
        <f t="shared" si="8"/>
        <v>0</v>
      </c>
      <c r="BJ107" s="18" t="s">
        <v>15</v>
      </c>
      <c r="BK107" s="173">
        <f t="shared" si="9"/>
        <v>0</v>
      </c>
      <c r="BL107" s="18" t="s">
        <v>255</v>
      </c>
      <c r="BM107" s="172" t="s">
        <v>947</v>
      </c>
    </row>
    <row r="108" spans="1:65" s="2" customFormat="1" ht="33" customHeight="1">
      <c r="A108" s="33"/>
      <c r="B108" s="160"/>
      <c r="C108" s="161" t="s">
        <v>228</v>
      </c>
      <c r="D108" s="358" t="s">
        <v>167</v>
      </c>
      <c r="E108" s="162" t="s">
        <v>948</v>
      </c>
      <c r="F108" s="163" t="s">
        <v>949</v>
      </c>
      <c r="G108" s="164" t="s">
        <v>270</v>
      </c>
      <c r="H108" s="197"/>
      <c r="I108" s="166"/>
      <c r="J108" s="167">
        <f t="shared" si="0"/>
        <v>0</v>
      </c>
      <c r="K108" s="163" t="s">
        <v>171</v>
      </c>
      <c r="L108" s="34"/>
      <c r="M108" s="168" t="s">
        <v>3</v>
      </c>
      <c r="N108" s="169" t="s">
        <v>42</v>
      </c>
      <c r="O108" s="54"/>
      <c r="P108" s="170">
        <f t="shared" si="1"/>
        <v>0</v>
      </c>
      <c r="Q108" s="170">
        <v>0</v>
      </c>
      <c r="R108" s="170">
        <f t="shared" si="2"/>
        <v>0</v>
      </c>
      <c r="S108" s="170">
        <v>0</v>
      </c>
      <c r="T108" s="171">
        <f t="shared" si="3"/>
        <v>0</v>
      </c>
      <c r="U108" s="33"/>
      <c r="V108" s="33"/>
      <c r="W108" s="33"/>
      <c r="X108" s="33"/>
      <c r="Y108" s="33"/>
      <c r="Z108" s="33"/>
      <c r="AA108" s="33"/>
      <c r="AB108" s="33"/>
      <c r="AC108" s="33"/>
      <c r="AD108" s="33"/>
      <c r="AE108" s="33"/>
      <c r="AR108" s="172" t="s">
        <v>255</v>
      </c>
      <c r="AT108" s="172" t="s">
        <v>167</v>
      </c>
      <c r="AU108" s="172" t="s">
        <v>75</v>
      </c>
      <c r="AY108" s="18" t="s">
        <v>165</v>
      </c>
      <c r="BE108" s="173">
        <f t="shared" si="4"/>
        <v>0</v>
      </c>
      <c r="BF108" s="173">
        <f t="shared" si="5"/>
        <v>0</v>
      </c>
      <c r="BG108" s="173">
        <f t="shared" si="6"/>
        <v>0</v>
      </c>
      <c r="BH108" s="173">
        <f t="shared" si="7"/>
        <v>0</v>
      </c>
      <c r="BI108" s="173">
        <f t="shared" si="8"/>
        <v>0</v>
      </c>
      <c r="BJ108" s="18" t="s">
        <v>15</v>
      </c>
      <c r="BK108" s="173">
        <f t="shared" si="9"/>
        <v>0</v>
      </c>
      <c r="BL108" s="18" t="s">
        <v>255</v>
      </c>
      <c r="BM108" s="172" t="s">
        <v>950</v>
      </c>
    </row>
    <row r="109" spans="2:63" s="12" customFormat="1" ht="22.9" customHeight="1">
      <c r="B109" s="147"/>
      <c r="D109" s="360" t="s">
        <v>70</v>
      </c>
      <c r="E109" s="158" t="s">
        <v>278</v>
      </c>
      <c r="F109" s="158" t="s">
        <v>279</v>
      </c>
      <c r="I109" s="150"/>
      <c r="J109" s="159">
        <f>BK109</f>
        <v>0</v>
      </c>
      <c r="L109" s="147"/>
      <c r="M109" s="152"/>
      <c r="N109" s="153"/>
      <c r="O109" s="153"/>
      <c r="P109" s="154">
        <f>SUM(P110:P134)</f>
        <v>0</v>
      </c>
      <c r="Q109" s="153"/>
      <c r="R109" s="154">
        <f>SUM(R110:R134)</f>
        <v>0</v>
      </c>
      <c r="S109" s="153"/>
      <c r="T109" s="155">
        <f>SUM(T110:T134)</f>
        <v>6.14775</v>
      </c>
      <c r="AR109" s="148" t="s">
        <v>75</v>
      </c>
      <c r="AT109" s="156" t="s">
        <v>70</v>
      </c>
      <c r="AU109" s="156" t="s">
        <v>15</v>
      </c>
      <c r="AY109" s="148" t="s">
        <v>165</v>
      </c>
      <c r="BK109" s="157">
        <f>SUM(BK110:BK134)</f>
        <v>0</v>
      </c>
    </row>
    <row r="110" spans="1:65" s="2" customFormat="1" ht="16.5" customHeight="1">
      <c r="A110" s="33"/>
      <c r="B110" s="160"/>
      <c r="C110" s="161" t="s">
        <v>237</v>
      </c>
      <c r="D110" s="358" t="s">
        <v>167</v>
      </c>
      <c r="E110" s="162" t="s">
        <v>951</v>
      </c>
      <c r="F110" s="163" t="s">
        <v>952</v>
      </c>
      <c r="G110" s="164" t="s">
        <v>953</v>
      </c>
      <c r="H110" s="165">
        <v>75</v>
      </c>
      <c r="I110" s="166"/>
      <c r="J110" s="167">
        <f aca="true" t="shared" si="10" ref="J110:J134">ROUND(I110*H110,2)</f>
        <v>0</v>
      </c>
      <c r="K110" s="163" t="s">
        <v>171</v>
      </c>
      <c r="L110" s="34"/>
      <c r="M110" s="168" t="s">
        <v>3</v>
      </c>
      <c r="N110" s="169" t="s">
        <v>42</v>
      </c>
      <c r="O110" s="54"/>
      <c r="P110" s="170">
        <f aca="true" t="shared" si="11" ref="P110:P134">O110*H110</f>
        <v>0</v>
      </c>
      <c r="Q110" s="170">
        <v>0</v>
      </c>
      <c r="R110" s="170">
        <f aca="true" t="shared" si="12" ref="R110:R134">Q110*H110</f>
        <v>0</v>
      </c>
      <c r="S110" s="170">
        <v>0.0342</v>
      </c>
      <c r="T110" s="171">
        <f aca="true" t="shared" si="13" ref="T110:T134">S110*H110</f>
        <v>2.565</v>
      </c>
      <c r="U110" s="33"/>
      <c r="V110" s="33"/>
      <c r="W110" s="33"/>
      <c r="X110" s="33"/>
      <c r="Y110" s="33"/>
      <c r="Z110" s="33"/>
      <c r="AA110" s="33"/>
      <c r="AB110" s="33"/>
      <c r="AC110" s="33"/>
      <c r="AD110" s="33"/>
      <c r="AE110" s="33"/>
      <c r="AR110" s="172" t="s">
        <v>255</v>
      </c>
      <c r="AT110" s="172" t="s">
        <v>167</v>
      </c>
      <c r="AU110" s="172" t="s">
        <v>75</v>
      </c>
      <c r="AY110" s="18" t="s">
        <v>165</v>
      </c>
      <c r="BE110" s="173">
        <f aca="true" t="shared" si="14" ref="BE110:BE134">IF(N110="základní",J110,0)</f>
        <v>0</v>
      </c>
      <c r="BF110" s="173">
        <f aca="true" t="shared" si="15" ref="BF110:BF134">IF(N110="snížená",J110,0)</f>
        <v>0</v>
      </c>
      <c r="BG110" s="173">
        <f aca="true" t="shared" si="16" ref="BG110:BG134">IF(N110="zákl. přenesená",J110,0)</f>
        <v>0</v>
      </c>
      <c r="BH110" s="173">
        <f aca="true" t="shared" si="17" ref="BH110:BH134">IF(N110="sníž. přenesená",J110,0)</f>
        <v>0</v>
      </c>
      <c r="BI110" s="173">
        <f aca="true" t="shared" si="18" ref="BI110:BI134">IF(N110="nulová",J110,0)</f>
        <v>0</v>
      </c>
      <c r="BJ110" s="18" t="s">
        <v>15</v>
      </c>
      <c r="BK110" s="173">
        <f aca="true" t="shared" si="19" ref="BK110:BK134">ROUND(I110*H110,2)</f>
        <v>0</v>
      </c>
      <c r="BL110" s="18" t="s">
        <v>255</v>
      </c>
      <c r="BM110" s="172" t="s">
        <v>954</v>
      </c>
    </row>
    <row r="111" spans="1:65" s="2" customFormat="1" ht="16.5" customHeight="1">
      <c r="A111" s="33"/>
      <c r="B111" s="160"/>
      <c r="C111" s="161" t="s">
        <v>242</v>
      </c>
      <c r="D111" s="358" t="s">
        <v>167</v>
      </c>
      <c r="E111" s="162" t="s">
        <v>955</v>
      </c>
      <c r="F111" s="163" t="s">
        <v>956</v>
      </c>
      <c r="G111" s="164" t="s">
        <v>953</v>
      </c>
      <c r="H111" s="165">
        <v>75</v>
      </c>
      <c r="I111" s="166"/>
      <c r="J111" s="167">
        <f t="shared" si="10"/>
        <v>0</v>
      </c>
      <c r="K111" s="163" t="s">
        <v>171</v>
      </c>
      <c r="L111" s="34"/>
      <c r="M111" s="168" t="s">
        <v>3</v>
      </c>
      <c r="N111" s="169" t="s">
        <v>42</v>
      </c>
      <c r="O111" s="54"/>
      <c r="P111" s="170">
        <f t="shared" si="11"/>
        <v>0</v>
      </c>
      <c r="Q111" s="170">
        <v>0</v>
      </c>
      <c r="R111" s="170">
        <f t="shared" si="12"/>
        <v>0</v>
      </c>
      <c r="S111" s="170">
        <v>0.01946</v>
      </c>
      <c r="T111" s="171">
        <f t="shared" si="13"/>
        <v>1.4595</v>
      </c>
      <c r="U111" s="33"/>
      <c r="V111" s="33"/>
      <c r="W111" s="33"/>
      <c r="X111" s="33"/>
      <c r="Y111" s="33"/>
      <c r="Z111" s="33"/>
      <c r="AA111" s="33"/>
      <c r="AB111" s="33"/>
      <c r="AC111" s="33"/>
      <c r="AD111" s="33"/>
      <c r="AE111" s="33"/>
      <c r="AR111" s="172" t="s">
        <v>255</v>
      </c>
      <c r="AT111" s="172" t="s">
        <v>167</v>
      </c>
      <c r="AU111" s="172" t="s">
        <v>75</v>
      </c>
      <c r="AY111" s="18" t="s">
        <v>165</v>
      </c>
      <c r="BE111" s="173">
        <f t="shared" si="14"/>
        <v>0</v>
      </c>
      <c r="BF111" s="173">
        <f t="shared" si="15"/>
        <v>0</v>
      </c>
      <c r="BG111" s="173">
        <f t="shared" si="16"/>
        <v>0</v>
      </c>
      <c r="BH111" s="173">
        <f t="shared" si="17"/>
        <v>0</v>
      </c>
      <c r="BI111" s="173">
        <f t="shared" si="18"/>
        <v>0</v>
      </c>
      <c r="BJ111" s="18" t="s">
        <v>15</v>
      </c>
      <c r="BK111" s="173">
        <f t="shared" si="19"/>
        <v>0</v>
      </c>
      <c r="BL111" s="18" t="s">
        <v>255</v>
      </c>
      <c r="BM111" s="172" t="s">
        <v>957</v>
      </c>
    </row>
    <row r="112" spans="1:65" s="2" customFormat="1" ht="21.75" customHeight="1">
      <c r="A112" s="33"/>
      <c r="B112" s="160"/>
      <c r="C112" s="161" t="s">
        <v>9</v>
      </c>
      <c r="D112" s="358" t="s">
        <v>167</v>
      </c>
      <c r="E112" s="162" t="s">
        <v>958</v>
      </c>
      <c r="F112" s="163" t="s">
        <v>959</v>
      </c>
      <c r="G112" s="164" t="s">
        <v>953</v>
      </c>
      <c r="H112" s="165">
        <v>75</v>
      </c>
      <c r="I112" s="166"/>
      <c r="J112" s="167">
        <f t="shared" si="10"/>
        <v>0</v>
      </c>
      <c r="K112" s="163" t="s">
        <v>171</v>
      </c>
      <c r="L112" s="34"/>
      <c r="M112" s="168" t="s">
        <v>3</v>
      </c>
      <c r="N112" s="169" t="s">
        <v>42</v>
      </c>
      <c r="O112" s="54"/>
      <c r="P112" s="170">
        <f t="shared" si="11"/>
        <v>0</v>
      </c>
      <c r="Q112" s="170">
        <v>0</v>
      </c>
      <c r="R112" s="170">
        <f t="shared" si="12"/>
        <v>0</v>
      </c>
      <c r="S112" s="170">
        <v>0.0245</v>
      </c>
      <c r="T112" s="171">
        <f t="shared" si="13"/>
        <v>1.8375000000000001</v>
      </c>
      <c r="U112" s="33"/>
      <c r="V112" s="33"/>
      <c r="W112" s="33"/>
      <c r="X112" s="33"/>
      <c r="Y112" s="33"/>
      <c r="Z112" s="33"/>
      <c r="AA112" s="33"/>
      <c r="AB112" s="33"/>
      <c r="AC112" s="33"/>
      <c r="AD112" s="33"/>
      <c r="AE112" s="33"/>
      <c r="AR112" s="172" t="s">
        <v>255</v>
      </c>
      <c r="AT112" s="172" t="s">
        <v>167</v>
      </c>
      <c r="AU112" s="172" t="s">
        <v>75</v>
      </c>
      <c r="AY112" s="18" t="s">
        <v>165</v>
      </c>
      <c r="BE112" s="173">
        <f t="shared" si="14"/>
        <v>0</v>
      </c>
      <c r="BF112" s="173">
        <f t="shared" si="15"/>
        <v>0</v>
      </c>
      <c r="BG112" s="173">
        <f t="shared" si="16"/>
        <v>0</v>
      </c>
      <c r="BH112" s="173">
        <f t="shared" si="17"/>
        <v>0</v>
      </c>
      <c r="BI112" s="173">
        <f t="shared" si="18"/>
        <v>0</v>
      </c>
      <c r="BJ112" s="18" t="s">
        <v>15</v>
      </c>
      <c r="BK112" s="173">
        <f t="shared" si="19"/>
        <v>0</v>
      </c>
      <c r="BL112" s="18" t="s">
        <v>255</v>
      </c>
      <c r="BM112" s="172" t="s">
        <v>960</v>
      </c>
    </row>
    <row r="113" spans="1:65" s="2" customFormat="1" ht="16.5" customHeight="1">
      <c r="A113" s="33"/>
      <c r="B113" s="160"/>
      <c r="C113" s="161" t="s">
        <v>255</v>
      </c>
      <c r="D113" s="358" t="s">
        <v>167</v>
      </c>
      <c r="E113" s="162" t="s">
        <v>961</v>
      </c>
      <c r="F113" s="163" t="s">
        <v>962</v>
      </c>
      <c r="G113" s="164" t="s">
        <v>953</v>
      </c>
      <c r="H113" s="165">
        <v>75</v>
      </c>
      <c r="I113" s="166"/>
      <c r="J113" s="167">
        <f t="shared" si="10"/>
        <v>0</v>
      </c>
      <c r="K113" s="163" t="s">
        <v>171</v>
      </c>
      <c r="L113" s="34"/>
      <c r="M113" s="168" t="s">
        <v>3</v>
      </c>
      <c r="N113" s="169" t="s">
        <v>42</v>
      </c>
      <c r="O113" s="54"/>
      <c r="P113" s="170">
        <f t="shared" si="11"/>
        <v>0</v>
      </c>
      <c r="Q113" s="170">
        <v>0</v>
      </c>
      <c r="R113" s="170">
        <f t="shared" si="12"/>
        <v>0</v>
      </c>
      <c r="S113" s="170">
        <v>0.00156</v>
      </c>
      <c r="T113" s="171">
        <f t="shared" si="13"/>
        <v>0.11699999999999999</v>
      </c>
      <c r="U113" s="33"/>
      <c r="V113" s="33"/>
      <c r="W113" s="33"/>
      <c r="X113" s="33"/>
      <c r="Y113" s="33"/>
      <c r="Z113" s="33"/>
      <c r="AA113" s="33"/>
      <c r="AB113" s="33"/>
      <c r="AC113" s="33"/>
      <c r="AD113" s="33"/>
      <c r="AE113" s="33"/>
      <c r="AR113" s="172" t="s">
        <v>255</v>
      </c>
      <c r="AT113" s="172" t="s">
        <v>167</v>
      </c>
      <c r="AU113" s="172" t="s">
        <v>75</v>
      </c>
      <c r="AY113" s="18" t="s">
        <v>165</v>
      </c>
      <c r="BE113" s="173">
        <f t="shared" si="14"/>
        <v>0</v>
      </c>
      <c r="BF113" s="173">
        <f t="shared" si="15"/>
        <v>0</v>
      </c>
      <c r="BG113" s="173">
        <f t="shared" si="16"/>
        <v>0</v>
      </c>
      <c r="BH113" s="173">
        <f t="shared" si="17"/>
        <v>0</v>
      </c>
      <c r="BI113" s="173">
        <f t="shared" si="18"/>
        <v>0</v>
      </c>
      <c r="BJ113" s="18" t="s">
        <v>15</v>
      </c>
      <c r="BK113" s="173">
        <f t="shared" si="19"/>
        <v>0</v>
      </c>
      <c r="BL113" s="18" t="s">
        <v>255</v>
      </c>
      <c r="BM113" s="172" t="s">
        <v>963</v>
      </c>
    </row>
    <row r="114" spans="1:65" s="2" customFormat="1" ht="16.5" customHeight="1">
      <c r="A114" s="33"/>
      <c r="B114" s="160"/>
      <c r="C114" s="161" t="s">
        <v>259</v>
      </c>
      <c r="D114" s="358" t="s">
        <v>167</v>
      </c>
      <c r="E114" s="162" t="s">
        <v>964</v>
      </c>
      <c r="F114" s="163" t="s">
        <v>965</v>
      </c>
      <c r="G114" s="164" t="s">
        <v>286</v>
      </c>
      <c r="H114" s="165">
        <v>75</v>
      </c>
      <c r="I114" s="166"/>
      <c r="J114" s="167">
        <f t="shared" si="10"/>
        <v>0</v>
      </c>
      <c r="K114" s="163" t="s">
        <v>171</v>
      </c>
      <c r="L114" s="34"/>
      <c r="M114" s="168" t="s">
        <v>3</v>
      </c>
      <c r="N114" s="169" t="s">
        <v>42</v>
      </c>
      <c r="O114" s="54"/>
      <c r="P114" s="170">
        <f t="shared" si="11"/>
        <v>0</v>
      </c>
      <c r="Q114" s="170">
        <v>0</v>
      </c>
      <c r="R114" s="170">
        <f t="shared" si="12"/>
        <v>0</v>
      </c>
      <c r="S114" s="170">
        <v>0.00225</v>
      </c>
      <c r="T114" s="171">
        <f t="shared" si="13"/>
        <v>0.16874999999999998</v>
      </c>
      <c r="U114" s="33"/>
      <c r="V114" s="33"/>
      <c r="W114" s="33"/>
      <c r="X114" s="33"/>
      <c r="Y114" s="33"/>
      <c r="Z114" s="33"/>
      <c r="AA114" s="33"/>
      <c r="AB114" s="33"/>
      <c r="AC114" s="33"/>
      <c r="AD114" s="33"/>
      <c r="AE114" s="33"/>
      <c r="AR114" s="172" t="s">
        <v>255</v>
      </c>
      <c r="AT114" s="172" t="s">
        <v>167</v>
      </c>
      <c r="AU114" s="172" t="s">
        <v>75</v>
      </c>
      <c r="AY114" s="18" t="s">
        <v>165</v>
      </c>
      <c r="BE114" s="173">
        <f t="shared" si="14"/>
        <v>0</v>
      </c>
      <c r="BF114" s="173">
        <f t="shared" si="15"/>
        <v>0</v>
      </c>
      <c r="BG114" s="173">
        <f t="shared" si="16"/>
        <v>0</v>
      </c>
      <c r="BH114" s="173">
        <f t="shared" si="17"/>
        <v>0</v>
      </c>
      <c r="BI114" s="173">
        <f t="shared" si="18"/>
        <v>0</v>
      </c>
      <c r="BJ114" s="18" t="s">
        <v>15</v>
      </c>
      <c r="BK114" s="173">
        <f t="shared" si="19"/>
        <v>0</v>
      </c>
      <c r="BL114" s="18" t="s">
        <v>255</v>
      </c>
      <c r="BM114" s="172" t="s">
        <v>966</v>
      </c>
    </row>
    <row r="115" spans="1:65" s="2" customFormat="1" ht="16.5" customHeight="1">
      <c r="A115" s="33"/>
      <c r="B115" s="160"/>
      <c r="C115" s="161" t="s">
        <v>272</v>
      </c>
      <c r="D115" s="358" t="s">
        <v>167</v>
      </c>
      <c r="E115" s="162" t="s">
        <v>967</v>
      </c>
      <c r="F115" s="163" t="s">
        <v>968</v>
      </c>
      <c r="G115" s="164" t="s">
        <v>946</v>
      </c>
      <c r="H115" s="165">
        <v>75</v>
      </c>
      <c r="I115" s="166"/>
      <c r="J115" s="167">
        <f t="shared" si="10"/>
        <v>0</v>
      </c>
      <c r="K115" s="163" t="s">
        <v>3</v>
      </c>
      <c r="L115" s="34"/>
      <c r="M115" s="168" t="s">
        <v>3</v>
      </c>
      <c r="N115" s="169" t="s">
        <v>42</v>
      </c>
      <c r="O115" s="54"/>
      <c r="P115" s="170">
        <f t="shared" si="11"/>
        <v>0</v>
      </c>
      <c r="Q115" s="170">
        <v>0</v>
      </c>
      <c r="R115" s="170">
        <f t="shared" si="12"/>
        <v>0</v>
      </c>
      <c r="S115" s="170">
        <v>0</v>
      </c>
      <c r="T115" s="171">
        <f t="shared" si="13"/>
        <v>0</v>
      </c>
      <c r="U115" s="33"/>
      <c r="V115" s="33"/>
      <c r="W115" s="33"/>
      <c r="X115" s="33"/>
      <c r="Y115" s="33"/>
      <c r="Z115" s="33"/>
      <c r="AA115" s="33"/>
      <c r="AB115" s="33"/>
      <c r="AC115" s="33"/>
      <c r="AD115" s="33"/>
      <c r="AE115" s="33"/>
      <c r="AR115" s="172" t="s">
        <v>255</v>
      </c>
      <c r="AT115" s="172" t="s">
        <v>167</v>
      </c>
      <c r="AU115" s="172" t="s">
        <v>75</v>
      </c>
      <c r="AY115" s="18" t="s">
        <v>165</v>
      </c>
      <c r="BE115" s="173">
        <f t="shared" si="14"/>
        <v>0</v>
      </c>
      <c r="BF115" s="173">
        <f t="shared" si="15"/>
        <v>0</v>
      </c>
      <c r="BG115" s="173">
        <f t="shared" si="16"/>
        <v>0</v>
      </c>
      <c r="BH115" s="173">
        <f t="shared" si="17"/>
        <v>0</v>
      </c>
      <c r="BI115" s="173">
        <f t="shared" si="18"/>
        <v>0</v>
      </c>
      <c r="BJ115" s="18" t="s">
        <v>15</v>
      </c>
      <c r="BK115" s="173">
        <f t="shared" si="19"/>
        <v>0</v>
      </c>
      <c r="BL115" s="18" t="s">
        <v>255</v>
      </c>
      <c r="BM115" s="172" t="s">
        <v>969</v>
      </c>
    </row>
    <row r="116" spans="1:65" s="2" customFormat="1" ht="16.5" customHeight="1">
      <c r="A116" s="33"/>
      <c r="B116" s="160"/>
      <c r="C116" s="161" t="s">
        <v>280</v>
      </c>
      <c r="D116" s="358" t="s">
        <v>167</v>
      </c>
      <c r="E116" s="162" t="s">
        <v>970</v>
      </c>
      <c r="F116" s="163" t="s">
        <v>971</v>
      </c>
      <c r="G116" s="164" t="s">
        <v>946</v>
      </c>
      <c r="H116" s="165">
        <v>75</v>
      </c>
      <c r="I116" s="166"/>
      <c r="J116" s="167">
        <f t="shared" si="10"/>
        <v>0</v>
      </c>
      <c r="K116" s="163" t="s">
        <v>3</v>
      </c>
      <c r="L116" s="34"/>
      <c r="M116" s="168" t="s">
        <v>3</v>
      </c>
      <c r="N116" s="169" t="s">
        <v>42</v>
      </c>
      <c r="O116" s="54"/>
      <c r="P116" s="170">
        <f t="shared" si="11"/>
        <v>0</v>
      </c>
      <c r="Q116" s="170">
        <v>0</v>
      </c>
      <c r="R116" s="170">
        <f t="shared" si="12"/>
        <v>0</v>
      </c>
      <c r="S116" s="170">
        <v>0</v>
      </c>
      <c r="T116" s="171">
        <f t="shared" si="13"/>
        <v>0</v>
      </c>
      <c r="U116" s="33"/>
      <c r="V116" s="33"/>
      <c r="W116" s="33"/>
      <c r="X116" s="33"/>
      <c r="Y116" s="33"/>
      <c r="Z116" s="33"/>
      <c r="AA116" s="33"/>
      <c r="AB116" s="33"/>
      <c r="AC116" s="33"/>
      <c r="AD116" s="33"/>
      <c r="AE116" s="33"/>
      <c r="AR116" s="172" t="s">
        <v>255</v>
      </c>
      <c r="AT116" s="172" t="s">
        <v>167</v>
      </c>
      <c r="AU116" s="172" t="s">
        <v>75</v>
      </c>
      <c r="AY116" s="18" t="s">
        <v>165</v>
      </c>
      <c r="BE116" s="173">
        <f t="shared" si="14"/>
        <v>0</v>
      </c>
      <c r="BF116" s="173">
        <f t="shared" si="15"/>
        <v>0</v>
      </c>
      <c r="BG116" s="173">
        <f t="shared" si="16"/>
        <v>0</v>
      </c>
      <c r="BH116" s="173">
        <f t="shared" si="17"/>
        <v>0</v>
      </c>
      <c r="BI116" s="173">
        <f t="shared" si="18"/>
        <v>0</v>
      </c>
      <c r="BJ116" s="18" t="s">
        <v>15</v>
      </c>
      <c r="BK116" s="173">
        <f t="shared" si="19"/>
        <v>0</v>
      </c>
      <c r="BL116" s="18" t="s">
        <v>255</v>
      </c>
      <c r="BM116" s="172" t="s">
        <v>972</v>
      </c>
    </row>
    <row r="117" spans="1:65" s="2" customFormat="1" ht="16.5" customHeight="1">
      <c r="A117" s="33"/>
      <c r="B117" s="160"/>
      <c r="C117" s="161" t="s">
        <v>8</v>
      </c>
      <c r="D117" s="358" t="s">
        <v>167</v>
      </c>
      <c r="E117" s="162" t="s">
        <v>973</v>
      </c>
      <c r="F117" s="163" t="s">
        <v>974</v>
      </c>
      <c r="G117" s="164" t="s">
        <v>946</v>
      </c>
      <c r="H117" s="165">
        <v>75</v>
      </c>
      <c r="I117" s="166"/>
      <c r="J117" s="167">
        <f t="shared" si="10"/>
        <v>0</v>
      </c>
      <c r="K117" s="163" t="s">
        <v>3</v>
      </c>
      <c r="L117" s="34"/>
      <c r="M117" s="168" t="s">
        <v>3</v>
      </c>
      <c r="N117" s="169" t="s">
        <v>42</v>
      </c>
      <c r="O117" s="54"/>
      <c r="P117" s="170">
        <f t="shared" si="11"/>
        <v>0</v>
      </c>
      <c r="Q117" s="170">
        <v>0</v>
      </c>
      <c r="R117" s="170">
        <f t="shared" si="12"/>
        <v>0</v>
      </c>
      <c r="S117" s="170">
        <v>0</v>
      </c>
      <c r="T117" s="171">
        <f t="shared" si="13"/>
        <v>0</v>
      </c>
      <c r="U117" s="33"/>
      <c r="V117" s="33"/>
      <c r="W117" s="33"/>
      <c r="X117" s="33"/>
      <c r="Y117" s="33"/>
      <c r="Z117" s="33"/>
      <c r="AA117" s="33"/>
      <c r="AB117" s="33"/>
      <c r="AC117" s="33"/>
      <c r="AD117" s="33"/>
      <c r="AE117" s="33"/>
      <c r="AR117" s="172" t="s">
        <v>255</v>
      </c>
      <c r="AT117" s="172" t="s">
        <v>167</v>
      </c>
      <c r="AU117" s="172" t="s">
        <v>75</v>
      </c>
      <c r="AY117" s="18" t="s">
        <v>165</v>
      </c>
      <c r="BE117" s="173">
        <f t="shared" si="14"/>
        <v>0</v>
      </c>
      <c r="BF117" s="173">
        <f t="shared" si="15"/>
        <v>0</v>
      </c>
      <c r="BG117" s="173">
        <f t="shared" si="16"/>
        <v>0</v>
      </c>
      <c r="BH117" s="173">
        <f t="shared" si="17"/>
        <v>0</v>
      </c>
      <c r="BI117" s="173">
        <f t="shared" si="18"/>
        <v>0</v>
      </c>
      <c r="BJ117" s="18" t="s">
        <v>15</v>
      </c>
      <c r="BK117" s="173">
        <f t="shared" si="19"/>
        <v>0</v>
      </c>
      <c r="BL117" s="18" t="s">
        <v>255</v>
      </c>
      <c r="BM117" s="172" t="s">
        <v>975</v>
      </c>
    </row>
    <row r="118" spans="1:65" s="2" customFormat="1" ht="16.5" customHeight="1">
      <c r="A118" s="33"/>
      <c r="B118" s="160"/>
      <c r="C118" s="161" t="s">
        <v>288</v>
      </c>
      <c r="D118" s="358" t="s">
        <v>167</v>
      </c>
      <c r="E118" s="162" t="s">
        <v>976</v>
      </c>
      <c r="F118" s="163" t="s">
        <v>977</v>
      </c>
      <c r="G118" s="164" t="s">
        <v>946</v>
      </c>
      <c r="H118" s="165">
        <v>150</v>
      </c>
      <c r="I118" s="166"/>
      <c r="J118" s="167">
        <f t="shared" si="10"/>
        <v>0</v>
      </c>
      <c r="K118" s="163" t="s">
        <v>3</v>
      </c>
      <c r="L118" s="34"/>
      <c r="M118" s="168" t="s">
        <v>3</v>
      </c>
      <c r="N118" s="169" t="s">
        <v>42</v>
      </c>
      <c r="O118" s="54"/>
      <c r="P118" s="170">
        <f t="shared" si="11"/>
        <v>0</v>
      </c>
      <c r="Q118" s="170">
        <v>0</v>
      </c>
      <c r="R118" s="170">
        <f t="shared" si="12"/>
        <v>0</v>
      </c>
      <c r="S118" s="170">
        <v>0</v>
      </c>
      <c r="T118" s="171">
        <f t="shared" si="13"/>
        <v>0</v>
      </c>
      <c r="U118" s="33"/>
      <c r="V118" s="33"/>
      <c r="W118" s="33"/>
      <c r="X118" s="33"/>
      <c r="Y118" s="33"/>
      <c r="Z118" s="33"/>
      <c r="AA118" s="33"/>
      <c r="AB118" s="33"/>
      <c r="AC118" s="33"/>
      <c r="AD118" s="33"/>
      <c r="AE118" s="33"/>
      <c r="AR118" s="172" t="s">
        <v>255</v>
      </c>
      <c r="AT118" s="172" t="s">
        <v>167</v>
      </c>
      <c r="AU118" s="172" t="s">
        <v>75</v>
      </c>
      <c r="AY118" s="18" t="s">
        <v>165</v>
      </c>
      <c r="BE118" s="173">
        <f t="shared" si="14"/>
        <v>0</v>
      </c>
      <c r="BF118" s="173">
        <f t="shared" si="15"/>
        <v>0</v>
      </c>
      <c r="BG118" s="173">
        <f t="shared" si="16"/>
        <v>0</v>
      </c>
      <c r="BH118" s="173">
        <f t="shared" si="17"/>
        <v>0</v>
      </c>
      <c r="BI118" s="173">
        <f t="shared" si="18"/>
        <v>0</v>
      </c>
      <c r="BJ118" s="18" t="s">
        <v>15</v>
      </c>
      <c r="BK118" s="173">
        <f t="shared" si="19"/>
        <v>0</v>
      </c>
      <c r="BL118" s="18" t="s">
        <v>255</v>
      </c>
      <c r="BM118" s="172" t="s">
        <v>978</v>
      </c>
    </row>
    <row r="119" spans="1:65" s="2" customFormat="1" ht="16.5" customHeight="1">
      <c r="A119" s="33"/>
      <c r="B119" s="160"/>
      <c r="C119" s="161" t="s">
        <v>292</v>
      </c>
      <c r="D119" s="358" t="s">
        <v>167</v>
      </c>
      <c r="E119" s="162" t="s">
        <v>979</v>
      </c>
      <c r="F119" s="163" t="s">
        <v>980</v>
      </c>
      <c r="G119" s="164" t="s">
        <v>946</v>
      </c>
      <c r="H119" s="165">
        <v>150</v>
      </c>
      <c r="I119" s="166"/>
      <c r="J119" s="167">
        <f t="shared" si="10"/>
        <v>0</v>
      </c>
      <c r="K119" s="163" t="s">
        <v>3</v>
      </c>
      <c r="L119" s="34"/>
      <c r="M119" s="168" t="s">
        <v>3</v>
      </c>
      <c r="N119" s="169" t="s">
        <v>42</v>
      </c>
      <c r="O119" s="54"/>
      <c r="P119" s="170">
        <f t="shared" si="11"/>
        <v>0</v>
      </c>
      <c r="Q119" s="170">
        <v>0</v>
      </c>
      <c r="R119" s="170">
        <f t="shared" si="12"/>
        <v>0</v>
      </c>
      <c r="S119" s="170">
        <v>0</v>
      </c>
      <c r="T119" s="171">
        <f t="shared" si="13"/>
        <v>0</v>
      </c>
      <c r="U119" s="33"/>
      <c r="V119" s="33"/>
      <c r="W119" s="33"/>
      <c r="X119" s="33"/>
      <c r="Y119" s="33"/>
      <c r="Z119" s="33"/>
      <c r="AA119" s="33"/>
      <c r="AB119" s="33"/>
      <c r="AC119" s="33"/>
      <c r="AD119" s="33"/>
      <c r="AE119" s="33"/>
      <c r="AR119" s="172" t="s">
        <v>255</v>
      </c>
      <c r="AT119" s="172" t="s">
        <v>167</v>
      </c>
      <c r="AU119" s="172" t="s">
        <v>75</v>
      </c>
      <c r="AY119" s="18" t="s">
        <v>165</v>
      </c>
      <c r="BE119" s="173">
        <f t="shared" si="14"/>
        <v>0</v>
      </c>
      <c r="BF119" s="173">
        <f t="shared" si="15"/>
        <v>0</v>
      </c>
      <c r="BG119" s="173">
        <f t="shared" si="16"/>
        <v>0</v>
      </c>
      <c r="BH119" s="173">
        <f t="shared" si="17"/>
        <v>0</v>
      </c>
      <c r="BI119" s="173">
        <f t="shared" si="18"/>
        <v>0</v>
      </c>
      <c r="BJ119" s="18" t="s">
        <v>15</v>
      </c>
      <c r="BK119" s="173">
        <f t="shared" si="19"/>
        <v>0</v>
      </c>
      <c r="BL119" s="18" t="s">
        <v>255</v>
      </c>
      <c r="BM119" s="172" t="s">
        <v>981</v>
      </c>
    </row>
    <row r="120" spans="1:65" s="2" customFormat="1" ht="16.5" customHeight="1">
      <c r="A120" s="33"/>
      <c r="B120" s="160"/>
      <c r="C120" s="161" t="s">
        <v>296</v>
      </c>
      <c r="D120" s="358" t="s">
        <v>167</v>
      </c>
      <c r="E120" s="162" t="s">
        <v>982</v>
      </c>
      <c r="F120" s="163" t="s">
        <v>983</v>
      </c>
      <c r="G120" s="164" t="s">
        <v>946</v>
      </c>
      <c r="H120" s="165">
        <v>150</v>
      </c>
      <c r="I120" s="166"/>
      <c r="J120" s="167">
        <f t="shared" si="10"/>
        <v>0</v>
      </c>
      <c r="K120" s="163" t="s">
        <v>3</v>
      </c>
      <c r="L120" s="34"/>
      <c r="M120" s="168" t="s">
        <v>3</v>
      </c>
      <c r="N120" s="169" t="s">
        <v>42</v>
      </c>
      <c r="O120" s="54"/>
      <c r="P120" s="170">
        <f t="shared" si="11"/>
        <v>0</v>
      </c>
      <c r="Q120" s="170">
        <v>0</v>
      </c>
      <c r="R120" s="170">
        <f t="shared" si="12"/>
        <v>0</v>
      </c>
      <c r="S120" s="170">
        <v>0</v>
      </c>
      <c r="T120" s="171">
        <f t="shared" si="13"/>
        <v>0</v>
      </c>
      <c r="U120" s="33"/>
      <c r="V120" s="33"/>
      <c r="W120" s="33"/>
      <c r="X120" s="33"/>
      <c r="Y120" s="33"/>
      <c r="Z120" s="33"/>
      <c r="AA120" s="33"/>
      <c r="AB120" s="33"/>
      <c r="AC120" s="33"/>
      <c r="AD120" s="33"/>
      <c r="AE120" s="33"/>
      <c r="AR120" s="172" t="s">
        <v>255</v>
      </c>
      <c r="AT120" s="172" t="s">
        <v>167</v>
      </c>
      <c r="AU120" s="172" t="s">
        <v>75</v>
      </c>
      <c r="AY120" s="18" t="s">
        <v>165</v>
      </c>
      <c r="BE120" s="173">
        <f t="shared" si="14"/>
        <v>0</v>
      </c>
      <c r="BF120" s="173">
        <f t="shared" si="15"/>
        <v>0</v>
      </c>
      <c r="BG120" s="173">
        <f t="shared" si="16"/>
        <v>0</v>
      </c>
      <c r="BH120" s="173">
        <f t="shared" si="17"/>
        <v>0</v>
      </c>
      <c r="BI120" s="173">
        <f t="shared" si="18"/>
        <v>0</v>
      </c>
      <c r="BJ120" s="18" t="s">
        <v>15</v>
      </c>
      <c r="BK120" s="173">
        <f t="shared" si="19"/>
        <v>0</v>
      </c>
      <c r="BL120" s="18" t="s">
        <v>255</v>
      </c>
      <c r="BM120" s="172" t="s">
        <v>984</v>
      </c>
    </row>
    <row r="121" spans="1:65" s="2" customFormat="1" ht="16.5" customHeight="1">
      <c r="A121" s="33"/>
      <c r="B121" s="160"/>
      <c r="C121" s="161" t="s">
        <v>300</v>
      </c>
      <c r="D121" s="358" t="s">
        <v>167</v>
      </c>
      <c r="E121" s="162" t="s">
        <v>985</v>
      </c>
      <c r="F121" s="163" t="s">
        <v>986</v>
      </c>
      <c r="G121" s="164" t="s">
        <v>946</v>
      </c>
      <c r="H121" s="165">
        <v>75</v>
      </c>
      <c r="I121" s="166"/>
      <c r="J121" s="167">
        <f t="shared" si="10"/>
        <v>0</v>
      </c>
      <c r="K121" s="163" t="s">
        <v>3</v>
      </c>
      <c r="L121" s="34"/>
      <c r="M121" s="168" t="s">
        <v>3</v>
      </c>
      <c r="N121" s="169" t="s">
        <v>42</v>
      </c>
      <c r="O121" s="54"/>
      <c r="P121" s="170">
        <f t="shared" si="11"/>
        <v>0</v>
      </c>
      <c r="Q121" s="170">
        <v>0</v>
      </c>
      <c r="R121" s="170">
        <f t="shared" si="12"/>
        <v>0</v>
      </c>
      <c r="S121" s="170">
        <v>0</v>
      </c>
      <c r="T121" s="171">
        <f t="shared" si="13"/>
        <v>0</v>
      </c>
      <c r="U121" s="33"/>
      <c r="V121" s="33"/>
      <c r="W121" s="33"/>
      <c r="X121" s="33"/>
      <c r="Y121" s="33"/>
      <c r="Z121" s="33"/>
      <c r="AA121" s="33"/>
      <c r="AB121" s="33"/>
      <c r="AC121" s="33"/>
      <c r="AD121" s="33"/>
      <c r="AE121" s="33"/>
      <c r="AR121" s="172" t="s">
        <v>255</v>
      </c>
      <c r="AT121" s="172" t="s">
        <v>167</v>
      </c>
      <c r="AU121" s="172" t="s">
        <v>75</v>
      </c>
      <c r="AY121" s="18" t="s">
        <v>165</v>
      </c>
      <c r="BE121" s="173">
        <f t="shared" si="14"/>
        <v>0</v>
      </c>
      <c r="BF121" s="173">
        <f t="shared" si="15"/>
        <v>0</v>
      </c>
      <c r="BG121" s="173">
        <f t="shared" si="16"/>
        <v>0</v>
      </c>
      <c r="BH121" s="173">
        <f t="shared" si="17"/>
        <v>0</v>
      </c>
      <c r="BI121" s="173">
        <f t="shared" si="18"/>
        <v>0</v>
      </c>
      <c r="BJ121" s="18" t="s">
        <v>15</v>
      </c>
      <c r="BK121" s="173">
        <f t="shared" si="19"/>
        <v>0</v>
      </c>
      <c r="BL121" s="18" t="s">
        <v>255</v>
      </c>
      <c r="BM121" s="172" t="s">
        <v>987</v>
      </c>
    </row>
    <row r="122" spans="1:65" s="2" customFormat="1" ht="16.5" customHeight="1">
      <c r="A122" s="33"/>
      <c r="B122" s="160"/>
      <c r="C122" s="161" t="s">
        <v>304</v>
      </c>
      <c r="D122" s="358" t="s">
        <v>167</v>
      </c>
      <c r="E122" s="162" t="s">
        <v>988</v>
      </c>
      <c r="F122" s="163" t="s">
        <v>989</v>
      </c>
      <c r="G122" s="164" t="s">
        <v>946</v>
      </c>
      <c r="H122" s="165">
        <v>75</v>
      </c>
      <c r="I122" s="166"/>
      <c r="J122" s="167">
        <f t="shared" si="10"/>
        <v>0</v>
      </c>
      <c r="K122" s="163" t="s">
        <v>3</v>
      </c>
      <c r="L122" s="34"/>
      <c r="M122" s="168" t="s">
        <v>3</v>
      </c>
      <c r="N122" s="169" t="s">
        <v>42</v>
      </c>
      <c r="O122" s="54"/>
      <c r="P122" s="170">
        <f t="shared" si="11"/>
        <v>0</v>
      </c>
      <c r="Q122" s="170">
        <v>0</v>
      </c>
      <c r="R122" s="170">
        <f t="shared" si="12"/>
        <v>0</v>
      </c>
      <c r="S122" s="170">
        <v>0</v>
      </c>
      <c r="T122" s="171">
        <f t="shared" si="13"/>
        <v>0</v>
      </c>
      <c r="U122" s="33"/>
      <c r="V122" s="33"/>
      <c r="W122" s="33"/>
      <c r="X122" s="33"/>
      <c r="Y122" s="33"/>
      <c r="Z122" s="33"/>
      <c r="AA122" s="33"/>
      <c r="AB122" s="33"/>
      <c r="AC122" s="33"/>
      <c r="AD122" s="33"/>
      <c r="AE122" s="33"/>
      <c r="AR122" s="172" t="s">
        <v>255</v>
      </c>
      <c r="AT122" s="172" t="s">
        <v>167</v>
      </c>
      <c r="AU122" s="172" t="s">
        <v>75</v>
      </c>
      <c r="AY122" s="18" t="s">
        <v>165</v>
      </c>
      <c r="BE122" s="173">
        <f t="shared" si="14"/>
        <v>0</v>
      </c>
      <c r="BF122" s="173">
        <f t="shared" si="15"/>
        <v>0</v>
      </c>
      <c r="BG122" s="173">
        <f t="shared" si="16"/>
        <v>0</v>
      </c>
      <c r="BH122" s="173">
        <f t="shared" si="17"/>
        <v>0</v>
      </c>
      <c r="BI122" s="173">
        <f t="shared" si="18"/>
        <v>0</v>
      </c>
      <c r="BJ122" s="18" t="s">
        <v>15</v>
      </c>
      <c r="BK122" s="173">
        <f t="shared" si="19"/>
        <v>0</v>
      </c>
      <c r="BL122" s="18" t="s">
        <v>255</v>
      </c>
      <c r="BM122" s="172" t="s">
        <v>990</v>
      </c>
    </row>
    <row r="123" spans="1:65" s="2" customFormat="1" ht="16.5" customHeight="1">
      <c r="A123" s="33"/>
      <c r="B123" s="160"/>
      <c r="C123" s="161" t="s">
        <v>308</v>
      </c>
      <c r="D123" s="358" t="s">
        <v>167</v>
      </c>
      <c r="E123" s="162" t="s">
        <v>991</v>
      </c>
      <c r="F123" s="163" t="s">
        <v>992</v>
      </c>
      <c r="G123" s="164" t="s">
        <v>946</v>
      </c>
      <c r="H123" s="165">
        <v>75</v>
      </c>
      <c r="I123" s="166"/>
      <c r="J123" s="167">
        <f t="shared" si="10"/>
        <v>0</v>
      </c>
      <c r="K123" s="163" t="s">
        <v>3</v>
      </c>
      <c r="L123" s="34"/>
      <c r="M123" s="168" t="s">
        <v>3</v>
      </c>
      <c r="N123" s="169" t="s">
        <v>42</v>
      </c>
      <c r="O123" s="54"/>
      <c r="P123" s="170">
        <f t="shared" si="11"/>
        <v>0</v>
      </c>
      <c r="Q123" s="170">
        <v>0</v>
      </c>
      <c r="R123" s="170">
        <f t="shared" si="12"/>
        <v>0</v>
      </c>
      <c r="S123" s="170">
        <v>0</v>
      </c>
      <c r="T123" s="171">
        <f t="shared" si="13"/>
        <v>0</v>
      </c>
      <c r="U123" s="33"/>
      <c r="V123" s="33"/>
      <c r="W123" s="33"/>
      <c r="X123" s="33"/>
      <c r="Y123" s="33"/>
      <c r="Z123" s="33"/>
      <c r="AA123" s="33"/>
      <c r="AB123" s="33"/>
      <c r="AC123" s="33"/>
      <c r="AD123" s="33"/>
      <c r="AE123" s="33"/>
      <c r="AR123" s="172" t="s">
        <v>255</v>
      </c>
      <c r="AT123" s="172" t="s">
        <v>167</v>
      </c>
      <c r="AU123" s="172" t="s">
        <v>75</v>
      </c>
      <c r="AY123" s="18" t="s">
        <v>165</v>
      </c>
      <c r="BE123" s="173">
        <f t="shared" si="14"/>
        <v>0</v>
      </c>
      <c r="BF123" s="173">
        <f t="shared" si="15"/>
        <v>0</v>
      </c>
      <c r="BG123" s="173">
        <f t="shared" si="16"/>
        <v>0</v>
      </c>
      <c r="BH123" s="173">
        <f t="shared" si="17"/>
        <v>0</v>
      </c>
      <c r="BI123" s="173">
        <f t="shared" si="18"/>
        <v>0</v>
      </c>
      <c r="BJ123" s="18" t="s">
        <v>15</v>
      </c>
      <c r="BK123" s="173">
        <f t="shared" si="19"/>
        <v>0</v>
      </c>
      <c r="BL123" s="18" t="s">
        <v>255</v>
      </c>
      <c r="BM123" s="172" t="s">
        <v>993</v>
      </c>
    </row>
    <row r="124" spans="1:65" s="2" customFormat="1" ht="16.5" customHeight="1">
      <c r="A124" s="33"/>
      <c r="B124" s="160"/>
      <c r="C124" s="161" t="s">
        <v>314</v>
      </c>
      <c r="D124" s="358" t="s">
        <v>167</v>
      </c>
      <c r="E124" s="162" t="s">
        <v>994</v>
      </c>
      <c r="F124" s="163" t="s">
        <v>995</v>
      </c>
      <c r="G124" s="164" t="s">
        <v>946</v>
      </c>
      <c r="H124" s="165">
        <v>75</v>
      </c>
      <c r="I124" s="166"/>
      <c r="J124" s="167">
        <f t="shared" si="10"/>
        <v>0</v>
      </c>
      <c r="K124" s="163" t="s">
        <v>3</v>
      </c>
      <c r="L124" s="34"/>
      <c r="M124" s="168" t="s">
        <v>3</v>
      </c>
      <c r="N124" s="169" t="s">
        <v>42</v>
      </c>
      <c r="O124" s="54"/>
      <c r="P124" s="170">
        <f t="shared" si="11"/>
        <v>0</v>
      </c>
      <c r="Q124" s="170">
        <v>0</v>
      </c>
      <c r="R124" s="170">
        <f t="shared" si="12"/>
        <v>0</v>
      </c>
      <c r="S124" s="170">
        <v>0</v>
      </c>
      <c r="T124" s="171">
        <f t="shared" si="13"/>
        <v>0</v>
      </c>
      <c r="U124" s="33"/>
      <c r="V124" s="33"/>
      <c r="W124" s="33"/>
      <c r="X124" s="33"/>
      <c r="Y124" s="33"/>
      <c r="Z124" s="33"/>
      <c r="AA124" s="33"/>
      <c r="AB124" s="33"/>
      <c r="AC124" s="33"/>
      <c r="AD124" s="33"/>
      <c r="AE124" s="33"/>
      <c r="AR124" s="172" t="s">
        <v>255</v>
      </c>
      <c r="AT124" s="172" t="s">
        <v>167</v>
      </c>
      <c r="AU124" s="172" t="s">
        <v>75</v>
      </c>
      <c r="AY124" s="18" t="s">
        <v>165</v>
      </c>
      <c r="BE124" s="173">
        <f t="shared" si="14"/>
        <v>0</v>
      </c>
      <c r="BF124" s="173">
        <f t="shared" si="15"/>
        <v>0</v>
      </c>
      <c r="BG124" s="173">
        <f t="shared" si="16"/>
        <v>0</v>
      </c>
      <c r="BH124" s="173">
        <f t="shared" si="17"/>
        <v>0</v>
      </c>
      <c r="BI124" s="173">
        <f t="shared" si="18"/>
        <v>0</v>
      </c>
      <c r="BJ124" s="18" t="s">
        <v>15</v>
      </c>
      <c r="BK124" s="173">
        <f t="shared" si="19"/>
        <v>0</v>
      </c>
      <c r="BL124" s="18" t="s">
        <v>255</v>
      </c>
      <c r="BM124" s="172" t="s">
        <v>996</v>
      </c>
    </row>
    <row r="125" spans="1:65" s="2" customFormat="1" ht="21.75" customHeight="1">
      <c r="A125" s="33"/>
      <c r="B125" s="160"/>
      <c r="C125" s="161" t="s">
        <v>318</v>
      </c>
      <c r="D125" s="358" t="s">
        <v>167</v>
      </c>
      <c r="E125" s="162" t="s">
        <v>997</v>
      </c>
      <c r="F125" s="163" t="s">
        <v>998</v>
      </c>
      <c r="G125" s="164" t="s">
        <v>946</v>
      </c>
      <c r="H125" s="165">
        <v>75</v>
      </c>
      <c r="I125" s="166"/>
      <c r="J125" s="167">
        <f t="shared" si="10"/>
        <v>0</v>
      </c>
      <c r="K125" s="163" t="s">
        <v>3</v>
      </c>
      <c r="L125" s="34"/>
      <c r="M125" s="168" t="s">
        <v>3</v>
      </c>
      <c r="N125" s="169" t="s">
        <v>42</v>
      </c>
      <c r="O125" s="54"/>
      <c r="P125" s="170">
        <f t="shared" si="11"/>
        <v>0</v>
      </c>
      <c r="Q125" s="170">
        <v>0</v>
      </c>
      <c r="R125" s="170">
        <f t="shared" si="12"/>
        <v>0</v>
      </c>
      <c r="S125" s="170">
        <v>0</v>
      </c>
      <c r="T125" s="171">
        <f t="shared" si="13"/>
        <v>0</v>
      </c>
      <c r="U125" s="33"/>
      <c r="V125" s="33"/>
      <c r="W125" s="33"/>
      <c r="X125" s="33"/>
      <c r="Y125" s="33"/>
      <c r="Z125" s="33"/>
      <c r="AA125" s="33"/>
      <c r="AB125" s="33"/>
      <c r="AC125" s="33"/>
      <c r="AD125" s="33"/>
      <c r="AE125" s="33"/>
      <c r="AR125" s="172" t="s">
        <v>255</v>
      </c>
      <c r="AT125" s="172" t="s">
        <v>167</v>
      </c>
      <c r="AU125" s="172" t="s">
        <v>75</v>
      </c>
      <c r="AY125" s="18" t="s">
        <v>165</v>
      </c>
      <c r="BE125" s="173">
        <f t="shared" si="14"/>
        <v>0</v>
      </c>
      <c r="BF125" s="173">
        <f t="shared" si="15"/>
        <v>0</v>
      </c>
      <c r="BG125" s="173">
        <f t="shared" si="16"/>
        <v>0</v>
      </c>
      <c r="BH125" s="173">
        <f t="shared" si="17"/>
        <v>0</v>
      </c>
      <c r="BI125" s="173">
        <f t="shared" si="18"/>
        <v>0</v>
      </c>
      <c r="BJ125" s="18" t="s">
        <v>15</v>
      </c>
      <c r="BK125" s="173">
        <f t="shared" si="19"/>
        <v>0</v>
      </c>
      <c r="BL125" s="18" t="s">
        <v>255</v>
      </c>
      <c r="BM125" s="172" t="s">
        <v>999</v>
      </c>
    </row>
    <row r="126" spans="1:65" s="2" customFormat="1" ht="21.75" customHeight="1">
      <c r="A126" s="33"/>
      <c r="B126" s="160"/>
      <c r="C126" s="161" t="s">
        <v>322</v>
      </c>
      <c r="D126" s="358" t="s">
        <v>167</v>
      </c>
      <c r="E126" s="162" t="s">
        <v>1000</v>
      </c>
      <c r="F126" s="163" t="s">
        <v>1001</v>
      </c>
      <c r="G126" s="164" t="s">
        <v>946</v>
      </c>
      <c r="H126" s="165">
        <v>75</v>
      </c>
      <c r="I126" s="166"/>
      <c r="J126" s="167">
        <f t="shared" si="10"/>
        <v>0</v>
      </c>
      <c r="K126" s="163" t="s">
        <v>3</v>
      </c>
      <c r="L126" s="34"/>
      <c r="M126" s="168" t="s">
        <v>3</v>
      </c>
      <c r="N126" s="169" t="s">
        <v>42</v>
      </c>
      <c r="O126" s="54"/>
      <c r="P126" s="170">
        <f t="shared" si="11"/>
        <v>0</v>
      </c>
      <c r="Q126" s="170">
        <v>0</v>
      </c>
      <c r="R126" s="170">
        <f t="shared" si="12"/>
        <v>0</v>
      </c>
      <c r="S126" s="170">
        <v>0</v>
      </c>
      <c r="T126" s="171">
        <f t="shared" si="13"/>
        <v>0</v>
      </c>
      <c r="U126" s="33"/>
      <c r="V126" s="33"/>
      <c r="W126" s="33"/>
      <c r="X126" s="33"/>
      <c r="Y126" s="33"/>
      <c r="Z126" s="33"/>
      <c r="AA126" s="33"/>
      <c r="AB126" s="33"/>
      <c r="AC126" s="33"/>
      <c r="AD126" s="33"/>
      <c r="AE126" s="33"/>
      <c r="AR126" s="172" t="s">
        <v>255</v>
      </c>
      <c r="AT126" s="172" t="s">
        <v>167</v>
      </c>
      <c r="AU126" s="172" t="s">
        <v>75</v>
      </c>
      <c r="AY126" s="18" t="s">
        <v>165</v>
      </c>
      <c r="BE126" s="173">
        <f t="shared" si="14"/>
        <v>0</v>
      </c>
      <c r="BF126" s="173">
        <f t="shared" si="15"/>
        <v>0</v>
      </c>
      <c r="BG126" s="173">
        <f t="shared" si="16"/>
        <v>0</v>
      </c>
      <c r="BH126" s="173">
        <f t="shared" si="17"/>
        <v>0</v>
      </c>
      <c r="BI126" s="173">
        <f t="shared" si="18"/>
        <v>0</v>
      </c>
      <c r="BJ126" s="18" t="s">
        <v>15</v>
      </c>
      <c r="BK126" s="173">
        <f t="shared" si="19"/>
        <v>0</v>
      </c>
      <c r="BL126" s="18" t="s">
        <v>255</v>
      </c>
      <c r="BM126" s="172" t="s">
        <v>1002</v>
      </c>
    </row>
    <row r="127" spans="1:65" s="2" customFormat="1" ht="16.5" customHeight="1">
      <c r="A127" s="33"/>
      <c r="B127" s="160"/>
      <c r="C127" s="161" t="s">
        <v>326</v>
      </c>
      <c r="D127" s="358" t="s">
        <v>167</v>
      </c>
      <c r="E127" s="162" t="s">
        <v>1003</v>
      </c>
      <c r="F127" s="163" t="s">
        <v>1004</v>
      </c>
      <c r="G127" s="164" t="s">
        <v>946</v>
      </c>
      <c r="H127" s="165">
        <v>75</v>
      </c>
      <c r="I127" s="166"/>
      <c r="J127" s="167">
        <f t="shared" si="10"/>
        <v>0</v>
      </c>
      <c r="K127" s="163" t="s">
        <v>3</v>
      </c>
      <c r="L127" s="34"/>
      <c r="M127" s="168" t="s">
        <v>3</v>
      </c>
      <c r="N127" s="169" t="s">
        <v>42</v>
      </c>
      <c r="O127" s="54"/>
      <c r="P127" s="170">
        <f t="shared" si="11"/>
        <v>0</v>
      </c>
      <c r="Q127" s="170">
        <v>0</v>
      </c>
      <c r="R127" s="170">
        <f t="shared" si="12"/>
        <v>0</v>
      </c>
      <c r="S127" s="170">
        <v>0</v>
      </c>
      <c r="T127" s="171">
        <f t="shared" si="13"/>
        <v>0</v>
      </c>
      <c r="U127" s="33"/>
      <c r="V127" s="33"/>
      <c r="W127" s="33"/>
      <c r="X127" s="33"/>
      <c r="Y127" s="33"/>
      <c r="Z127" s="33"/>
      <c r="AA127" s="33"/>
      <c r="AB127" s="33"/>
      <c r="AC127" s="33"/>
      <c r="AD127" s="33"/>
      <c r="AE127" s="33"/>
      <c r="AR127" s="172" t="s">
        <v>255</v>
      </c>
      <c r="AT127" s="172" t="s">
        <v>167</v>
      </c>
      <c r="AU127" s="172" t="s">
        <v>75</v>
      </c>
      <c r="AY127" s="18" t="s">
        <v>165</v>
      </c>
      <c r="BE127" s="173">
        <f t="shared" si="14"/>
        <v>0</v>
      </c>
      <c r="BF127" s="173">
        <f t="shared" si="15"/>
        <v>0</v>
      </c>
      <c r="BG127" s="173">
        <f t="shared" si="16"/>
        <v>0</v>
      </c>
      <c r="BH127" s="173">
        <f t="shared" si="17"/>
        <v>0</v>
      </c>
      <c r="BI127" s="173">
        <f t="shared" si="18"/>
        <v>0</v>
      </c>
      <c r="BJ127" s="18" t="s">
        <v>15</v>
      </c>
      <c r="BK127" s="173">
        <f t="shared" si="19"/>
        <v>0</v>
      </c>
      <c r="BL127" s="18" t="s">
        <v>255</v>
      </c>
      <c r="BM127" s="172" t="s">
        <v>1005</v>
      </c>
    </row>
    <row r="128" spans="1:65" s="2" customFormat="1" ht="16.5" customHeight="1">
      <c r="A128" s="33"/>
      <c r="B128" s="160"/>
      <c r="C128" s="161" t="s">
        <v>330</v>
      </c>
      <c r="D128" s="358" t="s">
        <v>167</v>
      </c>
      <c r="E128" s="162" t="s">
        <v>979</v>
      </c>
      <c r="F128" s="163" t="s">
        <v>980</v>
      </c>
      <c r="G128" s="164" t="s">
        <v>946</v>
      </c>
      <c r="H128" s="165">
        <v>150</v>
      </c>
      <c r="I128" s="166"/>
      <c r="J128" s="167">
        <f t="shared" si="10"/>
        <v>0</v>
      </c>
      <c r="K128" s="163" t="s">
        <v>3</v>
      </c>
      <c r="L128" s="34"/>
      <c r="M128" s="168" t="s">
        <v>3</v>
      </c>
      <c r="N128" s="169" t="s">
        <v>42</v>
      </c>
      <c r="O128" s="54"/>
      <c r="P128" s="170">
        <f t="shared" si="11"/>
        <v>0</v>
      </c>
      <c r="Q128" s="170">
        <v>0</v>
      </c>
      <c r="R128" s="170">
        <f t="shared" si="12"/>
        <v>0</v>
      </c>
      <c r="S128" s="170">
        <v>0</v>
      </c>
      <c r="T128" s="171">
        <f t="shared" si="13"/>
        <v>0</v>
      </c>
      <c r="U128" s="33"/>
      <c r="V128" s="33"/>
      <c r="W128" s="33"/>
      <c r="X128" s="33"/>
      <c r="Y128" s="33"/>
      <c r="Z128" s="33"/>
      <c r="AA128" s="33"/>
      <c r="AB128" s="33"/>
      <c r="AC128" s="33"/>
      <c r="AD128" s="33"/>
      <c r="AE128" s="33"/>
      <c r="AR128" s="172" t="s">
        <v>255</v>
      </c>
      <c r="AT128" s="172" t="s">
        <v>167</v>
      </c>
      <c r="AU128" s="172" t="s">
        <v>75</v>
      </c>
      <c r="AY128" s="18" t="s">
        <v>165</v>
      </c>
      <c r="BE128" s="173">
        <f t="shared" si="14"/>
        <v>0</v>
      </c>
      <c r="BF128" s="173">
        <f t="shared" si="15"/>
        <v>0</v>
      </c>
      <c r="BG128" s="173">
        <f t="shared" si="16"/>
        <v>0</v>
      </c>
      <c r="BH128" s="173">
        <f t="shared" si="17"/>
        <v>0</v>
      </c>
      <c r="BI128" s="173">
        <f t="shared" si="18"/>
        <v>0</v>
      </c>
      <c r="BJ128" s="18" t="s">
        <v>15</v>
      </c>
      <c r="BK128" s="173">
        <f t="shared" si="19"/>
        <v>0</v>
      </c>
      <c r="BL128" s="18" t="s">
        <v>255</v>
      </c>
      <c r="BM128" s="172" t="s">
        <v>1006</v>
      </c>
    </row>
    <row r="129" spans="1:65" s="2" customFormat="1" ht="16.5" customHeight="1">
      <c r="A129" s="33"/>
      <c r="B129" s="160"/>
      <c r="C129" s="161" t="s">
        <v>334</v>
      </c>
      <c r="D129" s="358" t="s">
        <v>167</v>
      </c>
      <c r="E129" s="162" t="s">
        <v>1007</v>
      </c>
      <c r="F129" s="163" t="s">
        <v>1008</v>
      </c>
      <c r="G129" s="164" t="s">
        <v>946</v>
      </c>
      <c r="H129" s="165">
        <v>150</v>
      </c>
      <c r="I129" s="166"/>
      <c r="J129" s="167">
        <f t="shared" si="10"/>
        <v>0</v>
      </c>
      <c r="K129" s="163" t="s">
        <v>3</v>
      </c>
      <c r="L129" s="34"/>
      <c r="M129" s="168" t="s">
        <v>3</v>
      </c>
      <c r="N129" s="169" t="s">
        <v>42</v>
      </c>
      <c r="O129" s="54"/>
      <c r="P129" s="170">
        <f t="shared" si="11"/>
        <v>0</v>
      </c>
      <c r="Q129" s="170">
        <v>0</v>
      </c>
      <c r="R129" s="170">
        <f t="shared" si="12"/>
        <v>0</v>
      </c>
      <c r="S129" s="170">
        <v>0</v>
      </c>
      <c r="T129" s="171">
        <f t="shared" si="13"/>
        <v>0</v>
      </c>
      <c r="U129" s="33"/>
      <c r="V129" s="33"/>
      <c r="W129" s="33"/>
      <c r="X129" s="33"/>
      <c r="Y129" s="33"/>
      <c r="Z129" s="33"/>
      <c r="AA129" s="33"/>
      <c r="AB129" s="33"/>
      <c r="AC129" s="33"/>
      <c r="AD129" s="33"/>
      <c r="AE129" s="33"/>
      <c r="AR129" s="172" t="s">
        <v>255</v>
      </c>
      <c r="AT129" s="172" t="s">
        <v>167</v>
      </c>
      <c r="AU129" s="172" t="s">
        <v>75</v>
      </c>
      <c r="AY129" s="18" t="s">
        <v>165</v>
      </c>
      <c r="BE129" s="173">
        <f t="shared" si="14"/>
        <v>0</v>
      </c>
      <c r="BF129" s="173">
        <f t="shared" si="15"/>
        <v>0</v>
      </c>
      <c r="BG129" s="173">
        <f t="shared" si="16"/>
        <v>0</v>
      </c>
      <c r="BH129" s="173">
        <f t="shared" si="17"/>
        <v>0</v>
      </c>
      <c r="BI129" s="173">
        <f t="shared" si="18"/>
        <v>0</v>
      </c>
      <c r="BJ129" s="18" t="s">
        <v>15</v>
      </c>
      <c r="BK129" s="173">
        <f t="shared" si="19"/>
        <v>0</v>
      </c>
      <c r="BL129" s="18" t="s">
        <v>255</v>
      </c>
      <c r="BM129" s="172" t="s">
        <v>1009</v>
      </c>
    </row>
    <row r="130" spans="1:65" s="2" customFormat="1" ht="16.5" customHeight="1">
      <c r="A130" s="33"/>
      <c r="B130" s="160"/>
      <c r="C130" s="161" t="s">
        <v>340</v>
      </c>
      <c r="D130" s="358" t="s">
        <v>167</v>
      </c>
      <c r="E130" s="162" t="s">
        <v>1010</v>
      </c>
      <c r="F130" s="163" t="s">
        <v>1011</v>
      </c>
      <c r="G130" s="164" t="s">
        <v>946</v>
      </c>
      <c r="H130" s="165">
        <v>150</v>
      </c>
      <c r="I130" s="166"/>
      <c r="J130" s="167">
        <f t="shared" si="10"/>
        <v>0</v>
      </c>
      <c r="K130" s="163" t="s">
        <v>3</v>
      </c>
      <c r="L130" s="34"/>
      <c r="M130" s="168" t="s">
        <v>3</v>
      </c>
      <c r="N130" s="169" t="s">
        <v>42</v>
      </c>
      <c r="O130" s="54"/>
      <c r="P130" s="170">
        <f t="shared" si="11"/>
        <v>0</v>
      </c>
      <c r="Q130" s="170">
        <v>0</v>
      </c>
      <c r="R130" s="170">
        <f t="shared" si="12"/>
        <v>0</v>
      </c>
      <c r="S130" s="170">
        <v>0</v>
      </c>
      <c r="T130" s="171">
        <f t="shared" si="13"/>
        <v>0</v>
      </c>
      <c r="U130" s="33"/>
      <c r="V130" s="33"/>
      <c r="W130" s="33"/>
      <c r="X130" s="33"/>
      <c r="Y130" s="33"/>
      <c r="Z130" s="33"/>
      <c r="AA130" s="33"/>
      <c r="AB130" s="33"/>
      <c r="AC130" s="33"/>
      <c r="AD130" s="33"/>
      <c r="AE130" s="33"/>
      <c r="AR130" s="172" t="s">
        <v>255</v>
      </c>
      <c r="AT130" s="172" t="s">
        <v>167</v>
      </c>
      <c r="AU130" s="172" t="s">
        <v>75</v>
      </c>
      <c r="AY130" s="18" t="s">
        <v>165</v>
      </c>
      <c r="BE130" s="173">
        <f t="shared" si="14"/>
        <v>0</v>
      </c>
      <c r="BF130" s="173">
        <f t="shared" si="15"/>
        <v>0</v>
      </c>
      <c r="BG130" s="173">
        <f t="shared" si="16"/>
        <v>0</v>
      </c>
      <c r="BH130" s="173">
        <f t="shared" si="17"/>
        <v>0</v>
      </c>
      <c r="BI130" s="173">
        <f t="shared" si="18"/>
        <v>0</v>
      </c>
      <c r="BJ130" s="18" t="s">
        <v>15</v>
      </c>
      <c r="BK130" s="173">
        <f t="shared" si="19"/>
        <v>0</v>
      </c>
      <c r="BL130" s="18" t="s">
        <v>255</v>
      </c>
      <c r="BM130" s="172" t="s">
        <v>1012</v>
      </c>
    </row>
    <row r="131" spans="1:65" s="2" customFormat="1" ht="16.5" customHeight="1">
      <c r="A131" s="33"/>
      <c r="B131" s="160"/>
      <c r="C131" s="161" t="s">
        <v>344</v>
      </c>
      <c r="D131" s="358" t="s">
        <v>167</v>
      </c>
      <c r="E131" s="162" t="s">
        <v>1013</v>
      </c>
      <c r="F131" s="163" t="s">
        <v>1014</v>
      </c>
      <c r="G131" s="164" t="s">
        <v>946</v>
      </c>
      <c r="H131" s="165">
        <v>150</v>
      </c>
      <c r="I131" s="166"/>
      <c r="J131" s="167">
        <f t="shared" si="10"/>
        <v>0</v>
      </c>
      <c r="K131" s="163" t="s">
        <v>3</v>
      </c>
      <c r="L131" s="34"/>
      <c r="M131" s="168" t="s">
        <v>3</v>
      </c>
      <c r="N131" s="169" t="s">
        <v>42</v>
      </c>
      <c r="O131" s="54"/>
      <c r="P131" s="170">
        <f t="shared" si="11"/>
        <v>0</v>
      </c>
      <c r="Q131" s="170">
        <v>0</v>
      </c>
      <c r="R131" s="170">
        <f t="shared" si="12"/>
        <v>0</v>
      </c>
      <c r="S131" s="170">
        <v>0</v>
      </c>
      <c r="T131" s="171">
        <f t="shared" si="13"/>
        <v>0</v>
      </c>
      <c r="U131" s="33"/>
      <c r="V131" s="33"/>
      <c r="W131" s="33"/>
      <c r="X131" s="33"/>
      <c r="Y131" s="33"/>
      <c r="Z131" s="33"/>
      <c r="AA131" s="33"/>
      <c r="AB131" s="33"/>
      <c r="AC131" s="33"/>
      <c r="AD131" s="33"/>
      <c r="AE131" s="33"/>
      <c r="AR131" s="172" t="s">
        <v>255</v>
      </c>
      <c r="AT131" s="172" t="s">
        <v>167</v>
      </c>
      <c r="AU131" s="172" t="s">
        <v>75</v>
      </c>
      <c r="AY131" s="18" t="s">
        <v>165</v>
      </c>
      <c r="BE131" s="173">
        <f t="shared" si="14"/>
        <v>0</v>
      </c>
      <c r="BF131" s="173">
        <f t="shared" si="15"/>
        <v>0</v>
      </c>
      <c r="BG131" s="173">
        <f t="shared" si="16"/>
        <v>0</v>
      </c>
      <c r="BH131" s="173">
        <f t="shared" si="17"/>
        <v>0</v>
      </c>
      <c r="BI131" s="173">
        <f t="shared" si="18"/>
        <v>0</v>
      </c>
      <c r="BJ131" s="18" t="s">
        <v>15</v>
      </c>
      <c r="BK131" s="173">
        <f t="shared" si="19"/>
        <v>0</v>
      </c>
      <c r="BL131" s="18" t="s">
        <v>255</v>
      </c>
      <c r="BM131" s="172" t="s">
        <v>1015</v>
      </c>
    </row>
    <row r="132" spans="1:65" s="2" customFormat="1" ht="21.75" customHeight="1">
      <c r="A132" s="33"/>
      <c r="B132" s="160"/>
      <c r="C132" s="161" t="s">
        <v>348</v>
      </c>
      <c r="D132" s="358" t="s">
        <v>167</v>
      </c>
      <c r="E132" s="162" t="s">
        <v>1016</v>
      </c>
      <c r="F132" s="163" t="s">
        <v>1017</v>
      </c>
      <c r="G132" s="164" t="s">
        <v>953</v>
      </c>
      <c r="H132" s="165">
        <v>150</v>
      </c>
      <c r="I132" s="166"/>
      <c r="J132" s="167">
        <f t="shared" si="10"/>
        <v>0</v>
      </c>
      <c r="K132" s="163" t="s">
        <v>3</v>
      </c>
      <c r="L132" s="34"/>
      <c r="M132" s="168" t="s">
        <v>3</v>
      </c>
      <c r="N132" s="169" t="s">
        <v>42</v>
      </c>
      <c r="O132" s="54"/>
      <c r="P132" s="170">
        <f t="shared" si="11"/>
        <v>0</v>
      </c>
      <c r="Q132" s="170">
        <v>0</v>
      </c>
      <c r="R132" s="170">
        <f t="shared" si="12"/>
        <v>0</v>
      </c>
      <c r="S132" s="170">
        <v>0</v>
      </c>
      <c r="T132" s="171">
        <f t="shared" si="13"/>
        <v>0</v>
      </c>
      <c r="U132" s="33"/>
      <c r="V132" s="33"/>
      <c r="W132" s="33"/>
      <c r="X132" s="33"/>
      <c r="Y132" s="33"/>
      <c r="Z132" s="33"/>
      <c r="AA132" s="33"/>
      <c r="AB132" s="33"/>
      <c r="AC132" s="33"/>
      <c r="AD132" s="33"/>
      <c r="AE132" s="33"/>
      <c r="AR132" s="172" t="s">
        <v>255</v>
      </c>
      <c r="AT132" s="172" t="s">
        <v>167</v>
      </c>
      <c r="AU132" s="172" t="s">
        <v>75</v>
      </c>
      <c r="AY132" s="18" t="s">
        <v>165</v>
      </c>
      <c r="BE132" s="173">
        <f t="shared" si="14"/>
        <v>0</v>
      </c>
      <c r="BF132" s="173">
        <f t="shared" si="15"/>
        <v>0</v>
      </c>
      <c r="BG132" s="173">
        <f t="shared" si="16"/>
        <v>0</v>
      </c>
      <c r="BH132" s="173">
        <f t="shared" si="17"/>
        <v>0</v>
      </c>
      <c r="BI132" s="173">
        <f t="shared" si="18"/>
        <v>0</v>
      </c>
      <c r="BJ132" s="18" t="s">
        <v>15</v>
      </c>
      <c r="BK132" s="173">
        <f t="shared" si="19"/>
        <v>0</v>
      </c>
      <c r="BL132" s="18" t="s">
        <v>255</v>
      </c>
      <c r="BM132" s="172" t="s">
        <v>1018</v>
      </c>
    </row>
    <row r="133" spans="1:65" s="2" customFormat="1" ht="16.5" customHeight="1">
      <c r="A133" s="33"/>
      <c r="B133" s="160"/>
      <c r="C133" s="161" t="s">
        <v>352</v>
      </c>
      <c r="D133" s="358" t="s">
        <v>167</v>
      </c>
      <c r="E133" s="162" t="s">
        <v>1019</v>
      </c>
      <c r="F133" s="163" t="s">
        <v>1020</v>
      </c>
      <c r="G133" s="164" t="s">
        <v>286</v>
      </c>
      <c r="H133" s="165">
        <v>75</v>
      </c>
      <c r="I133" s="166"/>
      <c r="J133" s="167">
        <f t="shared" si="10"/>
        <v>0</v>
      </c>
      <c r="K133" s="163" t="s">
        <v>3</v>
      </c>
      <c r="L133" s="34"/>
      <c r="M133" s="168" t="s">
        <v>3</v>
      </c>
      <c r="N133" s="169" t="s">
        <v>42</v>
      </c>
      <c r="O133" s="54"/>
      <c r="P133" s="170">
        <f t="shared" si="11"/>
        <v>0</v>
      </c>
      <c r="Q133" s="170">
        <v>0</v>
      </c>
      <c r="R133" s="170">
        <f t="shared" si="12"/>
        <v>0</v>
      </c>
      <c r="S133" s="170">
        <v>0</v>
      </c>
      <c r="T133" s="171">
        <f t="shared" si="13"/>
        <v>0</v>
      </c>
      <c r="U133" s="33"/>
      <c r="V133" s="33"/>
      <c r="W133" s="33"/>
      <c r="X133" s="33"/>
      <c r="Y133" s="33"/>
      <c r="Z133" s="33"/>
      <c r="AA133" s="33"/>
      <c r="AB133" s="33"/>
      <c r="AC133" s="33"/>
      <c r="AD133" s="33"/>
      <c r="AE133" s="33"/>
      <c r="AR133" s="172" t="s">
        <v>255</v>
      </c>
      <c r="AT133" s="172" t="s">
        <v>167</v>
      </c>
      <c r="AU133" s="172" t="s">
        <v>75</v>
      </c>
      <c r="AY133" s="18" t="s">
        <v>165</v>
      </c>
      <c r="BE133" s="173">
        <f t="shared" si="14"/>
        <v>0</v>
      </c>
      <c r="BF133" s="173">
        <f t="shared" si="15"/>
        <v>0</v>
      </c>
      <c r="BG133" s="173">
        <f t="shared" si="16"/>
        <v>0</v>
      </c>
      <c r="BH133" s="173">
        <f t="shared" si="17"/>
        <v>0</v>
      </c>
      <c r="BI133" s="173">
        <f t="shared" si="18"/>
        <v>0</v>
      </c>
      <c r="BJ133" s="18" t="s">
        <v>15</v>
      </c>
      <c r="BK133" s="173">
        <f t="shared" si="19"/>
        <v>0</v>
      </c>
      <c r="BL133" s="18" t="s">
        <v>255</v>
      </c>
      <c r="BM133" s="172" t="s">
        <v>1021</v>
      </c>
    </row>
    <row r="134" spans="1:65" s="2" customFormat="1" ht="33" customHeight="1">
      <c r="A134" s="33"/>
      <c r="B134" s="160"/>
      <c r="C134" s="161" t="s">
        <v>267</v>
      </c>
      <c r="D134" s="358" t="s">
        <v>167</v>
      </c>
      <c r="E134" s="162" t="s">
        <v>823</v>
      </c>
      <c r="F134" s="163" t="s">
        <v>824</v>
      </c>
      <c r="G134" s="164" t="s">
        <v>270</v>
      </c>
      <c r="H134" s="197"/>
      <c r="I134" s="166"/>
      <c r="J134" s="167">
        <f t="shared" si="10"/>
        <v>0</v>
      </c>
      <c r="K134" s="163" t="s">
        <v>171</v>
      </c>
      <c r="L134" s="34"/>
      <c r="M134" s="168" t="s">
        <v>3</v>
      </c>
      <c r="N134" s="169" t="s">
        <v>42</v>
      </c>
      <c r="O134" s="54"/>
      <c r="P134" s="170">
        <f t="shared" si="11"/>
        <v>0</v>
      </c>
      <c r="Q134" s="170">
        <v>0</v>
      </c>
      <c r="R134" s="170">
        <f t="shared" si="12"/>
        <v>0</v>
      </c>
      <c r="S134" s="170">
        <v>0</v>
      </c>
      <c r="T134" s="171">
        <f t="shared" si="13"/>
        <v>0</v>
      </c>
      <c r="U134" s="33"/>
      <c r="V134" s="33"/>
      <c r="W134" s="33"/>
      <c r="X134" s="33"/>
      <c r="Y134" s="33"/>
      <c r="Z134" s="33"/>
      <c r="AA134" s="33"/>
      <c r="AB134" s="33"/>
      <c r="AC134" s="33"/>
      <c r="AD134" s="33"/>
      <c r="AE134" s="33"/>
      <c r="AR134" s="172" t="s">
        <v>255</v>
      </c>
      <c r="AT134" s="172" t="s">
        <v>167</v>
      </c>
      <c r="AU134" s="172" t="s">
        <v>75</v>
      </c>
      <c r="AY134" s="18" t="s">
        <v>165</v>
      </c>
      <c r="BE134" s="173">
        <f t="shared" si="14"/>
        <v>0</v>
      </c>
      <c r="BF134" s="173">
        <f t="shared" si="15"/>
        <v>0</v>
      </c>
      <c r="BG134" s="173">
        <f t="shared" si="16"/>
        <v>0</v>
      </c>
      <c r="BH134" s="173">
        <f t="shared" si="17"/>
        <v>0</v>
      </c>
      <c r="BI134" s="173">
        <f t="shared" si="18"/>
        <v>0</v>
      </c>
      <c r="BJ134" s="18" t="s">
        <v>15</v>
      </c>
      <c r="BK134" s="173">
        <f t="shared" si="19"/>
        <v>0</v>
      </c>
      <c r="BL134" s="18" t="s">
        <v>255</v>
      </c>
      <c r="BM134" s="172" t="s">
        <v>1022</v>
      </c>
    </row>
    <row r="135" spans="2:63" s="12" customFormat="1" ht="25.9" customHeight="1">
      <c r="B135" s="147"/>
      <c r="D135" s="360" t="s">
        <v>70</v>
      </c>
      <c r="E135" s="149" t="s">
        <v>118</v>
      </c>
      <c r="F135" s="149" t="s">
        <v>1023</v>
      </c>
      <c r="I135" s="150"/>
      <c r="J135" s="151">
        <f>BK135</f>
        <v>0</v>
      </c>
      <c r="L135" s="147"/>
      <c r="M135" s="152"/>
      <c r="N135" s="153"/>
      <c r="O135" s="153"/>
      <c r="P135" s="154">
        <f>SUM(P136:P137)</f>
        <v>0</v>
      </c>
      <c r="Q135" s="153"/>
      <c r="R135" s="154">
        <f>SUM(R136:R137)</f>
        <v>0</v>
      </c>
      <c r="S135" s="153"/>
      <c r="T135" s="155">
        <f>SUM(T136:T137)</f>
        <v>0</v>
      </c>
      <c r="AR135" s="148" t="s">
        <v>109</v>
      </c>
      <c r="AT135" s="156" t="s">
        <v>70</v>
      </c>
      <c r="AU135" s="156" t="s">
        <v>71</v>
      </c>
      <c r="AY135" s="148" t="s">
        <v>165</v>
      </c>
      <c r="BK135" s="157">
        <f>SUM(BK136:BK137)</f>
        <v>0</v>
      </c>
    </row>
    <row r="136" spans="1:65" s="2" customFormat="1" ht="33" customHeight="1">
      <c r="A136" s="33"/>
      <c r="B136" s="160"/>
      <c r="C136" s="161" t="s">
        <v>357</v>
      </c>
      <c r="D136" s="358" t="s">
        <v>167</v>
      </c>
      <c r="E136" s="162" t="s">
        <v>1024</v>
      </c>
      <c r="F136" s="163" t="s">
        <v>1025</v>
      </c>
      <c r="G136" s="164" t="s">
        <v>529</v>
      </c>
      <c r="H136" s="165">
        <v>1</v>
      </c>
      <c r="I136" s="166"/>
      <c r="J136" s="167">
        <f>ROUND(I136*H136,2)</f>
        <v>0</v>
      </c>
      <c r="K136" s="163" t="s">
        <v>3</v>
      </c>
      <c r="L136" s="34"/>
      <c r="M136" s="168" t="s">
        <v>3</v>
      </c>
      <c r="N136" s="169" t="s">
        <v>42</v>
      </c>
      <c r="O136" s="54"/>
      <c r="P136" s="170">
        <f>O136*H136</f>
        <v>0</v>
      </c>
      <c r="Q136" s="170">
        <v>0</v>
      </c>
      <c r="R136" s="170">
        <f>Q136*H136</f>
        <v>0</v>
      </c>
      <c r="S136" s="170">
        <v>0</v>
      </c>
      <c r="T136" s="171">
        <f>S136*H136</f>
        <v>0</v>
      </c>
      <c r="U136" s="33"/>
      <c r="V136" s="33"/>
      <c r="W136" s="33"/>
      <c r="X136" s="33"/>
      <c r="Y136" s="33"/>
      <c r="Z136" s="33"/>
      <c r="AA136" s="33"/>
      <c r="AB136" s="33"/>
      <c r="AC136" s="33"/>
      <c r="AD136" s="33"/>
      <c r="AE136" s="33"/>
      <c r="AR136" s="172" t="s">
        <v>87</v>
      </c>
      <c r="AT136" s="172" t="s">
        <v>167</v>
      </c>
      <c r="AU136" s="172" t="s">
        <v>15</v>
      </c>
      <c r="AY136" s="18" t="s">
        <v>165</v>
      </c>
      <c r="BE136" s="173">
        <f>IF(N136="základní",J136,0)</f>
        <v>0</v>
      </c>
      <c r="BF136" s="173">
        <f>IF(N136="snížená",J136,0)</f>
        <v>0</v>
      </c>
      <c r="BG136" s="173">
        <f>IF(N136="zákl. přenesená",J136,0)</f>
        <v>0</v>
      </c>
      <c r="BH136" s="173">
        <f>IF(N136="sníž. přenesená",J136,0)</f>
        <v>0</v>
      </c>
      <c r="BI136" s="173">
        <f>IF(N136="nulová",J136,0)</f>
        <v>0</v>
      </c>
      <c r="BJ136" s="18" t="s">
        <v>15</v>
      </c>
      <c r="BK136" s="173">
        <f>ROUND(I136*H136,2)</f>
        <v>0</v>
      </c>
      <c r="BL136" s="18" t="s">
        <v>87</v>
      </c>
      <c r="BM136" s="172" t="s">
        <v>1026</v>
      </c>
    </row>
    <row r="137" spans="1:65" s="2" customFormat="1" ht="16.5" customHeight="1">
      <c r="A137" s="33"/>
      <c r="B137" s="160"/>
      <c r="C137" s="161" t="s">
        <v>363</v>
      </c>
      <c r="D137" s="358" t="s">
        <v>167</v>
      </c>
      <c r="E137" s="162" t="s">
        <v>1027</v>
      </c>
      <c r="F137" s="163" t="s">
        <v>1028</v>
      </c>
      <c r="G137" s="164" t="s">
        <v>529</v>
      </c>
      <c r="H137" s="165">
        <v>1</v>
      </c>
      <c r="I137" s="166"/>
      <c r="J137" s="167">
        <f>ROUND(I137*H137,2)</f>
        <v>0</v>
      </c>
      <c r="K137" s="163" t="s">
        <v>3</v>
      </c>
      <c r="L137" s="34"/>
      <c r="M137" s="208" t="s">
        <v>3</v>
      </c>
      <c r="N137" s="209" t="s">
        <v>42</v>
      </c>
      <c r="O137" s="210"/>
      <c r="P137" s="211">
        <f>O137*H137</f>
        <v>0</v>
      </c>
      <c r="Q137" s="211">
        <v>0</v>
      </c>
      <c r="R137" s="211">
        <f>Q137*H137</f>
        <v>0</v>
      </c>
      <c r="S137" s="211">
        <v>0</v>
      </c>
      <c r="T137" s="212">
        <f>S137*H137</f>
        <v>0</v>
      </c>
      <c r="U137" s="33"/>
      <c r="V137" s="33"/>
      <c r="W137" s="33"/>
      <c r="X137" s="33"/>
      <c r="Y137" s="33"/>
      <c r="Z137" s="33"/>
      <c r="AA137" s="33"/>
      <c r="AB137" s="33"/>
      <c r="AC137" s="33"/>
      <c r="AD137" s="33"/>
      <c r="AE137" s="33"/>
      <c r="AR137" s="172" t="s">
        <v>87</v>
      </c>
      <c r="AT137" s="172" t="s">
        <v>167</v>
      </c>
      <c r="AU137" s="172" t="s">
        <v>15</v>
      </c>
      <c r="AY137" s="18" t="s">
        <v>165</v>
      </c>
      <c r="BE137" s="173">
        <f>IF(N137="základní",J137,0)</f>
        <v>0</v>
      </c>
      <c r="BF137" s="173">
        <f>IF(N137="snížená",J137,0)</f>
        <v>0</v>
      </c>
      <c r="BG137" s="173">
        <f>IF(N137="zákl. přenesená",J137,0)</f>
        <v>0</v>
      </c>
      <c r="BH137" s="173">
        <f>IF(N137="sníž. přenesená",J137,0)</f>
        <v>0</v>
      </c>
      <c r="BI137" s="173">
        <f>IF(N137="nulová",J137,0)</f>
        <v>0</v>
      </c>
      <c r="BJ137" s="18" t="s">
        <v>15</v>
      </c>
      <c r="BK137" s="173">
        <f>ROUND(I137*H137,2)</f>
        <v>0</v>
      </c>
      <c r="BL137" s="18" t="s">
        <v>87</v>
      </c>
      <c r="BM137" s="172" t="s">
        <v>1029</v>
      </c>
    </row>
    <row r="138" spans="1:31" s="2" customFormat="1" ht="6.95" customHeight="1">
      <c r="A138" s="33"/>
      <c r="B138" s="43"/>
      <c r="C138" s="44"/>
      <c r="D138" s="44"/>
      <c r="E138" s="44"/>
      <c r="F138" s="44"/>
      <c r="G138" s="44"/>
      <c r="H138" s="44"/>
      <c r="I138" s="120"/>
      <c r="J138" s="44"/>
      <c r="K138" s="44"/>
      <c r="L138" s="34"/>
      <c r="M138" s="33"/>
      <c r="O138" s="33"/>
      <c r="P138" s="33"/>
      <c r="Q138" s="33"/>
      <c r="R138" s="33"/>
      <c r="S138" s="33"/>
      <c r="T138" s="33"/>
      <c r="U138" s="33"/>
      <c r="V138" s="33"/>
      <c r="W138" s="33"/>
      <c r="X138" s="33"/>
      <c r="Y138" s="33"/>
      <c r="Z138" s="33"/>
      <c r="AA138" s="33"/>
      <c r="AB138" s="33"/>
      <c r="AC138" s="33"/>
      <c r="AD138" s="33"/>
      <c r="AE138" s="33"/>
    </row>
  </sheetData>
  <autoFilter ref="C90:K137"/>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74">
      <selection activeCell="D93" sqref="D93:D11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106</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1030</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ROUND(J90,2)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ROUND((SUM(BE90:BE116)),2)</f>
        <v>0</v>
      </c>
      <c r="G35" s="33"/>
      <c r="H35" s="33"/>
      <c r="I35" s="112">
        <v>0.21</v>
      </c>
      <c r="J35" s="111">
        <f>ROUND(((SUM(BE90:BE116))*I35),2)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ROUND((SUM(BF90:BF116)),2)</f>
        <v>0</v>
      </c>
      <c r="G36" s="33"/>
      <c r="H36" s="33"/>
      <c r="I36" s="112">
        <v>0.15</v>
      </c>
      <c r="J36" s="111">
        <f>ROUND(((SUM(BF90:BF116))*I36),2)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ROUND((SUM(BG90:BG116)),2)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ROUND((SUM(BH90:BH116)),2)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ROUND((SUM(BI90:BI116)),2)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3 - Kanalizace</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J90</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132</v>
      </c>
      <c r="E64" s="128"/>
      <c r="F64" s="128"/>
      <c r="G64" s="128"/>
      <c r="H64" s="128"/>
      <c r="I64" s="129"/>
      <c r="J64" s="130">
        <f>J91</f>
        <v>0</v>
      </c>
      <c r="L64" s="126"/>
    </row>
    <row r="65" spans="2:12" s="10" customFormat="1" ht="19.9" customHeight="1">
      <c r="B65" s="131"/>
      <c r="D65" s="132" t="s">
        <v>138</v>
      </c>
      <c r="E65" s="133"/>
      <c r="F65" s="133"/>
      <c r="G65" s="133"/>
      <c r="H65" s="133"/>
      <c r="I65" s="134"/>
      <c r="J65" s="135">
        <f>J92</f>
        <v>0</v>
      </c>
      <c r="L65" s="131"/>
    </row>
    <row r="66" spans="2:12" s="9" customFormat="1" ht="24.95" customHeight="1">
      <c r="B66" s="126"/>
      <c r="D66" s="127" t="s">
        <v>140</v>
      </c>
      <c r="E66" s="128"/>
      <c r="F66" s="128"/>
      <c r="G66" s="128"/>
      <c r="H66" s="128"/>
      <c r="I66" s="129"/>
      <c r="J66" s="130">
        <f>J98</f>
        <v>0</v>
      </c>
      <c r="L66" s="126"/>
    </row>
    <row r="67" spans="2:12" s="10" customFormat="1" ht="19.9" customHeight="1">
      <c r="B67" s="131"/>
      <c r="D67" s="132" t="s">
        <v>1031</v>
      </c>
      <c r="E67" s="133"/>
      <c r="F67" s="133"/>
      <c r="G67" s="133"/>
      <c r="H67" s="133"/>
      <c r="I67" s="134"/>
      <c r="J67" s="135">
        <f>J99</f>
        <v>0</v>
      </c>
      <c r="L67" s="131"/>
    </row>
    <row r="68" spans="2:12" s="9" customFormat="1" ht="24.95" customHeight="1">
      <c r="B68" s="126"/>
      <c r="D68" s="127" t="s">
        <v>918</v>
      </c>
      <c r="E68" s="128"/>
      <c r="F68" s="128"/>
      <c r="G68" s="128"/>
      <c r="H68" s="128"/>
      <c r="I68" s="129"/>
      <c r="J68" s="130">
        <f>J114</f>
        <v>0</v>
      </c>
      <c r="L68" s="126"/>
    </row>
    <row r="69" spans="1:31" s="2" customFormat="1" ht="21.75" customHeight="1">
      <c r="A69" s="33"/>
      <c r="B69" s="34"/>
      <c r="C69" s="33"/>
      <c r="D69" s="33"/>
      <c r="E69" s="33"/>
      <c r="F69" s="33"/>
      <c r="G69" s="33"/>
      <c r="H69" s="33"/>
      <c r="I69" s="101"/>
      <c r="J69" s="33"/>
      <c r="K69" s="33"/>
      <c r="L69" s="102"/>
      <c r="S69" s="33"/>
      <c r="T69" s="33"/>
      <c r="U69" s="33"/>
      <c r="V69" s="33"/>
      <c r="W69" s="33"/>
      <c r="X69" s="33"/>
      <c r="Y69" s="33"/>
      <c r="Z69" s="33"/>
      <c r="AA69" s="33"/>
      <c r="AB69" s="33"/>
      <c r="AC69" s="33"/>
      <c r="AD69" s="33"/>
      <c r="AE69" s="33"/>
    </row>
    <row r="70" spans="1:31" s="2" customFormat="1" ht="6.95" customHeight="1">
      <c r="A70" s="33"/>
      <c r="B70" s="43"/>
      <c r="C70" s="44"/>
      <c r="D70" s="44"/>
      <c r="E70" s="44"/>
      <c r="F70" s="44"/>
      <c r="G70" s="44"/>
      <c r="H70" s="44"/>
      <c r="I70" s="120"/>
      <c r="J70" s="44"/>
      <c r="K70" s="44"/>
      <c r="L70" s="102"/>
      <c r="S70" s="33"/>
      <c r="T70" s="33"/>
      <c r="U70" s="33"/>
      <c r="V70" s="33"/>
      <c r="W70" s="33"/>
      <c r="X70" s="33"/>
      <c r="Y70" s="33"/>
      <c r="Z70" s="33"/>
      <c r="AA70" s="33"/>
      <c r="AB70" s="33"/>
      <c r="AC70" s="33"/>
      <c r="AD70" s="33"/>
      <c r="AE70" s="33"/>
    </row>
    <row r="74" spans="1:31" s="2" customFormat="1" ht="6.95" customHeight="1">
      <c r="A74" s="33"/>
      <c r="B74" s="45"/>
      <c r="C74" s="46"/>
      <c r="D74" s="46"/>
      <c r="E74" s="46"/>
      <c r="F74" s="46"/>
      <c r="G74" s="46"/>
      <c r="H74" s="46"/>
      <c r="I74" s="121"/>
      <c r="J74" s="46"/>
      <c r="K74" s="46"/>
      <c r="L74" s="102"/>
      <c r="S74" s="33"/>
      <c r="T74" s="33"/>
      <c r="U74" s="33"/>
      <c r="V74" s="33"/>
      <c r="W74" s="33"/>
      <c r="X74" s="33"/>
      <c r="Y74" s="33"/>
      <c r="Z74" s="33"/>
      <c r="AA74" s="33"/>
      <c r="AB74" s="33"/>
      <c r="AC74" s="33"/>
      <c r="AD74" s="33"/>
      <c r="AE74" s="33"/>
    </row>
    <row r="75" spans="1:31" s="2" customFormat="1" ht="24.95" customHeight="1">
      <c r="A75" s="33"/>
      <c r="B75" s="34"/>
      <c r="C75" s="22" t="s">
        <v>150</v>
      </c>
      <c r="D75" s="33"/>
      <c r="E75" s="33"/>
      <c r="F75" s="33"/>
      <c r="G75" s="33"/>
      <c r="H75" s="33"/>
      <c r="I75" s="101"/>
      <c r="J75" s="33"/>
      <c r="K75" s="33"/>
      <c r="L75" s="102"/>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101"/>
      <c r="J76" s="33"/>
      <c r="K76" s="33"/>
      <c r="L76" s="102"/>
      <c r="S76" s="33"/>
      <c r="T76" s="33"/>
      <c r="U76" s="33"/>
      <c r="V76" s="33"/>
      <c r="W76" s="33"/>
      <c r="X76" s="33"/>
      <c r="Y76" s="33"/>
      <c r="Z76" s="33"/>
      <c r="AA76" s="33"/>
      <c r="AB76" s="33"/>
      <c r="AC76" s="33"/>
      <c r="AD76" s="33"/>
      <c r="AE76" s="33"/>
    </row>
    <row r="77" spans="1:31" s="2" customFormat="1" ht="12" customHeight="1">
      <c r="A77" s="33"/>
      <c r="B77" s="34"/>
      <c r="C77" s="28" t="s">
        <v>17</v>
      </c>
      <c r="D77" s="33"/>
      <c r="E77" s="33"/>
      <c r="F77" s="33"/>
      <c r="G77" s="33"/>
      <c r="H77" s="33"/>
      <c r="I77" s="101"/>
      <c r="J77" s="33"/>
      <c r="K77" s="33"/>
      <c r="L77" s="102"/>
      <c r="S77" s="33"/>
      <c r="T77" s="33"/>
      <c r="U77" s="33"/>
      <c r="V77" s="33"/>
      <c r="W77" s="33"/>
      <c r="X77" s="33"/>
      <c r="Y77" s="33"/>
      <c r="Z77" s="33"/>
      <c r="AA77" s="33"/>
      <c r="AB77" s="33"/>
      <c r="AC77" s="33"/>
      <c r="AD77" s="33"/>
      <c r="AE77" s="33"/>
    </row>
    <row r="78" spans="1:31" s="2" customFormat="1" ht="16.5" customHeight="1">
      <c r="A78" s="33"/>
      <c r="B78" s="34"/>
      <c r="C78" s="33"/>
      <c r="D78" s="33"/>
      <c r="E78" s="338" t="str">
        <f>E7</f>
        <v>Rekonstrukce koupelen</v>
      </c>
      <c r="F78" s="339"/>
      <c r="G78" s="339"/>
      <c r="H78" s="339"/>
      <c r="I78" s="101"/>
      <c r="J78" s="33"/>
      <c r="K78" s="33"/>
      <c r="L78" s="102"/>
      <c r="S78" s="33"/>
      <c r="T78" s="33"/>
      <c r="U78" s="33"/>
      <c r="V78" s="33"/>
      <c r="W78" s="33"/>
      <c r="X78" s="33"/>
      <c r="Y78" s="33"/>
      <c r="Z78" s="33"/>
      <c r="AA78" s="33"/>
      <c r="AB78" s="33"/>
      <c r="AC78" s="33"/>
      <c r="AD78" s="33"/>
      <c r="AE78" s="33"/>
    </row>
    <row r="79" spans="2:12" s="1" customFormat="1" ht="12" customHeight="1">
      <c r="B79" s="21"/>
      <c r="C79" s="28" t="s">
        <v>122</v>
      </c>
      <c r="I79" s="97"/>
      <c r="L79" s="21"/>
    </row>
    <row r="80" spans="1:31" s="2" customFormat="1" ht="16.5" customHeight="1">
      <c r="A80" s="33"/>
      <c r="B80" s="34"/>
      <c r="C80" s="33"/>
      <c r="D80" s="33"/>
      <c r="E80" s="338" t="s">
        <v>123</v>
      </c>
      <c r="F80" s="341"/>
      <c r="G80" s="341"/>
      <c r="H80" s="341"/>
      <c r="I80" s="101"/>
      <c r="J80" s="33"/>
      <c r="K80" s="33"/>
      <c r="L80" s="102"/>
      <c r="S80" s="33"/>
      <c r="T80" s="33"/>
      <c r="U80" s="33"/>
      <c r="V80" s="33"/>
      <c r="W80" s="33"/>
      <c r="X80" s="33"/>
      <c r="Y80" s="33"/>
      <c r="Z80" s="33"/>
      <c r="AA80" s="33"/>
      <c r="AB80" s="33"/>
      <c r="AC80" s="33"/>
      <c r="AD80" s="33"/>
      <c r="AE80" s="33"/>
    </row>
    <row r="81" spans="1:31" s="2" customFormat="1" ht="12" customHeight="1">
      <c r="A81" s="33"/>
      <c r="B81" s="34"/>
      <c r="C81" s="28" t="s">
        <v>124</v>
      </c>
      <c r="D81" s="33"/>
      <c r="E81" s="33"/>
      <c r="F81" s="33"/>
      <c r="G81" s="33"/>
      <c r="H81" s="33"/>
      <c r="I81" s="101"/>
      <c r="J81" s="33"/>
      <c r="K81" s="33"/>
      <c r="L81" s="102"/>
      <c r="S81" s="33"/>
      <c r="T81" s="33"/>
      <c r="U81" s="33"/>
      <c r="V81" s="33"/>
      <c r="W81" s="33"/>
      <c r="X81" s="33"/>
      <c r="Y81" s="33"/>
      <c r="Z81" s="33"/>
      <c r="AA81" s="33"/>
      <c r="AB81" s="33"/>
      <c r="AC81" s="33"/>
      <c r="AD81" s="33"/>
      <c r="AE81" s="33"/>
    </row>
    <row r="82" spans="1:31" s="2" customFormat="1" ht="16.5" customHeight="1">
      <c r="A82" s="33"/>
      <c r="B82" s="34"/>
      <c r="C82" s="33"/>
      <c r="D82" s="33"/>
      <c r="E82" s="334" t="str">
        <f>E11</f>
        <v>3 - Kanalizace</v>
      </c>
      <c r="F82" s="341"/>
      <c r="G82" s="341"/>
      <c r="H82" s="341"/>
      <c r="I82" s="101"/>
      <c r="J82" s="33"/>
      <c r="K82" s="33"/>
      <c r="L82" s="102"/>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1"/>
      <c r="J83" s="33"/>
      <c r="K83" s="33"/>
      <c r="L83" s="102"/>
      <c r="S83" s="33"/>
      <c r="T83" s="33"/>
      <c r="U83" s="33"/>
      <c r="V83" s="33"/>
      <c r="W83" s="33"/>
      <c r="X83" s="33"/>
      <c r="Y83" s="33"/>
      <c r="Z83" s="33"/>
      <c r="AA83" s="33"/>
      <c r="AB83" s="33"/>
      <c r="AC83" s="33"/>
      <c r="AD83" s="33"/>
      <c r="AE83" s="33"/>
    </row>
    <row r="84" spans="1:31" s="2" customFormat="1" ht="12" customHeight="1">
      <c r="A84" s="33"/>
      <c r="B84" s="34"/>
      <c r="C84" s="28" t="s">
        <v>21</v>
      </c>
      <c r="D84" s="33"/>
      <c r="E84" s="33"/>
      <c r="F84" s="26" t="str">
        <f>F14</f>
        <v xml:space="preserve"> </v>
      </c>
      <c r="G84" s="33"/>
      <c r="H84" s="33"/>
      <c r="I84" s="103" t="s">
        <v>23</v>
      </c>
      <c r="J84" s="51" t="str">
        <f>IF(J14="","",J14)</f>
        <v>28. 8. 2018</v>
      </c>
      <c r="K84" s="33"/>
      <c r="L84" s="102"/>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101"/>
      <c r="J85" s="33"/>
      <c r="K85" s="33"/>
      <c r="L85" s="102"/>
      <c r="S85" s="33"/>
      <c r="T85" s="33"/>
      <c r="U85" s="33"/>
      <c r="V85" s="33"/>
      <c r="W85" s="33"/>
      <c r="X85" s="33"/>
      <c r="Y85" s="33"/>
      <c r="Z85" s="33"/>
      <c r="AA85" s="33"/>
      <c r="AB85" s="33"/>
      <c r="AC85" s="33"/>
      <c r="AD85" s="33"/>
      <c r="AE85" s="33"/>
    </row>
    <row r="86" spans="1:31" s="2" customFormat="1" ht="15.2" customHeight="1">
      <c r="A86" s="33"/>
      <c r="B86" s="34"/>
      <c r="C86" s="28" t="s">
        <v>25</v>
      </c>
      <c r="D86" s="33"/>
      <c r="E86" s="33"/>
      <c r="F86" s="26" t="str">
        <f>E17</f>
        <v>Správa účelových zařízení VŠE</v>
      </c>
      <c r="G86" s="33"/>
      <c r="H86" s="33"/>
      <c r="I86" s="103" t="s">
        <v>31</v>
      </c>
      <c r="J86" s="31" t="str">
        <f>E23</f>
        <v>PROJECTICA s.r.o.</v>
      </c>
      <c r="K86" s="33"/>
      <c r="L86" s="102"/>
      <c r="S86" s="33"/>
      <c r="T86" s="33"/>
      <c r="U86" s="33"/>
      <c r="V86" s="33"/>
      <c r="W86" s="33"/>
      <c r="X86" s="33"/>
      <c r="Y86" s="33"/>
      <c r="Z86" s="33"/>
      <c r="AA86" s="33"/>
      <c r="AB86" s="33"/>
      <c r="AC86" s="33"/>
      <c r="AD86" s="33"/>
      <c r="AE86" s="33"/>
    </row>
    <row r="87" spans="1:31" s="2" customFormat="1" ht="15.2" customHeight="1">
      <c r="A87" s="33"/>
      <c r="B87" s="34"/>
      <c r="C87" s="28" t="s">
        <v>29</v>
      </c>
      <c r="D87" s="33"/>
      <c r="E87" s="33"/>
      <c r="F87" s="26" t="str">
        <f>IF(E20="","",E20)</f>
        <v>Vyplň údaj</v>
      </c>
      <c r="G87" s="33"/>
      <c r="H87" s="33"/>
      <c r="I87" s="103" t="s">
        <v>34</v>
      </c>
      <c r="J87" s="31" t="str">
        <f>E26</f>
        <v xml:space="preserve"> </v>
      </c>
      <c r="K87" s="33"/>
      <c r="L87" s="102"/>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101"/>
      <c r="J88" s="33"/>
      <c r="K88" s="33"/>
      <c r="L88" s="102"/>
      <c r="S88" s="33"/>
      <c r="T88" s="33"/>
      <c r="U88" s="33"/>
      <c r="V88" s="33"/>
      <c r="W88" s="33"/>
      <c r="X88" s="33"/>
      <c r="Y88" s="33"/>
      <c r="Z88" s="33"/>
      <c r="AA88" s="33"/>
      <c r="AB88" s="33"/>
      <c r="AC88" s="33"/>
      <c r="AD88" s="33"/>
      <c r="AE88" s="33"/>
    </row>
    <row r="89" spans="1:31" s="11" customFormat="1" ht="29.25" customHeight="1">
      <c r="A89" s="136"/>
      <c r="B89" s="137"/>
      <c r="C89" s="138" t="s">
        <v>151</v>
      </c>
      <c r="D89" s="139" t="s">
        <v>56</v>
      </c>
      <c r="E89" s="139" t="s">
        <v>52</v>
      </c>
      <c r="F89" s="139" t="s">
        <v>53</v>
      </c>
      <c r="G89" s="139" t="s">
        <v>152</v>
      </c>
      <c r="H89" s="139" t="s">
        <v>153</v>
      </c>
      <c r="I89" s="140" t="s">
        <v>154</v>
      </c>
      <c r="J89" s="139" t="s">
        <v>130</v>
      </c>
      <c r="K89" s="141" t="s">
        <v>155</v>
      </c>
      <c r="L89" s="142"/>
      <c r="M89" s="59" t="s">
        <v>3</v>
      </c>
      <c r="N89" s="60" t="s">
        <v>41</v>
      </c>
      <c r="O89" s="60" t="s">
        <v>156</v>
      </c>
      <c r="P89" s="60" t="s">
        <v>157</v>
      </c>
      <c r="Q89" s="60" t="s">
        <v>158</v>
      </c>
      <c r="R89" s="60" t="s">
        <v>159</v>
      </c>
      <c r="S89" s="60" t="s">
        <v>160</v>
      </c>
      <c r="T89" s="61" t="s">
        <v>161</v>
      </c>
      <c r="U89" s="136"/>
      <c r="V89" s="136"/>
      <c r="W89" s="136"/>
      <c r="X89" s="136"/>
      <c r="Y89" s="136"/>
      <c r="Z89" s="136"/>
      <c r="AA89" s="136"/>
      <c r="AB89" s="136"/>
      <c r="AC89" s="136"/>
      <c r="AD89" s="136"/>
      <c r="AE89" s="136"/>
    </row>
    <row r="90" spans="1:63" s="2" customFormat="1" ht="22.9" customHeight="1">
      <c r="A90" s="33"/>
      <c r="B90" s="34"/>
      <c r="C90" s="66" t="s">
        <v>162</v>
      </c>
      <c r="D90" s="33"/>
      <c r="E90" s="33"/>
      <c r="F90" s="33"/>
      <c r="G90" s="33"/>
      <c r="H90" s="33"/>
      <c r="I90" s="101"/>
      <c r="J90" s="143">
        <f>BK90</f>
        <v>0</v>
      </c>
      <c r="K90" s="33"/>
      <c r="L90" s="34"/>
      <c r="M90" s="62"/>
      <c r="N90" s="52"/>
      <c r="O90" s="63"/>
      <c r="P90" s="144">
        <f>P91+P98+P114</f>
        <v>0</v>
      </c>
      <c r="Q90" s="63"/>
      <c r="R90" s="144">
        <f>R91+R98+R114</f>
        <v>0.96548</v>
      </c>
      <c r="S90" s="63"/>
      <c r="T90" s="145">
        <f>T91+T98+T114</f>
        <v>1.2677999999999998</v>
      </c>
      <c r="U90" s="33"/>
      <c r="V90" s="33"/>
      <c r="W90" s="33"/>
      <c r="X90" s="33"/>
      <c r="Y90" s="33"/>
      <c r="Z90" s="33"/>
      <c r="AA90" s="33"/>
      <c r="AB90" s="33"/>
      <c r="AC90" s="33"/>
      <c r="AD90" s="33"/>
      <c r="AE90" s="33"/>
      <c r="AT90" s="18" t="s">
        <v>70</v>
      </c>
      <c r="AU90" s="18" t="s">
        <v>131</v>
      </c>
      <c r="BK90" s="146">
        <f>BK91+BK98+BK114</f>
        <v>0</v>
      </c>
    </row>
    <row r="91" spans="2:63" s="12" customFormat="1" ht="25.9" customHeight="1">
      <c r="B91" s="147"/>
      <c r="D91" s="148" t="s">
        <v>70</v>
      </c>
      <c r="E91" s="149" t="s">
        <v>163</v>
      </c>
      <c r="F91" s="149" t="s">
        <v>164</v>
      </c>
      <c r="I91" s="150"/>
      <c r="J91" s="151">
        <f>BK91</f>
        <v>0</v>
      </c>
      <c r="L91" s="147"/>
      <c r="M91" s="152"/>
      <c r="N91" s="153"/>
      <c r="O91" s="153"/>
      <c r="P91" s="154">
        <f>P92</f>
        <v>0</v>
      </c>
      <c r="Q91" s="153"/>
      <c r="R91" s="154">
        <f>R92</f>
        <v>0</v>
      </c>
      <c r="S91" s="153"/>
      <c r="T91" s="155">
        <f>T92</f>
        <v>0</v>
      </c>
      <c r="AR91" s="148" t="s">
        <v>15</v>
      </c>
      <c r="AT91" s="156" t="s">
        <v>70</v>
      </c>
      <c r="AU91" s="156" t="s">
        <v>71</v>
      </c>
      <c r="AY91" s="148" t="s">
        <v>165</v>
      </c>
      <c r="BK91" s="157">
        <f>BK92</f>
        <v>0</v>
      </c>
    </row>
    <row r="92" spans="2:63" s="12" customFormat="1" ht="22.9" customHeight="1">
      <c r="B92" s="147"/>
      <c r="D92" s="148" t="s">
        <v>70</v>
      </c>
      <c r="E92" s="158" t="s">
        <v>226</v>
      </c>
      <c r="F92" s="158" t="s">
        <v>227</v>
      </c>
      <c r="I92" s="150"/>
      <c r="J92" s="159">
        <f>BK92</f>
        <v>0</v>
      </c>
      <c r="L92" s="147"/>
      <c r="M92" s="152"/>
      <c r="N92" s="153"/>
      <c r="O92" s="153"/>
      <c r="P92" s="154">
        <f>SUM(P93:P97)</f>
        <v>0</v>
      </c>
      <c r="Q92" s="153"/>
      <c r="R92" s="154">
        <f>SUM(R93:R97)</f>
        <v>0</v>
      </c>
      <c r="S92" s="153"/>
      <c r="T92" s="155">
        <f>SUM(T93:T97)</f>
        <v>0</v>
      </c>
      <c r="AR92" s="148" t="s">
        <v>15</v>
      </c>
      <c r="AT92" s="156" t="s">
        <v>70</v>
      </c>
      <c r="AU92" s="156" t="s">
        <v>15</v>
      </c>
      <c r="AY92" s="148" t="s">
        <v>165</v>
      </c>
      <c r="BK92" s="157">
        <f>SUM(BK93:BK97)</f>
        <v>0</v>
      </c>
    </row>
    <row r="93" spans="1:65" s="2" customFormat="1" ht="33" customHeight="1">
      <c r="A93" s="33"/>
      <c r="B93" s="160"/>
      <c r="C93" s="161" t="s">
        <v>15</v>
      </c>
      <c r="D93" s="358" t="s">
        <v>167</v>
      </c>
      <c r="E93" s="162" t="s">
        <v>808</v>
      </c>
      <c r="F93" s="163" t="s">
        <v>809</v>
      </c>
      <c r="G93" s="164" t="s">
        <v>231</v>
      </c>
      <c r="H93" s="165">
        <v>1.268</v>
      </c>
      <c r="I93" s="166"/>
      <c r="J93" s="167">
        <f>ROUND(I93*H93,2)</f>
        <v>0</v>
      </c>
      <c r="K93" s="163" t="s">
        <v>171</v>
      </c>
      <c r="L93" s="34"/>
      <c r="M93" s="168" t="s">
        <v>3</v>
      </c>
      <c r="N93" s="169" t="s">
        <v>42</v>
      </c>
      <c r="O93" s="54"/>
      <c r="P93" s="170">
        <f>O93*H93</f>
        <v>0</v>
      </c>
      <c r="Q93" s="170">
        <v>0</v>
      </c>
      <c r="R93" s="170">
        <f>Q93*H93</f>
        <v>0</v>
      </c>
      <c r="S93" s="170">
        <v>0</v>
      </c>
      <c r="T93" s="171">
        <f>S93*H93</f>
        <v>0</v>
      </c>
      <c r="U93" s="33"/>
      <c r="V93" s="33"/>
      <c r="W93" s="33"/>
      <c r="X93" s="33"/>
      <c r="Y93" s="33"/>
      <c r="Z93" s="33"/>
      <c r="AA93" s="33"/>
      <c r="AB93" s="33"/>
      <c r="AC93" s="33"/>
      <c r="AD93" s="33"/>
      <c r="AE93" s="33"/>
      <c r="AR93" s="172" t="s">
        <v>87</v>
      </c>
      <c r="AT93" s="172" t="s">
        <v>167</v>
      </c>
      <c r="AU93" s="172" t="s">
        <v>75</v>
      </c>
      <c r="AY93" s="18" t="s">
        <v>165</v>
      </c>
      <c r="BE93" s="173">
        <f>IF(N93="základní",J93,0)</f>
        <v>0</v>
      </c>
      <c r="BF93" s="173">
        <f>IF(N93="snížená",J93,0)</f>
        <v>0</v>
      </c>
      <c r="BG93" s="173">
        <f>IF(N93="zákl. přenesená",J93,0)</f>
        <v>0</v>
      </c>
      <c r="BH93" s="173">
        <f>IF(N93="sníž. přenesená",J93,0)</f>
        <v>0</v>
      </c>
      <c r="BI93" s="173">
        <f>IF(N93="nulová",J93,0)</f>
        <v>0</v>
      </c>
      <c r="BJ93" s="18" t="s">
        <v>15</v>
      </c>
      <c r="BK93" s="173">
        <f>ROUND(I93*H93,2)</f>
        <v>0</v>
      </c>
      <c r="BL93" s="18" t="s">
        <v>87</v>
      </c>
      <c r="BM93" s="172" t="s">
        <v>1032</v>
      </c>
    </row>
    <row r="94" spans="1:65" s="2" customFormat="1" ht="21.75" customHeight="1">
      <c r="A94" s="33"/>
      <c r="B94" s="160"/>
      <c r="C94" s="161" t="s">
        <v>75</v>
      </c>
      <c r="D94" s="358" t="s">
        <v>167</v>
      </c>
      <c r="E94" s="162" t="s">
        <v>234</v>
      </c>
      <c r="F94" s="163" t="s">
        <v>235</v>
      </c>
      <c r="G94" s="164" t="s">
        <v>231</v>
      </c>
      <c r="H94" s="165">
        <v>1.268</v>
      </c>
      <c r="I94" s="166"/>
      <c r="J94" s="167">
        <f>ROUND(I94*H94,2)</f>
        <v>0</v>
      </c>
      <c r="K94" s="163" t="s">
        <v>171</v>
      </c>
      <c r="L94" s="34"/>
      <c r="M94" s="168" t="s">
        <v>3</v>
      </c>
      <c r="N94" s="169" t="s">
        <v>42</v>
      </c>
      <c r="O94" s="54"/>
      <c r="P94" s="170">
        <f>O94*H94</f>
        <v>0</v>
      </c>
      <c r="Q94" s="170">
        <v>0</v>
      </c>
      <c r="R94" s="170">
        <f>Q94*H94</f>
        <v>0</v>
      </c>
      <c r="S94" s="170">
        <v>0</v>
      </c>
      <c r="T94" s="171">
        <f>S94*H94</f>
        <v>0</v>
      </c>
      <c r="U94" s="33"/>
      <c r="V94" s="33"/>
      <c r="W94" s="33"/>
      <c r="X94" s="33"/>
      <c r="Y94" s="33"/>
      <c r="Z94" s="33"/>
      <c r="AA94" s="33"/>
      <c r="AB94" s="33"/>
      <c r="AC94" s="33"/>
      <c r="AD94" s="33"/>
      <c r="AE94" s="33"/>
      <c r="AR94" s="172" t="s">
        <v>87</v>
      </c>
      <c r="AT94" s="172" t="s">
        <v>167</v>
      </c>
      <c r="AU94" s="172" t="s">
        <v>75</v>
      </c>
      <c r="AY94" s="18" t="s">
        <v>165</v>
      </c>
      <c r="BE94" s="173">
        <f>IF(N94="základní",J94,0)</f>
        <v>0</v>
      </c>
      <c r="BF94" s="173">
        <f>IF(N94="snížená",J94,0)</f>
        <v>0</v>
      </c>
      <c r="BG94" s="173">
        <f>IF(N94="zákl. přenesená",J94,0)</f>
        <v>0</v>
      </c>
      <c r="BH94" s="173">
        <f>IF(N94="sníž. přenesená",J94,0)</f>
        <v>0</v>
      </c>
      <c r="BI94" s="173">
        <f>IF(N94="nulová",J94,0)</f>
        <v>0</v>
      </c>
      <c r="BJ94" s="18" t="s">
        <v>15</v>
      </c>
      <c r="BK94" s="173">
        <f>ROUND(I94*H94,2)</f>
        <v>0</v>
      </c>
      <c r="BL94" s="18" t="s">
        <v>87</v>
      </c>
      <c r="BM94" s="172" t="s">
        <v>1033</v>
      </c>
    </row>
    <row r="95" spans="1:65" s="2" customFormat="1" ht="33" customHeight="1">
      <c r="A95" s="33"/>
      <c r="B95" s="160"/>
      <c r="C95" s="161" t="s">
        <v>83</v>
      </c>
      <c r="D95" s="358" t="s">
        <v>167</v>
      </c>
      <c r="E95" s="162" t="s">
        <v>238</v>
      </c>
      <c r="F95" s="163" t="s">
        <v>239</v>
      </c>
      <c r="G95" s="164" t="s">
        <v>231</v>
      </c>
      <c r="H95" s="165">
        <v>38.04</v>
      </c>
      <c r="I95" s="166"/>
      <c r="J95" s="167">
        <f>ROUND(I95*H95,2)</f>
        <v>0</v>
      </c>
      <c r="K95" s="163" t="s">
        <v>171</v>
      </c>
      <c r="L95" s="34"/>
      <c r="M95" s="168" t="s">
        <v>3</v>
      </c>
      <c r="N95" s="169" t="s">
        <v>42</v>
      </c>
      <c r="O95" s="54"/>
      <c r="P95" s="170">
        <f>O95*H95</f>
        <v>0</v>
      </c>
      <c r="Q95" s="170">
        <v>0</v>
      </c>
      <c r="R95" s="170">
        <f>Q95*H95</f>
        <v>0</v>
      </c>
      <c r="S95" s="170">
        <v>0</v>
      </c>
      <c r="T95" s="171">
        <f>S95*H95</f>
        <v>0</v>
      </c>
      <c r="U95" s="33"/>
      <c r="V95" s="33"/>
      <c r="W95" s="33"/>
      <c r="X95" s="33"/>
      <c r="Y95" s="33"/>
      <c r="Z95" s="33"/>
      <c r="AA95" s="33"/>
      <c r="AB95" s="33"/>
      <c r="AC95" s="33"/>
      <c r="AD95" s="33"/>
      <c r="AE95" s="33"/>
      <c r="AR95" s="172" t="s">
        <v>87</v>
      </c>
      <c r="AT95" s="172" t="s">
        <v>167</v>
      </c>
      <c r="AU95" s="172" t="s">
        <v>75</v>
      </c>
      <c r="AY95" s="18" t="s">
        <v>165</v>
      </c>
      <c r="BE95" s="173">
        <f>IF(N95="základní",J95,0)</f>
        <v>0</v>
      </c>
      <c r="BF95" s="173">
        <f>IF(N95="snížená",J95,0)</f>
        <v>0</v>
      </c>
      <c r="BG95" s="173">
        <f>IF(N95="zákl. přenesená",J95,0)</f>
        <v>0</v>
      </c>
      <c r="BH95" s="173">
        <f>IF(N95="sníž. přenesená",J95,0)</f>
        <v>0</v>
      </c>
      <c r="BI95" s="173">
        <f>IF(N95="nulová",J95,0)</f>
        <v>0</v>
      </c>
      <c r="BJ95" s="18" t="s">
        <v>15</v>
      </c>
      <c r="BK95" s="173">
        <f>ROUND(I95*H95,2)</f>
        <v>0</v>
      </c>
      <c r="BL95" s="18" t="s">
        <v>87</v>
      </c>
      <c r="BM95" s="172" t="s">
        <v>1034</v>
      </c>
    </row>
    <row r="96" spans="2:51" s="13" customFormat="1" ht="12">
      <c r="B96" s="174"/>
      <c r="D96" s="359" t="s">
        <v>173</v>
      </c>
      <c r="F96" s="176" t="s">
        <v>1035</v>
      </c>
      <c r="H96" s="177">
        <v>38.04</v>
      </c>
      <c r="I96" s="178"/>
      <c r="L96" s="174"/>
      <c r="M96" s="179"/>
      <c r="N96" s="180"/>
      <c r="O96" s="180"/>
      <c r="P96" s="180"/>
      <c r="Q96" s="180"/>
      <c r="R96" s="180"/>
      <c r="S96" s="180"/>
      <c r="T96" s="181"/>
      <c r="AT96" s="175" t="s">
        <v>173</v>
      </c>
      <c r="AU96" s="175" t="s">
        <v>75</v>
      </c>
      <c r="AV96" s="13" t="s">
        <v>75</v>
      </c>
      <c r="AW96" s="13" t="s">
        <v>4</v>
      </c>
      <c r="AX96" s="13" t="s">
        <v>15</v>
      </c>
      <c r="AY96" s="175" t="s">
        <v>165</v>
      </c>
    </row>
    <row r="97" spans="1:65" s="2" customFormat="1" ht="33" customHeight="1">
      <c r="A97" s="33"/>
      <c r="B97" s="160"/>
      <c r="C97" s="161" t="s">
        <v>87</v>
      </c>
      <c r="D97" s="358" t="s">
        <v>167</v>
      </c>
      <c r="E97" s="162" t="s">
        <v>243</v>
      </c>
      <c r="F97" s="163" t="s">
        <v>244</v>
      </c>
      <c r="G97" s="164" t="s">
        <v>231</v>
      </c>
      <c r="H97" s="165">
        <v>1.268</v>
      </c>
      <c r="I97" s="166"/>
      <c r="J97" s="167">
        <f>ROUND(I97*H97,2)</f>
        <v>0</v>
      </c>
      <c r="K97" s="163" t="s">
        <v>171</v>
      </c>
      <c r="L97" s="34"/>
      <c r="M97" s="168" t="s">
        <v>3</v>
      </c>
      <c r="N97" s="169" t="s">
        <v>42</v>
      </c>
      <c r="O97" s="54"/>
      <c r="P97" s="170">
        <f>O97*H97</f>
        <v>0</v>
      </c>
      <c r="Q97" s="170">
        <v>0</v>
      </c>
      <c r="R97" s="170">
        <f>Q97*H97</f>
        <v>0</v>
      </c>
      <c r="S97" s="170">
        <v>0</v>
      </c>
      <c r="T97" s="171">
        <f>S97*H97</f>
        <v>0</v>
      </c>
      <c r="U97" s="33"/>
      <c r="V97" s="33"/>
      <c r="W97" s="33"/>
      <c r="X97" s="33"/>
      <c r="Y97" s="33"/>
      <c r="Z97" s="33"/>
      <c r="AA97" s="33"/>
      <c r="AB97" s="33"/>
      <c r="AC97" s="33"/>
      <c r="AD97" s="33"/>
      <c r="AE97" s="33"/>
      <c r="AR97" s="172" t="s">
        <v>87</v>
      </c>
      <c r="AT97" s="172" t="s">
        <v>167</v>
      </c>
      <c r="AU97" s="172" t="s">
        <v>75</v>
      </c>
      <c r="AY97" s="18" t="s">
        <v>165</v>
      </c>
      <c r="BE97" s="173">
        <f>IF(N97="základní",J97,0)</f>
        <v>0</v>
      </c>
      <c r="BF97" s="173">
        <f>IF(N97="snížená",J97,0)</f>
        <v>0</v>
      </c>
      <c r="BG97" s="173">
        <f>IF(N97="zákl. přenesená",J97,0)</f>
        <v>0</v>
      </c>
      <c r="BH97" s="173">
        <f>IF(N97="sníž. přenesená",J97,0)</f>
        <v>0</v>
      </c>
      <c r="BI97" s="173">
        <f>IF(N97="nulová",J97,0)</f>
        <v>0</v>
      </c>
      <c r="BJ97" s="18" t="s">
        <v>15</v>
      </c>
      <c r="BK97" s="173">
        <f>ROUND(I97*H97,2)</f>
        <v>0</v>
      </c>
      <c r="BL97" s="18" t="s">
        <v>87</v>
      </c>
      <c r="BM97" s="172" t="s">
        <v>1036</v>
      </c>
    </row>
    <row r="98" spans="2:63" s="12" customFormat="1" ht="25.9" customHeight="1">
      <c r="B98" s="147"/>
      <c r="D98" s="360" t="s">
        <v>70</v>
      </c>
      <c r="E98" s="149" t="s">
        <v>251</v>
      </c>
      <c r="F98" s="149" t="s">
        <v>252</v>
      </c>
      <c r="I98" s="150"/>
      <c r="J98" s="151">
        <f>BK98</f>
        <v>0</v>
      </c>
      <c r="L98" s="147"/>
      <c r="M98" s="152"/>
      <c r="N98" s="153"/>
      <c r="O98" s="153"/>
      <c r="P98" s="154">
        <f>P99</f>
        <v>0</v>
      </c>
      <c r="Q98" s="153"/>
      <c r="R98" s="154">
        <f>R99</f>
        <v>0.96548</v>
      </c>
      <c r="S98" s="153"/>
      <c r="T98" s="155">
        <f>T99</f>
        <v>1.2677999999999998</v>
      </c>
      <c r="AR98" s="148" t="s">
        <v>75</v>
      </c>
      <c r="AT98" s="156" t="s">
        <v>70</v>
      </c>
      <c r="AU98" s="156" t="s">
        <v>71</v>
      </c>
      <c r="AY98" s="148" t="s">
        <v>165</v>
      </c>
      <c r="BK98" s="157">
        <f>BK99</f>
        <v>0</v>
      </c>
    </row>
    <row r="99" spans="2:63" s="12" customFormat="1" ht="22.9" customHeight="1">
      <c r="B99" s="147"/>
      <c r="D99" s="360" t="s">
        <v>70</v>
      </c>
      <c r="E99" s="158" t="s">
        <v>1037</v>
      </c>
      <c r="F99" s="158" t="s">
        <v>1038</v>
      </c>
      <c r="I99" s="150"/>
      <c r="J99" s="159">
        <f>BK99</f>
        <v>0</v>
      </c>
      <c r="L99" s="147"/>
      <c r="M99" s="152"/>
      <c r="N99" s="153"/>
      <c r="O99" s="153"/>
      <c r="P99" s="154">
        <f>SUM(P100:P113)</f>
        <v>0</v>
      </c>
      <c r="Q99" s="153"/>
      <c r="R99" s="154">
        <f>SUM(R100:R113)</f>
        <v>0.96548</v>
      </c>
      <c r="S99" s="153"/>
      <c r="T99" s="155">
        <f>SUM(T100:T113)</f>
        <v>1.2677999999999998</v>
      </c>
      <c r="AR99" s="148" t="s">
        <v>75</v>
      </c>
      <c r="AT99" s="156" t="s">
        <v>70</v>
      </c>
      <c r="AU99" s="156" t="s">
        <v>15</v>
      </c>
      <c r="AY99" s="148" t="s">
        <v>165</v>
      </c>
      <c r="BK99" s="157">
        <f>SUM(BK100:BK113)</f>
        <v>0</v>
      </c>
    </row>
    <row r="100" spans="1:65" s="2" customFormat="1" ht="21.75" customHeight="1">
      <c r="A100" s="33"/>
      <c r="B100" s="160"/>
      <c r="C100" s="161" t="s">
        <v>109</v>
      </c>
      <c r="D100" s="358" t="s">
        <v>167</v>
      </c>
      <c r="E100" s="162" t="s">
        <v>1039</v>
      </c>
      <c r="F100" s="163" t="s">
        <v>1040</v>
      </c>
      <c r="G100" s="164" t="s">
        <v>177</v>
      </c>
      <c r="H100" s="165">
        <v>170</v>
      </c>
      <c r="I100" s="166"/>
      <c r="J100" s="167">
        <f aca="true" t="shared" si="0" ref="J100:J113">ROUND(I100*H100,2)</f>
        <v>0</v>
      </c>
      <c r="K100" s="163" t="s">
        <v>3</v>
      </c>
      <c r="L100" s="34"/>
      <c r="M100" s="168" t="s">
        <v>3</v>
      </c>
      <c r="N100" s="169" t="s">
        <v>42</v>
      </c>
      <c r="O100" s="54"/>
      <c r="P100" s="170">
        <f aca="true" t="shared" si="1" ref="P100:P113">O100*H100</f>
        <v>0</v>
      </c>
      <c r="Q100" s="170">
        <v>0</v>
      </c>
      <c r="R100" s="170">
        <f aca="true" t="shared" si="2" ref="R100:R113">Q100*H100</f>
        <v>0</v>
      </c>
      <c r="S100" s="170">
        <v>0.0021</v>
      </c>
      <c r="T100" s="171">
        <f aca="true" t="shared" si="3" ref="T100:T113">S100*H100</f>
        <v>0.357</v>
      </c>
      <c r="U100" s="33"/>
      <c r="V100" s="33"/>
      <c r="W100" s="33"/>
      <c r="X100" s="33"/>
      <c r="Y100" s="33"/>
      <c r="Z100" s="33"/>
      <c r="AA100" s="33"/>
      <c r="AB100" s="33"/>
      <c r="AC100" s="33"/>
      <c r="AD100" s="33"/>
      <c r="AE100" s="33"/>
      <c r="AR100" s="172" t="s">
        <v>255</v>
      </c>
      <c r="AT100" s="172" t="s">
        <v>167</v>
      </c>
      <c r="AU100" s="172" t="s">
        <v>75</v>
      </c>
      <c r="AY100" s="18" t="s">
        <v>165</v>
      </c>
      <c r="BE100" s="173">
        <f aca="true" t="shared" si="4" ref="BE100:BE113">IF(N100="základní",J100,0)</f>
        <v>0</v>
      </c>
      <c r="BF100" s="173">
        <f aca="true" t="shared" si="5" ref="BF100:BF113">IF(N100="snížená",J100,0)</f>
        <v>0</v>
      </c>
      <c r="BG100" s="173">
        <f aca="true" t="shared" si="6" ref="BG100:BG113">IF(N100="zákl. přenesená",J100,0)</f>
        <v>0</v>
      </c>
      <c r="BH100" s="173">
        <f aca="true" t="shared" si="7" ref="BH100:BH113">IF(N100="sníž. přenesená",J100,0)</f>
        <v>0</v>
      </c>
      <c r="BI100" s="173">
        <f aca="true" t="shared" si="8" ref="BI100:BI113">IF(N100="nulová",J100,0)</f>
        <v>0</v>
      </c>
      <c r="BJ100" s="18" t="s">
        <v>15</v>
      </c>
      <c r="BK100" s="173">
        <f aca="true" t="shared" si="9" ref="BK100:BK113">ROUND(I100*H100,2)</f>
        <v>0</v>
      </c>
      <c r="BL100" s="18" t="s">
        <v>255</v>
      </c>
      <c r="BM100" s="172" t="s">
        <v>1041</v>
      </c>
    </row>
    <row r="101" spans="1:65" s="2" customFormat="1" ht="21.75" customHeight="1">
      <c r="A101" s="33"/>
      <c r="B101" s="160"/>
      <c r="C101" s="161" t="s">
        <v>112</v>
      </c>
      <c r="D101" s="358" t="s">
        <v>167</v>
      </c>
      <c r="E101" s="162" t="s">
        <v>1042</v>
      </c>
      <c r="F101" s="163" t="s">
        <v>1043</v>
      </c>
      <c r="G101" s="164" t="s">
        <v>177</v>
      </c>
      <c r="H101" s="165">
        <v>460</v>
      </c>
      <c r="I101" s="166"/>
      <c r="J101" s="167">
        <f t="shared" si="0"/>
        <v>0</v>
      </c>
      <c r="K101" s="163" t="s">
        <v>3</v>
      </c>
      <c r="L101" s="34"/>
      <c r="M101" s="168" t="s">
        <v>3</v>
      </c>
      <c r="N101" s="169" t="s">
        <v>42</v>
      </c>
      <c r="O101" s="54"/>
      <c r="P101" s="170">
        <f t="shared" si="1"/>
        <v>0</v>
      </c>
      <c r="Q101" s="170">
        <v>0</v>
      </c>
      <c r="R101" s="170">
        <f t="shared" si="2"/>
        <v>0</v>
      </c>
      <c r="S101" s="170">
        <v>0.00198</v>
      </c>
      <c r="T101" s="171">
        <f t="shared" si="3"/>
        <v>0.9107999999999999</v>
      </c>
      <c r="U101" s="33"/>
      <c r="V101" s="33"/>
      <c r="W101" s="33"/>
      <c r="X101" s="33"/>
      <c r="Y101" s="33"/>
      <c r="Z101" s="33"/>
      <c r="AA101" s="33"/>
      <c r="AB101" s="33"/>
      <c r="AC101" s="33"/>
      <c r="AD101" s="33"/>
      <c r="AE101" s="33"/>
      <c r="AR101" s="172" t="s">
        <v>255</v>
      </c>
      <c r="AT101" s="172" t="s">
        <v>167</v>
      </c>
      <c r="AU101" s="172" t="s">
        <v>75</v>
      </c>
      <c r="AY101" s="18" t="s">
        <v>165</v>
      </c>
      <c r="BE101" s="173">
        <f t="shared" si="4"/>
        <v>0</v>
      </c>
      <c r="BF101" s="173">
        <f t="shared" si="5"/>
        <v>0</v>
      </c>
      <c r="BG101" s="173">
        <f t="shared" si="6"/>
        <v>0</v>
      </c>
      <c r="BH101" s="173">
        <f t="shared" si="7"/>
        <v>0</v>
      </c>
      <c r="BI101" s="173">
        <f t="shared" si="8"/>
        <v>0</v>
      </c>
      <c r="BJ101" s="18" t="s">
        <v>15</v>
      </c>
      <c r="BK101" s="173">
        <f t="shared" si="9"/>
        <v>0</v>
      </c>
      <c r="BL101" s="18" t="s">
        <v>255</v>
      </c>
      <c r="BM101" s="172" t="s">
        <v>1044</v>
      </c>
    </row>
    <row r="102" spans="1:65" s="2" customFormat="1" ht="21.75" customHeight="1">
      <c r="A102" s="33"/>
      <c r="B102" s="160"/>
      <c r="C102" s="161" t="s">
        <v>115</v>
      </c>
      <c r="D102" s="358" t="s">
        <v>167</v>
      </c>
      <c r="E102" s="162" t="s">
        <v>1045</v>
      </c>
      <c r="F102" s="163" t="s">
        <v>1046</v>
      </c>
      <c r="G102" s="164" t="s">
        <v>177</v>
      </c>
      <c r="H102" s="165">
        <v>245</v>
      </c>
      <c r="I102" s="166"/>
      <c r="J102" s="167">
        <f t="shared" si="0"/>
        <v>0</v>
      </c>
      <c r="K102" s="163" t="s">
        <v>171</v>
      </c>
      <c r="L102" s="34"/>
      <c r="M102" s="168" t="s">
        <v>3</v>
      </c>
      <c r="N102" s="169" t="s">
        <v>42</v>
      </c>
      <c r="O102" s="54"/>
      <c r="P102" s="170">
        <f t="shared" si="1"/>
        <v>0</v>
      </c>
      <c r="Q102" s="170">
        <v>0.00121</v>
      </c>
      <c r="R102" s="170">
        <f t="shared" si="2"/>
        <v>0.29645</v>
      </c>
      <c r="S102" s="170">
        <v>0</v>
      </c>
      <c r="T102" s="171">
        <f t="shared" si="3"/>
        <v>0</v>
      </c>
      <c r="U102" s="33"/>
      <c r="V102" s="33"/>
      <c r="W102" s="33"/>
      <c r="X102" s="33"/>
      <c r="Y102" s="33"/>
      <c r="Z102" s="33"/>
      <c r="AA102" s="33"/>
      <c r="AB102" s="33"/>
      <c r="AC102" s="33"/>
      <c r="AD102" s="33"/>
      <c r="AE102" s="33"/>
      <c r="AR102" s="172" t="s">
        <v>255</v>
      </c>
      <c r="AT102" s="172" t="s">
        <v>167</v>
      </c>
      <c r="AU102" s="172" t="s">
        <v>75</v>
      </c>
      <c r="AY102" s="18" t="s">
        <v>165</v>
      </c>
      <c r="BE102" s="173">
        <f t="shared" si="4"/>
        <v>0</v>
      </c>
      <c r="BF102" s="173">
        <f t="shared" si="5"/>
        <v>0</v>
      </c>
      <c r="BG102" s="173">
        <f t="shared" si="6"/>
        <v>0</v>
      </c>
      <c r="BH102" s="173">
        <f t="shared" si="7"/>
        <v>0</v>
      </c>
      <c r="BI102" s="173">
        <f t="shared" si="8"/>
        <v>0</v>
      </c>
      <c r="BJ102" s="18" t="s">
        <v>15</v>
      </c>
      <c r="BK102" s="173">
        <f t="shared" si="9"/>
        <v>0</v>
      </c>
      <c r="BL102" s="18" t="s">
        <v>255</v>
      </c>
      <c r="BM102" s="172" t="s">
        <v>1047</v>
      </c>
    </row>
    <row r="103" spans="1:65" s="2" customFormat="1" ht="21.75" customHeight="1">
      <c r="A103" s="33"/>
      <c r="B103" s="160"/>
      <c r="C103" s="161" t="s">
        <v>211</v>
      </c>
      <c r="D103" s="358" t="s">
        <v>167</v>
      </c>
      <c r="E103" s="162" t="s">
        <v>1048</v>
      </c>
      <c r="F103" s="163" t="s">
        <v>1049</v>
      </c>
      <c r="G103" s="164" t="s">
        <v>177</v>
      </c>
      <c r="H103" s="165">
        <v>245</v>
      </c>
      <c r="I103" s="166"/>
      <c r="J103" s="167">
        <f t="shared" si="0"/>
        <v>0</v>
      </c>
      <c r="K103" s="163" t="s">
        <v>171</v>
      </c>
      <c r="L103" s="34"/>
      <c r="M103" s="168" t="s">
        <v>3</v>
      </c>
      <c r="N103" s="169" t="s">
        <v>42</v>
      </c>
      <c r="O103" s="54"/>
      <c r="P103" s="170">
        <f t="shared" si="1"/>
        <v>0</v>
      </c>
      <c r="Q103" s="170">
        <v>0.0009</v>
      </c>
      <c r="R103" s="170">
        <f t="shared" si="2"/>
        <v>0.2205</v>
      </c>
      <c r="S103" s="170">
        <v>0</v>
      </c>
      <c r="T103" s="171">
        <f t="shared" si="3"/>
        <v>0</v>
      </c>
      <c r="U103" s="33"/>
      <c r="V103" s="33"/>
      <c r="W103" s="33"/>
      <c r="X103" s="33"/>
      <c r="Y103" s="33"/>
      <c r="Z103" s="33"/>
      <c r="AA103" s="33"/>
      <c r="AB103" s="33"/>
      <c r="AC103" s="33"/>
      <c r="AD103" s="33"/>
      <c r="AE103" s="33"/>
      <c r="AR103" s="172" t="s">
        <v>255</v>
      </c>
      <c r="AT103" s="172" t="s">
        <v>167</v>
      </c>
      <c r="AU103" s="172" t="s">
        <v>75</v>
      </c>
      <c r="AY103" s="18" t="s">
        <v>165</v>
      </c>
      <c r="BE103" s="173">
        <f t="shared" si="4"/>
        <v>0</v>
      </c>
      <c r="BF103" s="173">
        <f t="shared" si="5"/>
        <v>0</v>
      </c>
      <c r="BG103" s="173">
        <f t="shared" si="6"/>
        <v>0</v>
      </c>
      <c r="BH103" s="173">
        <f t="shared" si="7"/>
        <v>0</v>
      </c>
      <c r="BI103" s="173">
        <f t="shared" si="8"/>
        <v>0</v>
      </c>
      <c r="BJ103" s="18" t="s">
        <v>15</v>
      </c>
      <c r="BK103" s="173">
        <f t="shared" si="9"/>
        <v>0</v>
      </c>
      <c r="BL103" s="18" t="s">
        <v>255</v>
      </c>
      <c r="BM103" s="172" t="s">
        <v>1050</v>
      </c>
    </row>
    <row r="104" spans="1:65" s="2" customFormat="1" ht="21.75" customHeight="1">
      <c r="A104" s="33"/>
      <c r="B104" s="160"/>
      <c r="C104" s="161" t="s">
        <v>202</v>
      </c>
      <c r="D104" s="358" t="s">
        <v>167</v>
      </c>
      <c r="E104" s="162" t="s">
        <v>1051</v>
      </c>
      <c r="F104" s="163" t="s">
        <v>1052</v>
      </c>
      <c r="G104" s="164" t="s">
        <v>177</v>
      </c>
      <c r="H104" s="165">
        <v>169</v>
      </c>
      <c r="I104" s="166"/>
      <c r="J104" s="167">
        <f t="shared" si="0"/>
        <v>0</v>
      </c>
      <c r="K104" s="163" t="s">
        <v>171</v>
      </c>
      <c r="L104" s="34"/>
      <c r="M104" s="168" t="s">
        <v>3</v>
      </c>
      <c r="N104" s="169" t="s">
        <v>42</v>
      </c>
      <c r="O104" s="54"/>
      <c r="P104" s="170">
        <f t="shared" si="1"/>
        <v>0</v>
      </c>
      <c r="Q104" s="170">
        <v>0.00087</v>
      </c>
      <c r="R104" s="170">
        <f t="shared" si="2"/>
        <v>0.14703</v>
      </c>
      <c r="S104" s="170">
        <v>0</v>
      </c>
      <c r="T104" s="171">
        <f t="shared" si="3"/>
        <v>0</v>
      </c>
      <c r="U104" s="33"/>
      <c r="V104" s="33"/>
      <c r="W104" s="33"/>
      <c r="X104" s="33"/>
      <c r="Y104" s="33"/>
      <c r="Z104" s="33"/>
      <c r="AA104" s="33"/>
      <c r="AB104" s="33"/>
      <c r="AC104" s="33"/>
      <c r="AD104" s="33"/>
      <c r="AE104" s="33"/>
      <c r="AR104" s="172" t="s">
        <v>255</v>
      </c>
      <c r="AT104" s="172" t="s">
        <v>167</v>
      </c>
      <c r="AU104" s="172" t="s">
        <v>75</v>
      </c>
      <c r="AY104" s="18" t="s">
        <v>165</v>
      </c>
      <c r="BE104" s="173">
        <f t="shared" si="4"/>
        <v>0</v>
      </c>
      <c r="BF104" s="173">
        <f t="shared" si="5"/>
        <v>0</v>
      </c>
      <c r="BG104" s="173">
        <f t="shared" si="6"/>
        <v>0</v>
      </c>
      <c r="BH104" s="173">
        <f t="shared" si="7"/>
        <v>0</v>
      </c>
      <c r="BI104" s="173">
        <f t="shared" si="8"/>
        <v>0</v>
      </c>
      <c r="BJ104" s="18" t="s">
        <v>15</v>
      </c>
      <c r="BK104" s="173">
        <f t="shared" si="9"/>
        <v>0</v>
      </c>
      <c r="BL104" s="18" t="s">
        <v>255</v>
      </c>
      <c r="BM104" s="172" t="s">
        <v>1053</v>
      </c>
    </row>
    <row r="105" spans="1:65" s="2" customFormat="1" ht="21.75" customHeight="1">
      <c r="A105" s="33"/>
      <c r="B105" s="160"/>
      <c r="C105" s="161" t="s">
        <v>220</v>
      </c>
      <c r="D105" s="358" t="s">
        <v>167</v>
      </c>
      <c r="E105" s="162" t="s">
        <v>1054</v>
      </c>
      <c r="F105" s="163" t="s">
        <v>1055</v>
      </c>
      <c r="G105" s="164" t="s">
        <v>177</v>
      </c>
      <c r="H105" s="165">
        <v>75</v>
      </c>
      <c r="I105" s="166"/>
      <c r="J105" s="167">
        <f t="shared" si="0"/>
        <v>0</v>
      </c>
      <c r="K105" s="163" t="s">
        <v>171</v>
      </c>
      <c r="L105" s="34"/>
      <c r="M105" s="168" t="s">
        <v>3</v>
      </c>
      <c r="N105" s="169" t="s">
        <v>42</v>
      </c>
      <c r="O105" s="54"/>
      <c r="P105" s="170">
        <f t="shared" si="1"/>
        <v>0</v>
      </c>
      <c r="Q105" s="170">
        <v>0.00402</v>
      </c>
      <c r="R105" s="170">
        <f t="shared" si="2"/>
        <v>0.3015</v>
      </c>
      <c r="S105" s="170">
        <v>0</v>
      </c>
      <c r="T105" s="171">
        <f t="shared" si="3"/>
        <v>0</v>
      </c>
      <c r="U105" s="33"/>
      <c r="V105" s="33"/>
      <c r="W105" s="33"/>
      <c r="X105" s="33"/>
      <c r="Y105" s="33"/>
      <c r="Z105" s="33"/>
      <c r="AA105" s="33"/>
      <c r="AB105" s="33"/>
      <c r="AC105" s="33"/>
      <c r="AD105" s="33"/>
      <c r="AE105" s="33"/>
      <c r="AR105" s="172" t="s">
        <v>255</v>
      </c>
      <c r="AT105" s="172" t="s">
        <v>167</v>
      </c>
      <c r="AU105" s="172" t="s">
        <v>75</v>
      </c>
      <c r="AY105" s="18" t="s">
        <v>165</v>
      </c>
      <c r="BE105" s="173">
        <f t="shared" si="4"/>
        <v>0</v>
      </c>
      <c r="BF105" s="173">
        <f t="shared" si="5"/>
        <v>0</v>
      </c>
      <c r="BG105" s="173">
        <f t="shared" si="6"/>
        <v>0</v>
      </c>
      <c r="BH105" s="173">
        <f t="shared" si="7"/>
        <v>0</v>
      </c>
      <c r="BI105" s="173">
        <f t="shared" si="8"/>
        <v>0</v>
      </c>
      <c r="BJ105" s="18" t="s">
        <v>15</v>
      </c>
      <c r="BK105" s="173">
        <f t="shared" si="9"/>
        <v>0</v>
      </c>
      <c r="BL105" s="18" t="s">
        <v>255</v>
      </c>
      <c r="BM105" s="172" t="s">
        <v>1056</v>
      </c>
    </row>
    <row r="106" spans="1:65" s="2" customFormat="1" ht="21.75" customHeight="1">
      <c r="A106" s="33"/>
      <c r="B106" s="160"/>
      <c r="C106" s="161" t="s">
        <v>228</v>
      </c>
      <c r="D106" s="358" t="s">
        <v>167</v>
      </c>
      <c r="E106" s="162" t="s">
        <v>1057</v>
      </c>
      <c r="F106" s="163" t="s">
        <v>1058</v>
      </c>
      <c r="G106" s="164" t="s">
        <v>177</v>
      </c>
      <c r="H106" s="165">
        <v>734</v>
      </c>
      <c r="I106" s="166"/>
      <c r="J106" s="167">
        <f t="shared" si="0"/>
        <v>0</v>
      </c>
      <c r="K106" s="163" t="s">
        <v>171</v>
      </c>
      <c r="L106" s="34"/>
      <c r="M106" s="168" t="s">
        <v>3</v>
      </c>
      <c r="N106" s="169" t="s">
        <v>42</v>
      </c>
      <c r="O106" s="54"/>
      <c r="P106" s="170">
        <f t="shared" si="1"/>
        <v>0</v>
      </c>
      <c r="Q106" s="170">
        <v>0</v>
      </c>
      <c r="R106" s="170">
        <f t="shared" si="2"/>
        <v>0</v>
      </c>
      <c r="S106" s="170">
        <v>0</v>
      </c>
      <c r="T106" s="171">
        <f t="shared" si="3"/>
        <v>0</v>
      </c>
      <c r="U106" s="33"/>
      <c r="V106" s="33"/>
      <c r="W106" s="33"/>
      <c r="X106" s="33"/>
      <c r="Y106" s="33"/>
      <c r="Z106" s="33"/>
      <c r="AA106" s="33"/>
      <c r="AB106" s="33"/>
      <c r="AC106" s="33"/>
      <c r="AD106" s="33"/>
      <c r="AE106" s="33"/>
      <c r="AR106" s="172" t="s">
        <v>255</v>
      </c>
      <c r="AT106" s="172" t="s">
        <v>167</v>
      </c>
      <c r="AU106" s="172" t="s">
        <v>75</v>
      </c>
      <c r="AY106" s="18" t="s">
        <v>165</v>
      </c>
      <c r="BE106" s="173">
        <f t="shared" si="4"/>
        <v>0</v>
      </c>
      <c r="BF106" s="173">
        <f t="shared" si="5"/>
        <v>0</v>
      </c>
      <c r="BG106" s="173">
        <f t="shared" si="6"/>
        <v>0</v>
      </c>
      <c r="BH106" s="173">
        <f t="shared" si="7"/>
        <v>0</v>
      </c>
      <c r="BI106" s="173">
        <f t="shared" si="8"/>
        <v>0</v>
      </c>
      <c r="BJ106" s="18" t="s">
        <v>15</v>
      </c>
      <c r="BK106" s="173">
        <f t="shared" si="9"/>
        <v>0</v>
      </c>
      <c r="BL106" s="18" t="s">
        <v>255</v>
      </c>
      <c r="BM106" s="172" t="s">
        <v>1059</v>
      </c>
    </row>
    <row r="107" spans="1:65" s="2" customFormat="1" ht="33" customHeight="1">
      <c r="A107" s="33"/>
      <c r="B107" s="160"/>
      <c r="C107" s="161" t="s">
        <v>233</v>
      </c>
      <c r="D107" s="358" t="s">
        <v>167</v>
      </c>
      <c r="E107" s="162" t="s">
        <v>1060</v>
      </c>
      <c r="F107" s="163" t="s">
        <v>1061</v>
      </c>
      <c r="G107" s="164" t="s">
        <v>270</v>
      </c>
      <c r="H107" s="197"/>
      <c r="I107" s="166"/>
      <c r="J107" s="167">
        <f t="shared" si="0"/>
        <v>0</v>
      </c>
      <c r="K107" s="163" t="s">
        <v>171</v>
      </c>
      <c r="L107" s="34"/>
      <c r="M107" s="168" t="s">
        <v>3</v>
      </c>
      <c r="N107" s="169" t="s">
        <v>42</v>
      </c>
      <c r="O107" s="54"/>
      <c r="P107" s="170">
        <f t="shared" si="1"/>
        <v>0</v>
      </c>
      <c r="Q107" s="170">
        <v>0</v>
      </c>
      <c r="R107" s="170">
        <f t="shared" si="2"/>
        <v>0</v>
      </c>
      <c r="S107" s="170">
        <v>0</v>
      </c>
      <c r="T107" s="171">
        <f t="shared" si="3"/>
        <v>0</v>
      </c>
      <c r="U107" s="33"/>
      <c r="V107" s="33"/>
      <c r="W107" s="33"/>
      <c r="X107" s="33"/>
      <c r="Y107" s="33"/>
      <c r="Z107" s="33"/>
      <c r="AA107" s="33"/>
      <c r="AB107" s="33"/>
      <c r="AC107" s="33"/>
      <c r="AD107" s="33"/>
      <c r="AE107" s="33"/>
      <c r="AR107" s="172" t="s">
        <v>255</v>
      </c>
      <c r="AT107" s="172" t="s">
        <v>167</v>
      </c>
      <c r="AU107" s="172" t="s">
        <v>75</v>
      </c>
      <c r="AY107" s="18" t="s">
        <v>165</v>
      </c>
      <c r="BE107" s="173">
        <f t="shared" si="4"/>
        <v>0</v>
      </c>
      <c r="BF107" s="173">
        <f t="shared" si="5"/>
        <v>0</v>
      </c>
      <c r="BG107" s="173">
        <f t="shared" si="6"/>
        <v>0</v>
      </c>
      <c r="BH107" s="173">
        <f t="shared" si="7"/>
        <v>0</v>
      </c>
      <c r="BI107" s="173">
        <f t="shared" si="8"/>
        <v>0</v>
      </c>
      <c r="BJ107" s="18" t="s">
        <v>15</v>
      </c>
      <c r="BK107" s="173">
        <f t="shared" si="9"/>
        <v>0</v>
      </c>
      <c r="BL107" s="18" t="s">
        <v>255</v>
      </c>
      <c r="BM107" s="172" t="s">
        <v>1062</v>
      </c>
    </row>
    <row r="108" spans="1:65" s="2" customFormat="1" ht="21.75" customHeight="1">
      <c r="A108" s="33"/>
      <c r="B108" s="160"/>
      <c r="C108" s="161" t="s">
        <v>237</v>
      </c>
      <c r="D108" s="358" t="s">
        <v>167</v>
      </c>
      <c r="E108" s="162" t="s">
        <v>1063</v>
      </c>
      <c r="F108" s="163" t="s">
        <v>1064</v>
      </c>
      <c r="G108" s="164" t="s">
        <v>177</v>
      </c>
      <c r="H108" s="165">
        <v>76</v>
      </c>
      <c r="I108" s="166"/>
      <c r="J108" s="167">
        <f t="shared" si="0"/>
        <v>0</v>
      </c>
      <c r="K108" s="163" t="s">
        <v>3</v>
      </c>
      <c r="L108" s="34"/>
      <c r="M108" s="168" t="s">
        <v>3</v>
      </c>
      <c r="N108" s="169" t="s">
        <v>42</v>
      </c>
      <c r="O108" s="54"/>
      <c r="P108" s="170">
        <f t="shared" si="1"/>
        <v>0</v>
      </c>
      <c r="Q108" s="170">
        <v>0</v>
      </c>
      <c r="R108" s="170">
        <f t="shared" si="2"/>
        <v>0</v>
      </c>
      <c r="S108" s="170">
        <v>0</v>
      </c>
      <c r="T108" s="171">
        <f t="shared" si="3"/>
        <v>0</v>
      </c>
      <c r="U108" s="33"/>
      <c r="V108" s="33"/>
      <c r="W108" s="33"/>
      <c r="X108" s="33"/>
      <c r="Y108" s="33"/>
      <c r="Z108" s="33"/>
      <c r="AA108" s="33"/>
      <c r="AB108" s="33"/>
      <c r="AC108" s="33"/>
      <c r="AD108" s="33"/>
      <c r="AE108" s="33"/>
      <c r="AR108" s="172" t="s">
        <v>255</v>
      </c>
      <c r="AT108" s="172" t="s">
        <v>167</v>
      </c>
      <c r="AU108" s="172" t="s">
        <v>75</v>
      </c>
      <c r="AY108" s="18" t="s">
        <v>165</v>
      </c>
      <c r="BE108" s="173">
        <f t="shared" si="4"/>
        <v>0</v>
      </c>
      <c r="BF108" s="173">
        <f t="shared" si="5"/>
        <v>0</v>
      </c>
      <c r="BG108" s="173">
        <f t="shared" si="6"/>
        <v>0</v>
      </c>
      <c r="BH108" s="173">
        <f t="shared" si="7"/>
        <v>0</v>
      </c>
      <c r="BI108" s="173">
        <f t="shared" si="8"/>
        <v>0</v>
      </c>
      <c r="BJ108" s="18" t="s">
        <v>15</v>
      </c>
      <c r="BK108" s="173">
        <f t="shared" si="9"/>
        <v>0</v>
      </c>
      <c r="BL108" s="18" t="s">
        <v>255</v>
      </c>
      <c r="BM108" s="172" t="s">
        <v>1065</v>
      </c>
    </row>
    <row r="109" spans="1:65" s="2" customFormat="1" ht="16.5" customHeight="1">
      <c r="A109" s="33"/>
      <c r="B109" s="160"/>
      <c r="C109" s="161" t="s">
        <v>9</v>
      </c>
      <c r="D109" s="358" t="s">
        <v>167</v>
      </c>
      <c r="E109" s="162" t="s">
        <v>1066</v>
      </c>
      <c r="F109" s="163" t="s">
        <v>1067</v>
      </c>
      <c r="G109" s="164" t="s">
        <v>946</v>
      </c>
      <c r="H109" s="165">
        <v>38</v>
      </c>
      <c r="I109" s="166"/>
      <c r="J109" s="167">
        <f t="shared" si="0"/>
        <v>0</v>
      </c>
      <c r="K109" s="163" t="s">
        <v>3</v>
      </c>
      <c r="L109" s="34"/>
      <c r="M109" s="168" t="s">
        <v>3</v>
      </c>
      <c r="N109" s="169" t="s">
        <v>42</v>
      </c>
      <c r="O109" s="54"/>
      <c r="P109" s="170">
        <f t="shared" si="1"/>
        <v>0</v>
      </c>
      <c r="Q109" s="170">
        <v>0</v>
      </c>
      <c r="R109" s="170">
        <f t="shared" si="2"/>
        <v>0</v>
      </c>
      <c r="S109" s="170">
        <v>0</v>
      </c>
      <c r="T109" s="171">
        <f t="shared" si="3"/>
        <v>0</v>
      </c>
      <c r="U109" s="33"/>
      <c r="V109" s="33"/>
      <c r="W109" s="33"/>
      <c r="X109" s="33"/>
      <c r="Y109" s="33"/>
      <c r="Z109" s="33"/>
      <c r="AA109" s="33"/>
      <c r="AB109" s="33"/>
      <c r="AC109" s="33"/>
      <c r="AD109" s="33"/>
      <c r="AE109" s="33"/>
      <c r="AR109" s="172" t="s">
        <v>255</v>
      </c>
      <c r="AT109" s="172" t="s">
        <v>167</v>
      </c>
      <c r="AU109" s="172" t="s">
        <v>75</v>
      </c>
      <c r="AY109" s="18" t="s">
        <v>165</v>
      </c>
      <c r="BE109" s="173">
        <f t="shared" si="4"/>
        <v>0</v>
      </c>
      <c r="BF109" s="173">
        <f t="shared" si="5"/>
        <v>0</v>
      </c>
      <c r="BG109" s="173">
        <f t="shared" si="6"/>
        <v>0</v>
      </c>
      <c r="BH109" s="173">
        <f t="shared" si="7"/>
        <v>0</v>
      </c>
      <c r="BI109" s="173">
        <f t="shared" si="8"/>
        <v>0</v>
      </c>
      <c r="BJ109" s="18" t="s">
        <v>15</v>
      </c>
      <c r="BK109" s="173">
        <f t="shared" si="9"/>
        <v>0</v>
      </c>
      <c r="BL109" s="18" t="s">
        <v>255</v>
      </c>
      <c r="BM109" s="172" t="s">
        <v>1068</v>
      </c>
    </row>
    <row r="110" spans="1:65" s="2" customFormat="1" ht="16.5" customHeight="1">
      <c r="A110" s="33"/>
      <c r="B110" s="160"/>
      <c r="C110" s="161" t="s">
        <v>255</v>
      </c>
      <c r="D110" s="358" t="s">
        <v>167</v>
      </c>
      <c r="E110" s="162" t="s">
        <v>1069</v>
      </c>
      <c r="F110" s="163" t="s">
        <v>1070</v>
      </c>
      <c r="G110" s="164" t="s">
        <v>946</v>
      </c>
      <c r="H110" s="165">
        <v>19</v>
      </c>
      <c r="I110" s="166"/>
      <c r="J110" s="167">
        <f t="shared" si="0"/>
        <v>0</v>
      </c>
      <c r="K110" s="163" t="s">
        <v>3</v>
      </c>
      <c r="L110" s="34"/>
      <c r="M110" s="168" t="s">
        <v>3</v>
      </c>
      <c r="N110" s="169" t="s">
        <v>42</v>
      </c>
      <c r="O110" s="54"/>
      <c r="P110" s="170">
        <f t="shared" si="1"/>
        <v>0</v>
      </c>
      <c r="Q110" s="170">
        <v>0</v>
      </c>
      <c r="R110" s="170">
        <f t="shared" si="2"/>
        <v>0</v>
      </c>
      <c r="S110" s="170">
        <v>0</v>
      </c>
      <c r="T110" s="171">
        <f t="shared" si="3"/>
        <v>0</v>
      </c>
      <c r="U110" s="33"/>
      <c r="V110" s="33"/>
      <c r="W110" s="33"/>
      <c r="X110" s="33"/>
      <c r="Y110" s="33"/>
      <c r="Z110" s="33"/>
      <c r="AA110" s="33"/>
      <c r="AB110" s="33"/>
      <c r="AC110" s="33"/>
      <c r="AD110" s="33"/>
      <c r="AE110" s="33"/>
      <c r="AR110" s="172" t="s">
        <v>255</v>
      </c>
      <c r="AT110" s="172" t="s">
        <v>167</v>
      </c>
      <c r="AU110" s="172" t="s">
        <v>75</v>
      </c>
      <c r="AY110" s="18" t="s">
        <v>165</v>
      </c>
      <c r="BE110" s="173">
        <f t="shared" si="4"/>
        <v>0</v>
      </c>
      <c r="BF110" s="173">
        <f t="shared" si="5"/>
        <v>0</v>
      </c>
      <c r="BG110" s="173">
        <f t="shared" si="6"/>
        <v>0</v>
      </c>
      <c r="BH110" s="173">
        <f t="shared" si="7"/>
        <v>0</v>
      </c>
      <c r="BI110" s="173">
        <f t="shared" si="8"/>
        <v>0</v>
      </c>
      <c r="BJ110" s="18" t="s">
        <v>15</v>
      </c>
      <c r="BK110" s="173">
        <f t="shared" si="9"/>
        <v>0</v>
      </c>
      <c r="BL110" s="18" t="s">
        <v>255</v>
      </c>
      <c r="BM110" s="172" t="s">
        <v>1071</v>
      </c>
    </row>
    <row r="111" spans="1:65" s="2" customFormat="1" ht="16.5" customHeight="1">
      <c r="A111" s="33"/>
      <c r="B111" s="160"/>
      <c r="C111" s="161" t="s">
        <v>259</v>
      </c>
      <c r="D111" s="358" t="s">
        <v>167</v>
      </c>
      <c r="E111" s="162" t="s">
        <v>1072</v>
      </c>
      <c r="F111" s="163" t="s">
        <v>1073</v>
      </c>
      <c r="G111" s="164" t="s">
        <v>946</v>
      </c>
      <c r="H111" s="165">
        <v>19</v>
      </c>
      <c r="I111" s="166"/>
      <c r="J111" s="167">
        <f t="shared" si="0"/>
        <v>0</v>
      </c>
      <c r="K111" s="163" t="s">
        <v>3</v>
      </c>
      <c r="L111" s="34"/>
      <c r="M111" s="168" t="s">
        <v>3</v>
      </c>
      <c r="N111" s="169" t="s">
        <v>42</v>
      </c>
      <c r="O111" s="54"/>
      <c r="P111" s="170">
        <f t="shared" si="1"/>
        <v>0</v>
      </c>
      <c r="Q111" s="170">
        <v>0</v>
      </c>
      <c r="R111" s="170">
        <f t="shared" si="2"/>
        <v>0</v>
      </c>
      <c r="S111" s="170">
        <v>0</v>
      </c>
      <c r="T111" s="171">
        <f t="shared" si="3"/>
        <v>0</v>
      </c>
      <c r="U111" s="33"/>
      <c r="V111" s="33"/>
      <c r="W111" s="33"/>
      <c r="X111" s="33"/>
      <c r="Y111" s="33"/>
      <c r="Z111" s="33"/>
      <c r="AA111" s="33"/>
      <c r="AB111" s="33"/>
      <c r="AC111" s="33"/>
      <c r="AD111" s="33"/>
      <c r="AE111" s="33"/>
      <c r="AR111" s="172" t="s">
        <v>255</v>
      </c>
      <c r="AT111" s="172" t="s">
        <v>167</v>
      </c>
      <c r="AU111" s="172" t="s">
        <v>75</v>
      </c>
      <c r="AY111" s="18" t="s">
        <v>165</v>
      </c>
      <c r="BE111" s="173">
        <f t="shared" si="4"/>
        <v>0</v>
      </c>
      <c r="BF111" s="173">
        <f t="shared" si="5"/>
        <v>0</v>
      </c>
      <c r="BG111" s="173">
        <f t="shared" si="6"/>
        <v>0</v>
      </c>
      <c r="BH111" s="173">
        <f t="shared" si="7"/>
        <v>0</v>
      </c>
      <c r="BI111" s="173">
        <f t="shared" si="8"/>
        <v>0</v>
      </c>
      <c r="BJ111" s="18" t="s">
        <v>15</v>
      </c>
      <c r="BK111" s="173">
        <f t="shared" si="9"/>
        <v>0</v>
      </c>
      <c r="BL111" s="18" t="s">
        <v>255</v>
      </c>
      <c r="BM111" s="172" t="s">
        <v>1074</v>
      </c>
    </row>
    <row r="112" spans="1:65" s="2" customFormat="1" ht="21.75" customHeight="1">
      <c r="A112" s="33"/>
      <c r="B112" s="160"/>
      <c r="C112" s="161" t="s">
        <v>280</v>
      </c>
      <c r="D112" s="358" t="s">
        <v>167</v>
      </c>
      <c r="E112" s="162" t="s">
        <v>1075</v>
      </c>
      <c r="F112" s="163" t="s">
        <v>1076</v>
      </c>
      <c r="G112" s="164" t="s">
        <v>946</v>
      </c>
      <c r="H112" s="165">
        <v>19</v>
      </c>
      <c r="I112" s="166"/>
      <c r="J112" s="167">
        <f t="shared" si="0"/>
        <v>0</v>
      </c>
      <c r="K112" s="163" t="s">
        <v>3</v>
      </c>
      <c r="L112" s="34"/>
      <c r="M112" s="168" t="s">
        <v>3</v>
      </c>
      <c r="N112" s="169" t="s">
        <v>42</v>
      </c>
      <c r="O112" s="54"/>
      <c r="P112" s="170">
        <f t="shared" si="1"/>
        <v>0</v>
      </c>
      <c r="Q112" s="170">
        <v>0</v>
      </c>
      <c r="R112" s="170">
        <f t="shared" si="2"/>
        <v>0</v>
      </c>
      <c r="S112" s="170">
        <v>0</v>
      </c>
      <c r="T112" s="171">
        <f t="shared" si="3"/>
        <v>0</v>
      </c>
      <c r="U112" s="33"/>
      <c r="V112" s="33"/>
      <c r="W112" s="33"/>
      <c r="X112" s="33"/>
      <c r="Y112" s="33"/>
      <c r="Z112" s="33"/>
      <c r="AA112" s="33"/>
      <c r="AB112" s="33"/>
      <c r="AC112" s="33"/>
      <c r="AD112" s="33"/>
      <c r="AE112" s="33"/>
      <c r="AR112" s="172" t="s">
        <v>255</v>
      </c>
      <c r="AT112" s="172" t="s">
        <v>167</v>
      </c>
      <c r="AU112" s="172" t="s">
        <v>75</v>
      </c>
      <c r="AY112" s="18" t="s">
        <v>165</v>
      </c>
      <c r="BE112" s="173">
        <f t="shared" si="4"/>
        <v>0</v>
      </c>
      <c r="BF112" s="173">
        <f t="shared" si="5"/>
        <v>0</v>
      </c>
      <c r="BG112" s="173">
        <f t="shared" si="6"/>
        <v>0</v>
      </c>
      <c r="BH112" s="173">
        <f t="shared" si="7"/>
        <v>0</v>
      </c>
      <c r="BI112" s="173">
        <f t="shared" si="8"/>
        <v>0</v>
      </c>
      <c r="BJ112" s="18" t="s">
        <v>15</v>
      </c>
      <c r="BK112" s="173">
        <f t="shared" si="9"/>
        <v>0</v>
      </c>
      <c r="BL112" s="18" t="s">
        <v>255</v>
      </c>
      <c r="BM112" s="172" t="s">
        <v>1077</v>
      </c>
    </row>
    <row r="113" spans="1:65" s="2" customFormat="1" ht="16.5" customHeight="1">
      <c r="A113" s="33"/>
      <c r="B113" s="160"/>
      <c r="C113" s="161" t="s">
        <v>8</v>
      </c>
      <c r="D113" s="358" t="s">
        <v>167</v>
      </c>
      <c r="E113" s="162" t="s">
        <v>1078</v>
      </c>
      <c r="F113" s="163" t="s">
        <v>1079</v>
      </c>
      <c r="G113" s="164" t="s">
        <v>177</v>
      </c>
      <c r="H113" s="165">
        <v>734</v>
      </c>
      <c r="I113" s="166"/>
      <c r="J113" s="167">
        <f t="shared" si="0"/>
        <v>0</v>
      </c>
      <c r="K113" s="163" t="s">
        <v>3</v>
      </c>
      <c r="L113" s="34"/>
      <c r="M113" s="168" t="s">
        <v>3</v>
      </c>
      <c r="N113" s="169" t="s">
        <v>42</v>
      </c>
      <c r="O113" s="54"/>
      <c r="P113" s="170">
        <f t="shared" si="1"/>
        <v>0</v>
      </c>
      <c r="Q113" s="170">
        <v>0</v>
      </c>
      <c r="R113" s="170">
        <f t="shared" si="2"/>
        <v>0</v>
      </c>
      <c r="S113" s="170">
        <v>0</v>
      </c>
      <c r="T113" s="171">
        <f t="shared" si="3"/>
        <v>0</v>
      </c>
      <c r="U113" s="33"/>
      <c r="V113" s="33"/>
      <c r="W113" s="33"/>
      <c r="X113" s="33"/>
      <c r="Y113" s="33"/>
      <c r="Z113" s="33"/>
      <c r="AA113" s="33"/>
      <c r="AB113" s="33"/>
      <c r="AC113" s="33"/>
      <c r="AD113" s="33"/>
      <c r="AE113" s="33"/>
      <c r="AR113" s="172" t="s">
        <v>255</v>
      </c>
      <c r="AT113" s="172" t="s">
        <v>167</v>
      </c>
      <c r="AU113" s="172" t="s">
        <v>75</v>
      </c>
      <c r="AY113" s="18" t="s">
        <v>165</v>
      </c>
      <c r="BE113" s="173">
        <f t="shared" si="4"/>
        <v>0</v>
      </c>
      <c r="BF113" s="173">
        <f t="shared" si="5"/>
        <v>0</v>
      </c>
      <c r="BG113" s="173">
        <f t="shared" si="6"/>
        <v>0</v>
      </c>
      <c r="BH113" s="173">
        <f t="shared" si="7"/>
        <v>0</v>
      </c>
      <c r="BI113" s="173">
        <f t="shared" si="8"/>
        <v>0</v>
      </c>
      <c r="BJ113" s="18" t="s">
        <v>15</v>
      </c>
      <c r="BK113" s="173">
        <f t="shared" si="9"/>
        <v>0</v>
      </c>
      <c r="BL113" s="18" t="s">
        <v>255</v>
      </c>
      <c r="BM113" s="172" t="s">
        <v>1080</v>
      </c>
    </row>
    <row r="114" spans="2:63" s="12" customFormat="1" ht="25.9" customHeight="1">
      <c r="B114" s="147"/>
      <c r="D114" s="360" t="s">
        <v>70</v>
      </c>
      <c r="E114" s="149" t="s">
        <v>118</v>
      </c>
      <c r="F114" s="149" t="s">
        <v>1023</v>
      </c>
      <c r="I114" s="150"/>
      <c r="J114" s="151">
        <f>BK114</f>
        <v>0</v>
      </c>
      <c r="L114" s="147"/>
      <c r="M114" s="152"/>
      <c r="N114" s="153"/>
      <c r="O114" s="153"/>
      <c r="P114" s="154">
        <f>SUM(P115:P116)</f>
        <v>0</v>
      </c>
      <c r="Q114" s="153"/>
      <c r="R114" s="154">
        <f>SUM(R115:R116)</f>
        <v>0</v>
      </c>
      <c r="S114" s="153"/>
      <c r="T114" s="155">
        <f>SUM(T115:T116)</f>
        <v>0</v>
      </c>
      <c r="AR114" s="148" t="s">
        <v>109</v>
      </c>
      <c r="AT114" s="156" t="s">
        <v>70</v>
      </c>
      <c r="AU114" s="156" t="s">
        <v>71</v>
      </c>
      <c r="AY114" s="148" t="s">
        <v>165</v>
      </c>
      <c r="BK114" s="157">
        <f>SUM(BK115:BK116)</f>
        <v>0</v>
      </c>
    </row>
    <row r="115" spans="1:65" s="2" customFormat="1" ht="33" customHeight="1">
      <c r="A115" s="33"/>
      <c r="B115" s="160"/>
      <c r="C115" s="161" t="s">
        <v>288</v>
      </c>
      <c r="D115" s="358" t="s">
        <v>167</v>
      </c>
      <c r="E115" s="162" t="s">
        <v>1024</v>
      </c>
      <c r="F115" s="163" t="s">
        <v>1025</v>
      </c>
      <c r="G115" s="164" t="s">
        <v>529</v>
      </c>
      <c r="H115" s="165">
        <v>1</v>
      </c>
      <c r="I115" s="166"/>
      <c r="J115" s="167">
        <f>ROUND(I115*H115,2)</f>
        <v>0</v>
      </c>
      <c r="K115" s="163" t="s">
        <v>3</v>
      </c>
      <c r="L115" s="34"/>
      <c r="M115" s="168" t="s">
        <v>3</v>
      </c>
      <c r="N115" s="169" t="s">
        <v>42</v>
      </c>
      <c r="O115" s="54"/>
      <c r="P115" s="170">
        <f>O115*H115</f>
        <v>0</v>
      </c>
      <c r="Q115" s="170">
        <v>0</v>
      </c>
      <c r="R115" s="170">
        <f>Q115*H115</f>
        <v>0</v>
      </c>
      <c r="S115" s="170">
        <v>0</v>
      </c>
      <c r="T115" s="171">
        <f>S115*H115</f>
        <v>0</v>
      </c>
      <c r="U115" s="33"/>
      <c r="V115" s="33"/>
      <c r="W115" s="33"/>
      <c r="X115" s="33"/>
      <c r="Y115" s="33"/>
      <c r="Z115" s="33"/>
      <c r="AA115" s="33"/>
      <c r="AB115" s="33"/>
      <c r="AC115" s="33"/>
      <c r="AD115" s="33"/>
      <c r="AE115" s="33"/>
      <c r="AR115" s="172" t="s">
        <v>87</v>
      </c>
      <c r="AT115" s="172" t="s">
        <v>167</v>
      </c>
      <c r="AU115" s="172" t="s">
        <v>15</v>
      </c>
      <c r="AY115" s="18" t="s">
        <v>165</v>
      </c>
      <c r="BE115" s="173">
        <f>IF(N115="základní",J115,0)</f>
        <v>0</v>
      </c>
      <c r="BF115" s="173">
        <f>IF(N115="snížená",J115,0)</f>
        <v>0</v>
      </c>
      <c r="BG115" s="173">
        <f>IF(N115="zákl. přenesená",J115,0)</f>
        <v>0</v>
      </c>
      <c r="BH115" s="173">
        <f>IF(N115="sníž. přenesená",J115,0)</f>
        <v>0</v>
      </c>
      <c r="BI115" s="173">
        <f>IF(N115="nulová",J115,0)</f>
        <v>0</v>
      </c>
      <c r="BJ115" s="18" t="s">
        <v>15</v>
      </c>
      <c r="BK115" s="173">
        <f>ROUND(I115*H115,2)</f>
        <v>0</v>
      </c>
      <c r="BL115" s="18" t="s">
        <v>87</v>
      </c>
      <c r="BM115" s="172" t="s">
        <v>1081</v>
      </c>
    </row>
    <row r="116" spans="1:65" s="2" customFormat="1" ht="16.5" customHeight="1">
      <c r="A116" s="33"/>
      <c r="B116" s="160"/>
      <c r="C116" s="161" t="s">
        <v>292</v>
      </c>
      <c r="D116" s="358" t="s">
        <v>167</v>
      </c>
      <c r="E116" s="162" t="s">
        <v>1027</v>
      </c>
      <c r="F116" s="163" t="s">
        <v>1082</v>
      </c>
      <c r="G116" s="164" t="s">
        <v>529</v>
      </c>
      <c r="H116" s="165">
        <v>19</v>
      </c>
      <c r="I116" s="166"/>
      <c r="J116" s="167">
        <f>ROUND(I116*H116,2)</f>
        <v>0</v>
      </c>
      <c r="K116" s="163" t="s">
        <v>3</v>
      </c>
      <c r="L116" s="34"/>
      <c r="M116" s="208" t="s">
        <v>3</v>
      </c>
      <c r="N116" s="209" t="s">
        <v>42</v>
      </c>
      <c r="O116" s="210"/>
      <c r="P116" s="211">
        <f>O116*H116</f>
        <v>0</v>
      </c>
      <c r="Q116" s="211">
        <v>0</v>
      </c>
      <c r="R116" s="211">
        <f>Q116*H116</f>
        <v>0</v>
      </c>
      <c r="S116" s="211">
        <v>0</v>
      </c>
      <c r="T116" s="212">
        <f>S116*H116</f>
        <v>0</v>
      </c>
      <c r="U116" s="33"/>
      <c r="V116" s="33"/>
      <c r="W116" s="33"/>
      <c r="X116" s="33"/>
      <c r="Y116" s="33"/>
      <c r="Z116" s="33"/>
      <c r="AA116" s="33"/>
      <c r="AB116" s="33"/>
      <c r="AC116" s="33"/>
      <c r="AD116" s="33"/>
      <c r="AE116" s="33"/>
      <c r="AR116" s="172" t="s">
        <v>87</v>
      </c>
      <c r="AT116" s="172" t="s">
        <v>167</v>
      </c>
      <c r="AU116" s="172" t="s">
        <v>15</v>
      </c>
      <c r="AY116" s="18" t="s">
        <v>165</v>
      </c>
      <c r="BE116" s="173">
        <f>IF(N116="základní",J116,0)</f>
        <v>0</v>
      </c>
      <c r="BF116" s="173">
        <f>IF(N116="snížená",J116,0)</f>
        <v>0</v>
      </c>
      <c r="BG116" s="173">
        <f>IF(N116="zákl. přenesená",J116,0)</f>
        <v>0</v>
      </c>
      <c r="BH116" s="173">
        <f>IF(N116="sníž. přenesená",J116,0)</f>
        <v>0</v>
      </c>
      <c r="BI116" s="173">
        <f>IF(N116="nulová",J116,0)</f>
        <v>0</v>
      </c>
      <c r="BJ116" s="18" t="s">
        <v>15</v>
      </c>
      <c r="BK116" s="173">
        <f>ROUND(I116*H116,2)</f>
        <v>0</v>
      </c>
      <c r="BL116" s="18" t="s">
        <v>87</v>
      </c>
      <c r="BM116" s="172" t="s">
        <v>1083</v>
      </c>
    </row>
    <row r="117" spans="1:31" s="2" customFormat="1" ht="6.95" customHeight="1">
      <c r="A117" s="33"/>
      <c r="B117" s="43"/>
      <c r="C117" s="44"/>
      <c r="D117" s="44"/>
      <c r="E117" s="44"/>
      <c r="F117" s="44"/>
      <c r="G117" s="44"/>
      <c r="H117" s="44"/>
      <c r="I117" s="120"/>
      <c r="J117" s="44"/>
      <c r="K117" s="44"/>
      <c r="L117" s="34"/>
      <c r="M117" s="33"/>
      <c r="O117" s="33"/>
      <c r="P117" s="33"/>
      <c r="Q117" s="33"/>
      <c r="R117" s="33"/>
      <c r="S117" s="33"/>
      <c r="T117" s="33"/>
      <c r="U117" s="33"/>
      <c r="V117" s="33"/>
      <c r="W117" s="33"/>
      <c r="X117" s="33"/>
      <c r="Y117" s="33"/>
      <c r="Z117" s="33"/>
      <c r="AA117" s="33"/>
      <c r="AB117" s="33"/>
      <c r="AC117" s="33"/>
      <c r="AD117" s="33"/>
      <c r="AE117" s="33"/>
    </row>
  </sheetData>
  <autoFilter ref="C89:K116"/>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topLeftCell="A72">
      <selection activeCell="D91" sqref="D91:D11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108</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1084</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ROUND(J88,2)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ROUND((SUM(BE88:BE114)),2)</f>
        <v>0</v>
      </c>
      <c r="G35" s="33"/>
      <c r="H35" s="33"/>
      <c r="I35" s="112">
        <v>0.21</v>
      </c>
      <c r="J35" s="111">
        <f>ROUND(((SUM(BE88:BE114))*I35),2)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ROUND((SUM(BF88:BF114)),2)</f>
        <v>0</v>
      </c>
      <c r="G36" s="33"/>
      <c r="H36" s="33"/>
      <c r="I36" s="112">
        <v>0.15</v>
      </c>
      <c r="J36" s="111">
        <f>ROUND(((SUM(BF88:BF114))*I36),2)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ROUND((SUM(BG88:BG114)),2)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ROUND((SUM(BH88:BH114)),2)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ROUND((SUM(BI88:BI114)),2)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4 - Vzduchotechnika</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J88</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140</v>
      </c>
      <c r="E64" s="128"/>
      <c r="F64" s="128"/>
      <c r="G64" s="128"/>
      <c r="H64" s="128"/>
      <c r="I64" s="129"/>
      <c r="J64" s="130">
        <f>J89</f>
        <v>0</v>
      </c>
      <c r="L64" s="126"/>
    </row>
    <row r="65" spans="2:12" s="10" customFormat="1" ht="19.9" customHeight="1">
      <c r="B65" s="131"/>
      <c r="D65" s="132" t="s">
        <v>1085</v>
      </c>
      <c r="E65" s="133"/>
      <c r="F65" s="133"/>
      <c r="G65" s="133"/>
      <c r="H65" s="133"/>
      <c r="I65" s="134"/>
      <c r="J65" s="135">
        <f>J90</f>
        <v>0</v>
      </c>
      <c r="L65" s="131"/>
    </row>
    <row r="66" spans="2:12" s="9" customFormat="1" ht="24.95" customHeight="1">
      <c r="B66" s="126"/>
      <c r="D66" s="127" t="s">
        <v>1086</v>
      </c>
      <c r="E66" s="128"/>
      <c r="F66" s="128"/>
      <c r="G66" s="128"/>
      <c r="H66" s="128"/>
      <c r="I66" s="129"/>
      <c r="J66" s="130">
        <f>J107</f>
        <v>0</v>
      </c>
      <c r="L66" s="126"/>
    </row>
    <row r="67" spans="1:31" s="2" customFormat="1" ht="21.75" customHeight="1">
      <c r="A67" s="33"/>
      <c r="B67" s="34"/>
      <c r="C67" s="33"/>
      <c r="D67" s="33"/>
      <c r="E67" s="33"/>
      <c r="F67" s="33"/>
      <c r="G67" s="33"/>
      <c r="H67" s="33"/>
      <c r="I67" s="101"/>
      <c r="J67" s="33"/>
      <c r="K67" s="33"/>
      <c r="L67" s="102"/>
      <c r="S67" s="33"/>
      <c r="T67" s="33"/>
      <c r="U67" s="33"/>
      <c r="V67" s="33"/>
      <c r="W67" s="33"/>
      <c r="X67" s="33"/>
      <c r="Y67" s="33"/>
      <c r="Z67" s="33"/>
      <c r="AA67" s="33"/>
      <c r="AB67" s="33"/>
      <c r="AC67" s="33"/>
      <c r="AD67" s="33"/>
      <c r="AE67" s="33"/>
    </row>
    <row r="68" spans="1:31" s="2" customFormat="1" ht="6.95" customHeight="1">
      <c r="A68" s="33"/>
      <c r="B68" s="43"/>
      <c r="C68" s="44"/>
      <c r="D68" s="44"/>
      <c r="E68" s="44"/>
      <c r="F68" s="44"/>
      <c r="G68" s="44"/>
      <c r="H68" s="44"/>
      <c r="I68" s="120"/>
      <c r="J68" s="44"/>
      <c r="K68" s="44"/>
      <c r="L68" s="102"/>
      <c r="S68" s="33"/>
      <c r="T68" s="33"/>
      <c r="U68" s="33"/>
      <c r="V68" s="33"/>
      <c r="W68" s="33"/>
      <c r="X68" s="33"/>
      <c r="Y68" s="33"/>
      <c r="Z68" s="33"/>
      <c r="AA68" s="33"/>
      <c r="AB68" s="33"/>
      <c r="AC68" s="33"/>
      <c r="AD68" s="33"/>
      <c r="AE68" s="33"/>
    </row>
    <row r="72" spans="1:31" s="2" customFormat="1" ht="6.95" customHeight="1">
      <c r="A72" s="33"/>
      <c r="B72" s="45"/>
      <c r="C72" s="46"/>
      <c r="D72" s="46"/>
      <c r="E72" s="46"/>
      <c r="F72" s="46"/>
      <c r="G72" s="46"/>
      <c r="H72" s="46"/>
      <c r="I72" s="121"/>
      <c r="J72" s="46"/>
      <c r="K72" s="46"/>
      <c r="L72" s="102"/>
      <c r="S72" s="33"/>
      <c r="T72" s="33"/>
      <c r="U72" s="33"/>
      <c r="V72" s="33"/>
      <c r="W72" s="33"/>
      <c r="X72" s="33"/>
      <c r="Y72" s="33"/>
      <c r="Z72" s="33"/>
      <c r="AA72" s="33"/>
      <c r="AB72" s="33"/>
      <c r="AC72" s="33"/>
      <c r="AD72" s="33"/>
      <c r="AE72" s="33"/>
    </row>
    <row r="73" spans="1:31" s="2" customFormat="1" ht="24.95" customHeight="1">
      <c r="A73" s="33"/>
      <c r="B73" s="34"/>
      <c r="C73" s="22" t="s">
        <v>150</v>
      </c>
      <c r="D73" s="33"/>
      <c r="E73" s="33"/>
      <c r="F73" s="33"/>
      <c r="G73" s="33"/>
      <c r="H73" s="33"/>
      <c r="I73" s="101"/>
      <c r="J73" s="33"/>
      <c r="K73" s="33"/>
      <c r="L73" s="102"/>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101"/>
      <c r="J74" s="33"/>
      <c r="K74" s="33"/>
      <c r="L74" s="102"/>
      <c r="S74" s="33"/>
      <c r="T74" s="33"/>
      <c r="U74" s="33"/>
      <c r="V74" s="33"/>
      <c r="W74" s="33"/>
      <c r="X74" s="33"/>
      <c r="Y74" s="33"/>
      <c r="Z74" s="33"/>
      <c r="AA74" s="33"/>
      <c r="AB74" s="33"/>
      <c r="AC74" s="33"/>
      <c r="AD74" s="33"/>
      <c r="AE74" s="33"/>
    </row>
    <row r="75" spans="1:31" s="2" customFormat="1" ht="12" customHeight="1">
      <c r="A75" s="33"/>
      <c r="B75" s="34"/>
      <c r="C75" s="28" t="s">
        <v>17</v>
      </c>
      <c r="D75" s="33"/>
      <c r="E75" s="33"/>
      <c r="F75" s="33"/>
      <c r="G75" s="33"/>
      <c r="H75" s="33"/>
      <c r="I75" s="101"/>
      <c r="J75" s="33"/>
      <c r="K75" s="33"/>
      <c r="L75" s="102"/>
      <c r="S75" s="33"/>
      <c r="T75" s="33"/>
      <c r="U75" s="33"/>
      <c r="V75" s="33"/>
      <c r="W75" s="33"/>
      <c r="X75" s="33"/>
      <c r="Y75" s="33"/>
      <c r="Z75" s="33"/>
      <c r="AA75" s="33"/>
      <c r="AB75" s="33"/>
      <c r="AC75" s="33"/>
      <c r="AD75" s="33"/>
      <c r="AE75" s="33"/>
    </row>
    <row r="76" spans="1:31" s="2" customFormat="1" ht="16.5" customHeight="1">
      <c r="A76" s="33"/>
      <c r="B76" s="34"/>
      <c r="C76" s="33"/>
      <c r="D76" s="33"/>
      <c r="E76" s="338" t="str">
        <f>E7</f>
        <v>Rekonstrukce koupelen</v>
      </c>
      <c r="F76" s="339"/>
      <c r="G76" s="339"/>
      <c r="H76" s="339"/>
      <c r="I76" s="101"/>
      <c r="J76" s="33"/>
      <c r="K76" s="33"/>
      <c r="L76" s="102"/>
      <c r="S76" s="33"/>
      <c r="T76" s="33"/>
      <c r="U76" s="33"/>
      <c r="V76" s="33"/>
      <c r="W76" s="33"/>
      <c r="X76" s="33"/>
      <c r="Y76" s="33"/>
      <c r="Z76" s="33"/>
      <c r="AA76" s="33"/>
      <c r="AB76" s="33"/>
      <c r="AC76" s="33"/>
      <c r="AD76" s="33"/>
      <c r="AE76" s="33"/>
    </row>
    <row r="77" spans="2:12" s="1" customFormat="1" ht="12" customHeight="1">
      <c r="B77" s="21"/>
      <c r="C77" s="28" t="s">
        <v>122</v>
      </c>
      <c r="I77" s="97"/>
      <c r="L77" s="21"/>
    </row>
    <row r="78" spans="1:31" s="2" customFormat="1" ht="16.5" customHeight="1">
      <c r="A78" s="33"/>
      <c r="B78" s="34"/>
      <c r="C78" s="33"/>
      <c r="D78" s="33"/>
      <c r="E78" s="338" t="s">
        <v>123</v>
      </c>
      <c r="F78" s="341"/>
      <c r="G78" s="341"/>
      <c r="H78" s="341"/>
      <c r="I78" s="101"/>
      <c r="J78" s="33"/>
      <c r="K78" s="33"/>
      <c r="L78" s="102"/>
      <c r="S78" s="33"/>
      <c r="T78" s="33"/>
      <c r="U78" s="33"/>
      <c r="V78" s="33"/>
      <c r="W78" s="33"/>
      <c r="X78" s="33"/>
      <c r="Y78" s="33"/>
      <c r="Z78" s="33"/>
      <c r="AA78" s="33"/>
      <c r="AB78" s="33"/>
      <c r="AC78" s="33"/>
      <c r="AD78" s="33"/>
      <c r="AE78" s="33"/>
    </row>
    <row r="79" spans="1:31" s="2" customFormat="1" ht="12" customHeight="1">
      <c r="A79" s="33"/>
      <c r="B79" s="34"/>
      <c r="C79" s="28" t="s">
        <v>124</v>
      </c>
      <c r="D79" s="33"/>
      <c r="E79" s="33"/>
      <c r="F79" s="33"/>
      <c r="G79" s="33"/>
      <c r="H79" s="33"/>
      <c r="I79" s="101"/>
      <c r="J79" s="33"/>
      <c r="K79" s="33"/>
      <c r="L79" s="102"/>
      <c r="S79" s="33"/>
      <c r="T79" s="33"/>
      <c r="U79" s="33"/>
      <c r="V79" s="33"/>
      <c r="W79" s="33"/>
      <c r="X79" s="33"/>
      <c r="Y79" s="33"/>
      <c r="Z79" s="33"/>
      <c r="AA79" s="33"/>
      <c r="AB79" s="33"/>
      <c r="AC79" s="33"/>
      <c r="AD79" s="33"/>
      <c r="AE79" s="33"/>
    </row>
    <row r="80" spans="1:31" s="2" customFormat="1" ht="16.5" customHeight="1">
      <c r="A80" s="33"/>
      <c r="B80" s="34"/>
      <c r="C80" s="33"/>
      <c r="D80" s="33"/>
      <c r="E80" s="334" t="str">
        <f>E11</f>
        <v>4 - Vzduchotechnika</v>
      </c>
      <c r="F80" s="341"/>
      <c r="G80" s="341"/>
      <c r="H80" s="341"/>
      <c r="I80" s="101"/>
      <c r="J80" s="33"/>
      <c r="K80" s="33"/>
      <c r="L80" s="102"/>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101"/>
      <c r="J81" s="33"/>
      <c r="K81" s="33"/>
      <c r="L81" s="102"/>
      <c r="S81" s="33"/>
      <c r="T81" s="33"/>
      <c r="U81" s="33"/>
      <c r="V81" s="33"/>
      <c r="W81" s="33"/>
      <c r="X81" s="33"/>
      <c r="Y81" s="33"/>
      <c r="Z81" s="33"/>
      <c r="AA81" s="33"/>
      <c r="AB81" s="33"/>
      <c r="AC81" s="33"/>
      <c r="AD81" s="33"/>
      <c r="AE81" s="33"/>
    </row>
    <row r="82" spans="1:31" s="2" customFormat="1" ht="12" customHeight="1">
      <c r="A82" s="33"/>
      <c r="B82" s="34"/>
      <c r="C82" s="28" t="s">
        <v>21</v>
      </c>
      <c r="D82" s="33"/>
      <c r="E82" s="33"/>
      <c r="F82" s="26" t="str">
        <f>F14</f>
        <v xml:space="preserve"> </v>
      </c>
      <c r="G82" s="33"/>
      <c r="H82" s="33"/>
      <c r="I82" s="103" t="s">
        <v>23</v>
      </c>
      <c r="J82" s="51" t="str">
        <f>IF(J14="","",J14)</f>
        <v>28. 8. 2018</v>
      </c>
      <c r="K82" s="33"/>
      <c r="L82" s="102"/>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1"/>
      <c r="J83" s="33"/>
      <c r="K83" s="33"/>
      <c r="L83" s="102"/>
      <c r="S83" s="33"/>
      <c r="T83" s="33"/>
      <c r="U83" s="33"/>
      <c r="V83" s="33"/>
      <c r="W83" s="33"/>
      <c r="X83" s="33"/>
      <c r="Y83" s="33"/>
      <c r="Z83" s="33"/>
      <c r="AA83" s="33"/>
      <c r="AB83" s="33"/>
      <c r="AC83" s="33"/>
      <c r="AD83" s="33"/>
      <c r="AE83" s="33"/>
    </row>
    <row r="84" spans="1:31" s="2" customFormat="1" ht="15.2" customHeight="1">
      <c r="A84" s="33"/>
      <c r="B84" s="34"/>
      <c r="C84" s="28" t="s">
        <v>25</v>
      </c>
      <c r="D84" s="33"/>
      <c r="E84" s="33"/>
      <c r="F84" s="26" t="str">
        <f>E17</f>
        <v>Správa účelových zařízení VŠE</v>
      </c>
      <c r="G84" s="33"/>
      <c r="H84" s="33"/>
      <c r="I84" s="103" t="s">
        <v>31</v>
      </c>
      <c r="J84" s="31" t="str">
        <f>E23</f>
        <v>PROJECTICA s.r.o.</v>
      </c>
      <c r="K84" s="33"/>
      <c r="L84" s="102"/>
      <c r="S84" s="33"/>
      <c r="T84" s="33"/>
      <c r="U84" s="33"/>
      <c r="V84" s="33"/>
      <c r="W84" s="33"/>
      <c r="X84" s="33"/>
      <c r="Y84" s="33"/>
      <c r="Z84" s="33"/>
      <c r="AA84" s="33"/>
      <c r="AB84" s="33"/>
      <c r="AC84" s="33"/>
      <c r="AD84" s="33"/>
      <c r="AE84" s="33"/>
    </row>
    <row r="85" spans="1:31" s="2" customFormat="1" ht="15.2" customHeight="1">
      <c r="A85" s="33"/>
      <c r="B85" s="34"/>
      <c r="C85" s="28" t="s">
        <v>29</v>
      </c>
      <c r="D85" s="33"/>
      <c r="E85" s="33"/>
      <c r="F85" s="26" t="str">
        <f>IF(E20="","",E20)</f>
        <v>Vyplň údaj</v>
      </c>
      <c r="G85" s="33"/>
      <c r="H85" s="33"/>
      <c r="I85" s="103" t="s">
        <v>34</v>
      </c>
      <c r="J85" s="31" t="str">
        <f>E26</f>
        <v xml:space="preserve"> </v>
      </c>
      <c r="K85" s="33"/>
      <c r="L85" s="102"/>
      <c r="S85" s="33"/>
      <c r="T85" s="33"/>
      <c r="U85" s="33"/>
      <c r="V85" s="33"/>
      <c r="W85" s="33"/>
      <c r="X85" s="33"/>
      <c r="Y85" s="33"/>
      <c r="Z85" s="33"/>
      <c r="AA85" s="33"/>
      <c r="AB85" s="33"/>
      <c r="AC85" s="33"/>
      <c r="AD85" s="33"/>
      <c r="AE85" s="33"/>
    </row>
    <row r="86" spans="1:31" s="2" customFormat="1" ht="10.3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11" customFormat="1" ht="29.25" customHeight="1">
      <c r="A87" s="136"/>
      <c r="B87" s="137"/>
      <c r="C87" s="138" t="s">
        <v>151</v>
      </c>
      <c r="D87" s="139" t="s">
        <v>56</v>
      </c>
      <c r="E87" s="139" t="s">
        <v>52</v>
      </c>
      <c r="F87" s="139" t="s">
        <v>53</v>
      </c>
      <c r="G87" s="139" t="s">
        <v>152</v>
      </c>
      <c r="H87" s="139" t="s">
        <v>153</v>
      </c>
      <c r="I87" s="140" t="s">
        <v>154</v>
      </c>
      <c r="J87" s="139" t="s">
        <v>130</v>
      </c>
      <c r="K87" s="141" t="s">
        <v>155</v>
      </c>
      <c r="L87" s="142"/>
      <c r="M87" s="59" t="s">
        <v>3</v>
      </c>
      <c r="N87" s="60" t="s">
        <v>41</v>
      </c>
      <c r="O87" s="60" t="s">
        <v>156</v>
      </c>
      <c r="P87" s="60" t="s">
        <v>157</v>
      </c>
      <c r="Q87" s="60" t="s">
        <v>158</v>
      </c>
      <c r="R87" s="60" t="s">
        <v>159</v>
      </c>
      <c r="S87" s="60" t="s">
        <v>160</v>
      </c>
      <c r="T87" s="61" t="s">
        <v>161</v>
      </c>
      <c r="U87" s="136"/>
      <c r="V87" s="136"/>
      <c r="W87" s="136"/>
      <c r="X87" s="136"/>
      <c r="Y87" s="136"/>
      <c r="Z87" s="136"/>
      <c r="AA87" s="136"/>
      <c r="AB87" s="136"/>
      <c r="AC87" s="136"/>
      <c r="AD87" s="136"/>
      <c r="AE87" s="136"/>
    </row>
    <row r="88" spans="1:63" s="2" customFormat="1" ht="22.9" customHeight="1">
      <c r="A88" s="33"/>
      <c r="B88" s="34"/>
      <c r="C88" s="66" t="s">
        <v>162</v>
      </c>
      <c r="D88" s="33"/>
      <c r="E88" s="33"/>
      <c r="F88" s="33"/>
      <c r="G88" s="33"/>
      <c r="H88" s="33"/>
      <c r="I88" s="101"/>
      <c r="J88" s="143">
        <f>BK88</f>
        <v>0</v>
      </c>
      <c r="K88" s="33"/>
      <c r="L88" s="34"/>
      <c r="M88" s="62"/>
      <c r="N88" s="52"/>
      <c r="O88" s="63"/>
      <c r="P88" s="144">
        <f>P89+P107</f>
        <v>0</v>
      </c>
      <c r="Q88" s="63"/>
      <c r="R88" s="144">
        <f>R89+R107</f>
        <v>0</v>
      </c>
      <c r="S88" s="63"/>
      <c r="T88" s="145">
        <f>T89+T107</f>
        <v>0</v>
      </c>
      <c r="U88" s="33"/>
      <c r="V88" s="33"/>
      <c r="W88" s="33"/>
      <c r="X88" s="33"/>
      <c r="Y88" s="33"/>
      <c r="Z88" s="33"/>
      <c r="AA88" s="33"/>
      <c r="AB88" s="33"/>
      <c r="AC88" s="33"/>
      <c r="AD88" s="33"/>
      <c r="AE88" s="33"/>
      <c r="AT88" s="18" t="s">
        <v>70</v>
      </c>
      <c r="AU88" s="18" t="s">
        <v>131</v>
      </c>
      <c r="BK88" s="146">
        <f>BK89+BK107</f>
        <v>0</v>
      </c>
    </row>
    <row r="89" spans="2:63" s="12" customFormat="1" ht="25.9" customHeight="1">
      <c r="B89" s="147"/>
      <c r="D89" s="148" t="s">
        <v>70</v>
      </c>
      <c r="E89" s="149" t="s">
        <v>251</v>
      </c>
      <c r="F89" s="149" t="s">
        <v>252</v>
      </c>
      <c r="I89" s="150"/>
      <c r="J89" s="151">
        <f>BK89</f>
        <v>0</v>
      </c>
      <c r="L89" s="147"/>
      <c r="M89" s="152"/>
      <c r="N89" s="153"/>
      <c r="O89" s="153"/>
      <c r="P89" s="154">
        <f>P90</f>
        <v>0</v>
      </c>
      <c r="Q89" s="153"/>
      <c r="R89" s="154">
        <f>R90</f>
        <v>0</v>
      </c>
      <c r="S89" s="153"/>
      <c r="T89" s="155">
        <f>T90</f>
        <v>0</v>
      </c>
      <c r="AR89" s="148" t="s">
        <v>75</v>
      </c>
      <c r="AT89" s="156" t="s">
        <v>70</v>
      </c>
      <c r="AU89" s="156" t="s">
        <v>71</v>
      </c>
      <c r="AY89" s="148" t="s">
        <v>165</v>
      </c>
      <c r="BK89" s="157">
        <f>BK90</f>
        <v>0</v>
      </c>
    </row>
    <row r="90" spans="2:63" s="12" customFormat="1" ht="22.9" customHeight="1">
      <c r="B90" s="147"/>
      <c r="D90" s="148" t="s">
        <v>70</v>
      </c>
      <c r="E90" s="158" t="s">
        <v>1087</v>
      </c>
      <c r="F90" s="158" t="s">
        <v>1088</v>
      </c>
      <c r="I90" s="150"/>
      <c r="J90" s="159">
        <f>BK90</f>
        <v>0</v>
      </c>
      <c r="L90" s="147"/>
      <c r="M90" s="152"/>
      <c r="N90" s="153"/>
      <c r="O90" s="153"/>
      <c r="P90" s="154">
        <f>SUM(P91:P106)</f>
        <v>0</v>
      </c>
      <c r="Q90" s="153"/>
      <c r="R90" s="154">
        <f>SUM(R91:R106)</f>
        <v>0</v>
      </c>
      <c r="S90" s="153"/>
      <c r="T90" s="155">
        <f>SUM(T91:T106)</f>
        <v>0</v>
      </c>
      <c r="AR90" s="148" t="s">
        <v>75</v>
      </c>
      <c r="AT90" s="156" t="s">
        <v>70</v>
      </c>
      <c r="AU90" s="156" t="s">
        <v>15</v>
      </c>
      <c r="AY90" s="148" t="s">
        <v>165</v>
      </c>
      <c r="BK90" s="157">
        <f>SUM(BK91:BK106)</f>
        <v>0</v>
      </c>
    </row>
    <row r="91" spans="1:65" s="2" customFormat="1" ht="78" customHeight="1">
      <c r="A91" s="33"/>
      <c r="B91" s="160"/>
      <c r="C91" s="198" t="s">
        <v>15</v>
      </c>
      <c r="D91" s="361" t="s">
        <v>353</v>
      </c>
      <c r="E91" s="199" t="s">
        <v>1089</v>
      </c>
      <c r="F91" s="200" t="s">
        <v>1090</v>
      </c>
      <c r="G91" s="201" t="s">
        <v>946</v>
      </c>
      <c r="H91" s="202">
        <v>19</v>
      </c>
      <c r="I91" s="203"/>
      <c r="J91" s="204">
        <f aca="true" t="shared" si="0" ref="J91:J106">ROUND(I91*H91,2)</f>
        <v>0</v>
      </c>
      <c r="K91" s="200" t="s">
        <v>3</v>
      </c>
      <c r="L91" s="205"/>
      <c r="M91" s="206" t="s">
        <v>3</v>
      </c>
      <c r="N91" s="207" t="s">
        <v>42</v>
      </c>
      <c r="O91" s="54"/>
      <c r="P91" s="170">
        <f aca="true" t="shared" si="1" ref="P91:P106">O91*H91</f>
        <v>0</v>
      </c>
      <c r="Q91" s="170">
        <v>0</v>
      </c>
      <c r="R91" s="170">
        <f aca="true" t="shared" si="2" ref="R91:R106">Q91*H91</f>
        <v>0</v>
      </c>
      <c r="S91" s="170">
        <v>0</v>
      </c>
      <c r="T91" s="171">
        <f aca="true" t="shared" si="3" ref="T91:T106">S91*H91</f>
        <v>0</v>
      </c>
      <c r="U91" s="33"/>
      <c r="V91" s="33"/>
      <c r="W91" s="33"/>
      <c r="X91" s="33"/>
      <c r="Y91" s="33"/>
      <c r="Z91" s="33"/>
      <c r="AA91" s="33"/>
      <c r="AB91" s="33"/>
      <c r="AC91" s="33"/>
      <c r="AD91" s="33"/>
      <c r="AE91" s="33"/>
      <c r="AR91" s="172" t="s">
        <v>330</v>
      </c>
      <c r="AT91" s="172" t="s">
        <v>353</v>
      </c>
      <c r="AU91" s="172" t="s">
        <v>75</v>
      </c>
      <c r="AY91" s="18" t="s">
        <v>165</v>
      </c>
      <c r="BE91" s="173">
        <f aca="true" t="shared" si="4" ref="BE91:BE106">IF(N91="základní",J91,0)</f>
        <v>0</v>
      </c>
      <c r="BF91" s="173">
        <f aca="true" t="shared" si="5" ref="BF91:BF106">IF(N91="snížená",J91,0)</f>
        <v>0</v>
      </c>
      <c r="BG91" s="173">
        <f aca="true" t="shared" si="6" ref="BG91:BG106">IF(N91="zákl. přenesená",J91,0)</f>
        <v>0</v>
      </c>
      <c r="BH91" s="173">
        <f aca="true" t="shared" si="7" ref="BH91:BH106">IF(N91="sníž. přenesená",J91,0)</f>
        <v>0</v>
      </c>
      <c r="BI91" s="173">
        <f aca="true" t="shared" si="8" ref="BI91:BI106">IF(N91="nulová",J91,0)</f>
        <v>0</v>
      </c>
      <c r="BJ91" s="18" t="s">
        <v>15</v>
      </c>
      <c r="BK91" s="173">
        <f aca="true" t="shared" si="9" ref="BK91:BK106">ROUND(I91*H91,2)</f>
        <v>0</v>
      </c>
      <c r="BL91" s="18" t="s">
        <v>255</v>
      </c>
      <c r="BM91" s="172" t="s">
        <v>1091</v>
      </c>
    </row>
    <row r="92" spans="1:65" s="2" customFormat="1" ht="21.75" customHeight="1">
      <c r="A92" s="33"/>
      <c r="B92" s="160"/>
      <c r="C92" s="198" t="s">
        <v>75</v>
      </c>
      <c r="D92" s="361" t="s">
        <v>353</v>
      </c>
      <c r="E92" s="199" t="s">
        <v>1092</v>
      </c>
      <c r="F92" s="200" t="s">
        <v>1093</v>
      </c>
      <c r="G92" s="201" t="s">
        <v>946</v>
      </c>
      <c r="H92" s="202">
        <v>19</v>
      </c>
      <c r="I92" s="203"/>
      <c r="J92" s="204">
        <f t="shared" si="0"/>
        <v>0</v>
      </c>
      <c r="K92" s="200" t="s">
        <v>3</v>
      </c>
      <c r="L92" s="205"/>
      <c r="M92" s="206" t="s">
        <v>3</v>
      </c>
      <c r="N92" s="207" t="s">
        <v>42</v>
      </c>
      <c r="O92" s="54"/>
      <c r="P92" s="170">
        <f t="shared" si="1"/>
        <v>0</v>
      </c>
      <c r="Q92" s="170">
        <v>0</v>
      </c>
      <c r="R92" s="170">
        <f t="shared" si="2"/>
        <v>0</v>
      </c>
      <c r="S92" s="170">
        <v>0</v>
      </c>
      <c r="T92" s="171">
        <f t="shared" si="3"/>
        <v>0</v>
      </c>
      <c r="U92" s="33"/>
      <c r="V92" s="33"/>
      <c r="W92" s="33"/>
      <c r="X92" s="33"/>
      <c r="Y92" s="33"/>
      <c r="Z92" s="33"/>
      <c r="AA92" s="33"/>
      <c r="AB92" s="33"/>
      <c r="AC92" s="33"/>
      <c r="AD92" s="33"/>
      <c r="AE92" s="33"/>
      <c r="AR92" s="172" t="s">
        <v>330</v>
      </c>
      <c r="AT92" s="172" t="s">
        <v>353</v>
      </c>
      <c r="AU92" s="172" t="s">
        <v>75</v>
      </c>
      <c r="AY92" s="18" t="s">
        <v>165</v>
      </c>
      <c r="BE92" s="173">
        <f t="shared" si="4"/>
        <v>0</v>
      </c>
      <c r="BF92" s="173">
        <f t="shared" si="5"/>
        <v>0</v>
      </c>
      <c r="BG92" s="173">
        <f t="shared" si="6"/>
        <v>0</v>
      </c>
      <c r="BH92" s="173">
        <f t="shared" si="7"/>
        <v>0</v>
      </c>
      <c r="BI92" s="173">
        <f t="shared" si="8"/>
        <v>0</v>
      </c>
      <c r="BJ92" s="18" t="s">
        <v>15</v>
      </c>
      <c r="BK92" s="173">
        <f t="shared" si="9"/>
        <v>0</v>
      </c>
      <c r="BL92" s="18" t="s">
        <v>255</v>
      </c>
      <c r="BM92" s="172" t="s">
        <v>1094</v>
      </c>
    </row>
    <row r="93" spans="1:65" s="2" customFormat="1" ht="21.75" customHeight="1">
      <c r="A93" s="33"/>
      <c r="B93" s="160"/>
      <c r="C93" s="198" t="s">
        <v>83</v>
      </c>
      <c r="D93" s="361" t="s">
        <v>353</v>
      </c>
      <c r="E93" s="199" t="s">
        <v>1095</v>
      </c>
      <c r="F93" s="200" t="s">
        <v>1096</v>
      </c>
      <c r="G93" s="201" t="s">
        <v>946</v>
      </c>
      <c r="H93" s="202">
        <v>19</v>
      </c>
      <c r="I93" s="203"/>
      <c r="J93" s="204">
        <f t="shared" si="0"/>
        <v>0</v>
      </c>
      <c r="K93" s="200" t="s">
        <v>3</v>
      </c>
      <c r="L93" s="205"/>
      <c r="M93" s="206" t="s">
        <v>3</v>
      </c>
      <c r="N93" s="207" t="s">
        <v>42</v>
      </c>
      <c r="O93" s="54"/>
      <c r="P93" s="170">
        <f t="shared" si="1"/>
        <v>0</v>
      </c>
      <c r="Q93" s="170">
        <v>0</v>
      </c>
      <c r="R93" s="170">
        <f t="shared" si="2"/>
        <v>0</v>
      </c>
      <c r="S93" s="170">
        <v>0</v>
      </c>
      <c r="T93" s="171">
        <f t="shared" si="3"/>
        <v>0</v>
      </c>
      <c r="U93" s="33"/>
      <c r="V93" s="33"/>
      <c r="W93" s="33"/>
      <c r="X93" s="33"/>
      <c r="Y93" s="33"/>
      <c r="Z93" s="33"/>
      <c r="AA93" s="33"/>
      <c r="AB93" s="33"/>
      <c r="AC93" s="33"/>
      <c r="AD93" s="33"/>
      <c r="AE93" s="33"/>
      <c r="AR93" s="172" t="s">
        <v>330</v>
      </c>
      <c r="AT93" s="172" t="s">
        <v>353</v>
      </c>
      <c r="AU93" s="172" t="s">
        <v>75</v>
      </c>
      <c r="AY93" s="18" t="s">
        <v>165</v>
      </c>
      <c r="BE93" s="173">
        <f t="shared" si="4"/>
        <v>0</v>
      </c>
      <c r="BF93" s="173">
        <f t="shared" si="5"/>
        <v>0</v>
      </c>
      <c r="BG93" s="173">
        <f t="shared" si="6"/>
        <v>0</v>
      </c>
      <c r="BH93" s="173">
        <f t="shared" si="7"/>
        <v>0</v>
      </c>
      <c r="BI93" s="173">
        <f t="shared" si="8"/>
        <v>0</v>
      </c>
      <c r="BJ93" s="18" t="s">
        <v>15</v>
      </c>
      <c r="BK93" s="173">
        <f t="shared" si="9"/>
        <v>0</v>
      </c>
      <c r="BL93" s="18" t="s">
        <v>255</v>
      </c>
      <c r="BM93" s="172" t="s">
        <v>1097</v>
      </c>
    </row>
    <row r="94" spans="1:65" s="2" customFormat="1" ht="21.75" customHeight="1">
      <c r="A94" s="33"/>
      <c r="B94" s="160"/>
      <c r="C94" s="198" t="s">
        <v>87</v>
      </c>
      <c r="D94" s="361" t="s">
        <v>353</v>
      </c>
      <c r="E94" s="199" t="s">
        <v>1098</v>
      </c>
      <c r="F94" s="200" t="s">
        <v>1099</v>
      </c>
      <c r="G94" s="201" t="s">
        <v>946</v>
      </c>
      <c r="H94" s="202">
        <v>19</v>
      </c>
      <c r="I94" s="203"/>
      <c r="J94" s="204">
        <f t="shared" si="0"/>
        <v>0</v>
      </c>
      <c r="K94" s="200" t="s">
        <v>3</v>
      </c>
      <c r="L94" s="205"/>
      <c r="M94" s="206" t="s">
        <v>3</v>
      </c>
      <c r="N94" s="207" t="s">
        <v>42</v>
      </c>
      <c r="O94" s="54"/>
      <c r="P94" s="170">
        <f t="shared" si="1"/>
        <v>0</v>
      </c>
      <c r="Q94" s="170">
        <v>0</v>
      </c>
      <c r="R94" s="170">
        <f t="shared" si="2"/>
        <v>0</v>
      </c>
      <c r="S94" s="170">
        <v>0</v>
      </c>
      <c r="T94" s="171">
        <f t="shared" si="3"/>
        <v>0</v>
      </c>
      <c r="U94" s="33"/>
      <c r="V94" s="33"/>
      <c r="W94" s="33"/>
      <c r="X94" s="33"/>
      <c r="Y94" s="33"/>
      <c r="Z94" s="33"/>
      <c r="AA94" s="33"/>
      <c r="AB94" s="33"/>
      <c r="AC94" s="33"/>
      <c r="AD94" s="33"/>
      <c r="AE94" s="33"/>
      <c r="AR94" s="172" t="s">
        <v>330</v>
      </c>
      <c r="AT94" s="172" t="s">
        <v>353</v>
      </c>
      <c r="AU94" s="172" t="s">
        <v>75</v>
      </c>
      <c r="AY94" s="18" t="s">
        <v>165</v>
      </c>
      <c r="BE94" s="173">
        <f t="shared" si="4"/>
        <v>0</v>
      </c>
      <c r="BF94" s="173">
        <f t="shared" si="5"/>
        <v>0</v>
      </c>
      <c r="BG94" s="173">
        <f t="shared" si="6"/>
        <v>0</v>
      </c>
      <c r="BH94" s="173">
        <f t="shared" si="7"/>
        <v>0</v>
      </c>
      <c r="BI94" s="173">
        <f t="shared" si="8"/>
        <v>0</v>
      </c>
      <c r="BJ94" s="18" t="s">
        <v>15</v>
      </c>
      <c r="BK94" s="173">
        <f t="shared" si="9"/>
        <v>0</v>
      </c>
      <c r="BL94" s="18" t="s">
        <v>255</v>
      </c>
      <c r="BM94" s="172" t="s">
        <v>1100</v>
      </c>
    </row>
    <row r="95" spans="1:65" s="2" customFormat="1" ht="21.75" customHeight="1">
      <c r="A95" s="33"/>
      <c r="B95" s="160"/>
      <c r="C95" s="198" t="s">
        <v>109</v>
      </c>
      <c r="D95" s="361" t="s">
        <v>353</v>
      </c>
      <c r="E95" s="199" t="s">
        <v>1101</v>
      </c>
      <c r="F95" s="200" t="s">
        <v>1102</v>
      </c>
      <c r="G95" s="201" t="s">
        <v>946</v>
      </c>
      <c r="H95" s="202">
        <v>19</v>
      </c>
      <c r="I95" s="203"/>
      <c r="J95" s="204">
        <f t="shared" si="0"/>
        <v>0</v>
      </c>
      <c r="K95" s="200" t="s">
        <v>3</v>
      </c>
      <c r="L95" s="205"/>
      <c r="M95" s="206" t="s">
        <v>3</v>
      </c>
      <c r="N95" s="207" t="s">
        <v>42</v>
      </c>
      <c r="O95" s="54"/>
      <c r="P95" s="170">
        <f t="shared" si="1"/>
        <v>0</v>
      </c>
      <c r="Q95" s="170">
        <v>0</v>
      </c>
      <c r="R95" s="170">
        <f t="shared" si="2"/>
        <v>0</v>
      </c>
      <c r="S95" s="170">
        <v>0</v>
      </c>
      <c r="T95" s="171">
        <f t="shared" si="3"/>
        <v>0</v>
      </c>
      <c r="U95" s="33"/>
      <c r="V95" s="33"/>
      <c r="W95" s="33"/>
      <c r="X95" s="33"/>
      <c r="Y95" s="33"/>
      <c r="Z95" s="33"/>
      <c r="AA95" s="33"/>
      <c r="AB95" s="33"/>
      <c r="AC95" s="33"/>
      <c r="AD95" s="33"/>
      <c r="AE95" s="33"/>
      <c r="AR95" s="172" t="s">
        <v>330</v>
      </c>
      <c r="AT95" s="172" t="s">
        <v>353</v>
      </c>
      <c r="AU95" s="172" t="s">
        <v>75</v>
      </c>
      <c r="AY95" s="18" t="s">
        <v>165</v>
      </c>
      <c r="BE95" s="173">
        <f t="shared" si="4"/>
        <v>0</v>
      </c>
      <c r="BF95" s="173">
        <f t="shared" si="5"/>
        <v>0</v>
      </c>
      <c r="BG95" s="173">
        <f t="shared" si="6"/>
        <v>0</v>
      </c>
      <c r="BH95" s="173">
        <f t="shared" si="7"/>
        <v>0</v>
      </c>
      <c r="BI95" s="173">
        <f t="shared" si="8"/>
        <v>0</v>
      </c>
      <c r="BJ95" s="18" t="s">
        <v>15</v>
      </c>
      <c r="BK95" s="173">
        <f t="shared" si="9"/>
        <v>0</v>
      </c>
      <c r="BL95" s="18" t="s">
        <v>255</v>
      </c>
      <c r="BM95" s="172" t="s">
        <v>1103</v>
      </c>
    </row>
    <row r="96" spans="1:65" s="2" customFormat="1" ht="21.75" customHeight="1">
      <c r="A96" s="33"/>
      <c r="B96" s="160"/>
      <c r="C96" s="198" t="s">
        <v>112</v>
      </c>
      <c r="D96" s="361" t="s">
        <v>353</v>
      </c>
      <c r="E96" s="199" t="s">
        <v>1104</v>
      </c>
      <c r="F96" s="200" t="s">
        <v>1105</v>
      </c>
      <c r="G96" s="201" t="s">
        <v>946</v>
      </c>
      <c r="H96" s="202">
        <v>19</v>
      </c>
      <c r="I96" s="203"/>
      <c r="J96" s="204">
        <f t="shared" si="0"/>
        <v>0</v>
      </c>
      <c r="K96" s="200" t="s">
        <v>3</v>
      </c>
      <c r="L96" s="205"/>
      <c r="M96" s="206" t="s">
        <v>3</v>
      </c>
      <c r="N96" s="207" t="s">
        <v>42</v>
      </c>
      <c r="O96" s="54"/>
      <c r="P96" s="170">
        <f t="shared" si="1"/>
        <v>0</v>
      </c>
      <c r="Q96" s="170">
        <v>0</v>
      </c>
      <c r="R96" s="170">
        <f t="shared" si="2"/>
        <v>0</v>
      </c>
      <c r="S96" s="170">
        <v>0</v>
      </c>
      <c r="T96" s="171">
        <f t="shared" si="3"/>
        <v>0</v>
      </c>
      <c r="U96" s="33"/>
      <c r="V96" s="33"/>
      <c r="W96" s="33"/>
      <c r="X96" s="33"/>
      <c r="Y96" s="33"/>
      <c r="Z96" s="33"/>
      <c r="AA96" s="33"/>
      <c r="AB96" s="33"/>
      <c r="AC96" s="33"/>
      <c r="AD96" s="33"/>
      <c r="AE96" s="33"/>
      <c r="AR96" s="172" t="s">
        <v>330</v>
      </c>
      <c r="AT96" s="172" t="s">
        <v>353</v>
      </c>
      <c r="AU96" s="172" t="s">
        <v>75</v>
      </c>
      <c r="AY96" s="18" t="s">
        <v>165</v>
      </c>
      <c r="BE96" s="173">
        <f t="shared" si="4"/>
        <v>0</v>
      </c>
      <c r="BF96" s="173">
        <f t="shared" si="5"/>
        <v>0</v>
      </c>
      <c r="BG96" s="173">
        <f t="shared" si="6"/>
        <v>0</v>
      </c>
      <c r="BH96" s="173">
        <f t="shared" si="7"/>
        <v>0</v>
      </c>
      <c r="BI96" s="173">
        <f t="shared" si="8"/>
        <v>0</v>
      </c>
      <c r="BJ96" s="18" t="s">
        <v>15</v>
      </c>
      <c r="BK96" s="173">
        <f t="shared" si="9"/>
        <v>0</v>
      </c>
      <c r="BL96" s="18" t="s">
        <v>255</v>
      </c>
      <c r="BM96" s="172" t="s">
        <v>1106</v>
      </c>
    </row>
    <row r="97" spans="1:65" s="2" customFormat="1" ht="21.75" customHeight="1">
      <c r="A97" s="33"/>
      <c r="B97" s="160"/>
      <c r="C97" s="198" t="s">
        <v>115</v>
      </c>
      <c r="D97" s="361" t="s">
        <v>353</v>
      </c>
      <c r="E97" s="199" t="s">
        <v>1107</v>
      </c>
      <c r="F97" s="200" t="s">
        <v>1108</v>
      </c>
      <c r="G97" s="201" t="s">
        <v>946</v>
      </c>
      <c r="H97" s="202">
        <v>19</v>
      </c>
      <c r="I97" s="203"/>
      <c r="J97" s="204">
        <f t="shared" si="0"/>
        <v>0</v>
      </c>
      <c r="K97" s="200" t="s">
        <v>3</v>
      </c>
      <c r="L97" s="205"/>
      <c r="M97" s="206" t="s">
        <v>3</v>
      </c>
      <c r="N97" s="207" t="s">
        <v>42</v>
      </c>
      <c r="O97" s="54"/>
      <c r="P97" s="170">
        <f t="shared" si="1"/>
        <v>0</v>
      </c>
      <c r="Q97" s="170">
        <v>0</v>
      </c>
      <c r="R97" s="170">
        <f t="shared" si="2"/>
        <v>0</v>
      </c>
      <c r="S97" s="170">
        <v>0</v>
      </c>
      <c r="T97" s="171">
        <f t="shared" si="3"/>
        <v>0</v>
      </c>
      <c r="U97" s="33"/>
      <c r="V97" s="33"/>
      <c r="W97" s="33"/>
      <c r="X97" s="33"/>
      <c r="Y97" s="33"/>
      <c r="Z97" s="33"/>
      <c r="AA97" s="33"/>
      <c r="AB97" s="33"/>
      <c r="AC97" s="33"/>
      <c r="AD97" s="33"/>
      <c r="AE97" s="33"/>
      <c r="AR97" s="172" t="s">
        <v>330</v>
      </c>
      <c r="AT97" s="172" t="s">
        <v>353</v>
      </c>
      <c r="AU97" s="172" t="s">
        <v>75</v>
      </c>
      <c r="AY97" s="18" t="s">
        <v>165</v>
      </c>
      <c r="BE97" s="173">
        <f t="shared" si="4"/>
        <v>0</v>
      </c>
      <c r="BF97" s="173">
        <f t="shared" si="5"/>
        <v>0</v>
      </c>
      <c r="BG97" s="173">
        <f t="shared" si="6"/>
        <v>0</v>
      </c>
      <c r="BH97" s="173">
        <f t="shared" si="7"/>
        <v>0</v>
      </c>
      <c r="BI97" s="173">
        <f t="shared" si="8"/>
        <v>0</v>
      </c>
      <c r="BJ97" s="18" t="s">
        <v>15</v>
      </c>
      <c r="BK97" s="173">
        <f t="shared" si="9"/>
        <v>0</v>
      </c>
      <c r="BL97" s="18" t="s">
        <v>255</v>
      </c>
      <c r="BM97" s="172" t="s">
        <v>1109</v>
      </c>
    </row>
    <row r="98" spans="1:65" s="2" customFormat="1" ht="66.75" customHeight="1">
      <c r="A98" s="33"/>
      <c r="B98" s="160"/>
      <c r="C98" s="198" t="s">
        <v>211</v>
      </c>
      <c r="D98" s="361" t="s">
        <v>353</v>
      </c>
      <c r="E98" s="199" t="s">
        <v>1110</v>
      </c>
      <c r="F98" s="200" t="s">
        <v>1111</v>
      </c>
      <c r="G98" s="201" t="s">
        <v>946</v>
      </c>
      <c r="H98" s="202">
        <v>75</v>
      </c>
      <c r="I98" s="203"/>
      <c r="J98" s="204">
        <f t="shared" si="0"/>
        <v>0</v>
      </c>
      <c r="K98" s="200" t="s">
        <v>3</v>
      </c>
      <c r="L98" s="205"/>
      <c r="M98" s="206" t="s">
        <v>3</v>
      </c>
      <c r="N98" s="207" t="s">
        <v>42</v>
      </c>
      <c r="O98" s="54"/>
      <c r="P98" s="170">
        <f t="shared" si="1"/>
        <v>0</v>
      </c>
      <c r="Q98" s="170">
        <v>0</v>
      </c>
      <c r="R98" s="170">
        <f t="shared" si="2"/>
        <v>0</v>
      </c>
      <c r="S98" s="170">
        <v>0</v>
      </c>
      <c r="T98" s="171">
        <f t="shared" si="3"/>
        <v>0</v>
      </c>
      <c r="U98" s="33"/>
      <c r="V98" s="33"/>
      <c r="W98" s="33"/>
      <c r="X98" s="33"/>
      <c r="Y98" s="33"/>
      <c r="Z98" s="33"/>
      <c r="AA98" s="33"/>
      <c r="AB98" s="33"/>
      <c r="AC98" s="33"/>
      <c r="AD98" s="33"/>
      <c r="AE98" s="33"/>
      <c r="AR98" s="172" t="s">
        <v>330</v>
      </c>
      <c r="AT98" s="172" t="s">
        <v>353</v>
      </c>
      <c r="AU98" s="172" t="s">
        <v>75</v>
      </c>
      <c r="AY98" s="18" t="s">
        <v>165</v>
      </c>
      <c r="BE98" s="173">
        <f t="shared" si="4"/>
        <v>0</v>
      </c>
      <c r="BF98" s="173">
        <f t="shared" si="5"/>
        <v>0</v>
      </c>
      <c r="BG98" s="173">
        <f t="shared" si="6"/>
        <v>0</v>
      </c>
      <c r="BH98" s="173">
        <f t="shared" si="7"/>
        <v>0</v>
      </c>
      <c r="BI98" s="173">
        <f t="shared" si="8"/>
        <v>0</v>
      </c>
      <c r="BJ98" s="18" t="s">
        <v>15</v>
      </c>
      <c r="BK98" s="173">
        <f t="shared" si="9"/>
        <v>0</v>
      </c>
      <c r="BL98" s="18" t="s">
        <v>255</v>
      </c>
      <c r="BM98" s="172" t="s">
        <v>1112</v>
      </c>
    </row>
    <row r="99" spans="1:65" s="2" customFormat="1" ht="66.75" customHeight="1">
      <c r="A99" s="33"/>
      <c r="B99" s="160"/>
      <c r="C99" s="198" t="s">
        <v>202</v>
      </c>
      <c r="D99" s="361" t="s">
        <v>353</v>
      </c>
      <c r="E99" s="199" t="s">
        <v>1113</v>
      </c>
      <c r="F99" s="200" t="s">
        <v>1114</v>
      </c>
      <c r="G99" s="201" t="s">
        <v>946</v>
      </c>
      <c r="H99" s="202">
        <v>75</v>
      </c>
      <c r="I99" s="203"/>
      <c r="J99" s="204">
        <f t="shared" si="0"/>
        <v>0</v>
      </c>
      <c r="K99" s="200" t="s">
        <v>3</v>
      </c>
      <c r="L99" s="205"/>
      <c r="M99" s="206" t="s">
        <v>3</v>
      </c>
      <c r="N99" s="207" t="s">
        <v>42</v>
      </c>
      <c r="O99" s="54"/>
      <c r="P99" s="170">
        <f t="shared" si="1"/>
        <v>0</v>
      </c>
      <c r="Q99" s="170">
        <v>0</v>
      </c>
      <c r="R99" s="170">
        <f t="shared" si="2"/>
        <v>0</v>
      </c>
      <c r="S99" s="170">
        <v>0</v>
      </c>
      <c r="T99" s="171">
        <f t="shared" si="3"/>
        <v>0</v>
      </c>
      <c r="U99" s="33"/>
      <c r="V99" s="33"/>
      <c r="W99" s="33"/>
      <c r="X99" s="33"/>
      <c r="Y99" s="33"/>
      <c r="Z99" s="33"/>
      <c r="AA99" s="33"/>
      <c r="AB99" s="33"/>
      <c r="AC99" s="33"/>
      <c r="AD99" s="33"/>
      <c r="AE99" s="33"/>
      <c r="AR99" s="172" t="s">
        <v>330</v>
      </c>
      <c r="AT99" s="172" t="s">
        <v>353</v>
      </c>
      <c r="AU99" s="172" t="s">
        <v>75</v>
      </c>
      <c r="AY99" s="18" t="s">
        <v>165</v>
      </c>
      <c r="BE99" s="173">
        <f t="shared" si="4"/>
        <v>0</v>
      </c>
      <c r="BF99" s="173">
        <f t="shared" si="5"/>
        <v>0</v>
      </c>
      <c r="BG99" s="173">
        <f t="shared" si="6"/>
        <v>0</v>
      </c>
      <c r="BH99" s="173">
        <f t="shared" si="7"/>
        <v>0</v>
      </c>
      <c r="BI99" s="173">
        <f t="shared" si="8"/>
        <v>0</v>
      </c>
      <c r="BJ99" s="18" t="s">
        <v>15</v>
      </c>
      <c r="BK99" s="173">
        <f t="shared" si="9"/>
        <v>0</v>
      </c>
      <c r="BL99" s="18" t="s">
        <v>255</v>
      </c>
      <c r="BM99" s="172" t="s">
        <v>1115</v>
      </c>
    </row>
    <row r="100" spans="1:65" s="2" customFormat="1" ht="21.75" customHeight="1">
      <c r="A100" s="33"/>
      <c r="B100" s="160"/>
      <c r="C100" s="198" t="s">
        <v>220</v>
      </c>
      <c r="D100" s="361" t="s">
        <v>353</v>
      </c>
      <c r="E100" s="199" t="s">
        <v>1116</v>
      </c>
      <c r="F100" s="200" t="s">
        <v>1117</v>
      </c>
      <c r="G100" s="201" t="s">
        <v>177</v>
      </c>
      <c r="H100" s="202">
        <v>147</v>
      </c>
      <c r="I100" s="203"/>
      <c r="J100" s="204">
        <f t="shared" si="0"/>
        <v>0</v>
      </c>
      <c r="K100" s="200" t="s">
        <v>3</v>
      </c>
      <c r="L100" s="205"/>
      <c r="M100" s="206" t="s">
        <v>3</v>
      </c>
      <c r="N100" s="207" t="s">
        <v>42</v>
      </c>
      <c r="O100" s="54"/>
      <c r="P100" s="170">
        <f t="shared" si="1"/>
        <v>0</v>
      </c>
      <c r="Q100" s="170">
        <v>0</v>
      </c>
      <c r="R100" s="170">
        <f t="shared" si="2"/>
        <v>0</v>
      </c>
      <c r="S100" s="170">
        <v>0</v>
      </c>
      <c r="T100" s="171">
        <f t="shared" si="3"/>
        <v>0</v>
      </c>
      <c r="U100" s="33"/>
      <c r="V100" s="33"/>
      <c r="W100" s="33"/>
      <c r="X100" s="33"/>
      <c r="Y100" s="33"/>
      <c r="Z100" s="33"/>
      <c r="AA100" s="33"/>
      <c r="AB100" s="33"/>
      <c r="AC100" s="33"/>
      <c r="AD100" s="33"/>
      <c r="AE100" s="33"/>
      <c r="AR100" s="172" t="s">
        <v>330</v>
      </c>
      <c r="AT100" s="172" t="s">
        <v>353</v>
      </c>
      <c r="AU100" s="172" t="s">
        <v>75</v>
      </c>
      <c r="AY100" s="18" t="s">
        <v>165</v>
      </c>
      <c r="BE100" s="173">
        <f t="shared" si="4"/>
        <v>0</v>
      </c>
      <c r="BF100" s="173">
        <f t="shared" si="5"/>
        <v>0</v>
      </c>
      <c r="BG100" s="173">
        <f t="shared" si="6"/>
        <v>0</v>
      </c>
      <c r="BH100" s="173">
        <f t="shared" si="7"/>
        <v>0</v>
      </c>
      <c r="BI100" s="173">
        <f t="shared" si="8"/>
        <v>0</v>
      </c>
      <c r="BJ100" s="18" t="s">
        <v>15</v>
      </c>
      <c r="BK100" s="173">
        <f t="shared" si="9"/>
        <v>0</v>
      </c>
      <c r="BL100" s="18" t="s">
        <v>255</v>
      </c>
      <c r="BM100" s="172" t="s">
        <v>1118</v>
      </c>
    </row>
    <row r="101" spans="1:65" s="2" customFormat="1" ht="16.5" customHeight="1">
      <c r="A101" s="33"/>
      <c r="B101" s="160"/>
      <c r="C101" s="198" t="s">
        <v>228</v>
      </c>
      <c r="D101" s="361" t="s">
        <v>353</v>
      </c>
      <c r="E101" s="199" t="s">
        <v>1119</v>
      </c>
      <c r="F101" s="200" t="s">
        <v>1120</v>
      </c>
      <c r="G101" s="201" t="s">
        <v>177</v>
      </c>
      <c r="H101" s="202">
        <v>104</v>
      </c>
      <c r="I101" s="203"/>
      <c r="J101" s="204">
        <f t="shared" si="0"/>
        <v>0</v>
      </c>
      <c r="K101" s="200" t="s">
        <v>3</v>
      </c>
      <c r="L101" s="205"/>
      <c r="M101" s="206" t="s">
        <v>3</v>
      </c>
      <c r="N101" s="207" t="s">
        <v>42</v>
      </c>
      <c r="O101" s="54"/>
      <c r="P101" s="170">
        <f t="shared" si="1"/>
        <v>0</v>
      </c>
      <c r="Q101" s="170">
        <v>0</v>
      </c>
      <c r="R101" s="170">
        <f t="shared" si="2"/>
        <v>0</v>
      </c>
      <c r="S101" s="170">
        <v>0</v>
      </c>
      <c r="T101" s="171">
        <f t="shared" si="3"/>
        <v>0</v>
      </c>
      <c r="U101" s="33"/>
      <c r="V101" s="33"/>
      <c r="W101" s="33"/>
      <c r="X101" s="33"/>
      <c r="Y101" s="33"/>
      <c r="Z101" s="33"/>
      <c r="AA101" s="33"/>
      <c r="AB101" s="33"/>
      <c r="AC101" s="33"/>
      <c r="AD101" s="33"/>
      <c r="AE101" s="33"/>
      <c r="AR101" s="172" t="s">
        <v>330</v>
      </c>
      <c r="AT101" s="172" t="s">
        <v>353</v>
      </c>
      <c r="AU101" s="172" t="s">
        <v>75</v>
      </c>
      <c r="AY101" s="18" t="s">
        <v>165</v>
      </c>
      <c r="BE101" s="173">
        <f t="shared" si="4"/>
        <v>0</v>
      </c>
      <c r="BF101" s="173">
        <f t="shared" si="5"/>
        <v>0</v>
      </c>
      <c r="BG101" s="173">
        <f t="shared" si="6"/>
        <v>0</v>
      </c>
      <c r="BH101" s="173">
        <f t="shared" si="7"/>
        <v>0</v>
      </c>
      <c r="BI101" s="173">
        <f t="shared" si="8"/>
        <v>0</v>
      </c>
      <c r="BJ101" s="18" t="s">
        <v>15</v>
      </c>
      <c r="BK101" s="173">
        <f t="shared" si="9"/>
        <v>0</v>
      </c>
      <c r="BL101" s="18" t="s">
        <v>255</v>
      </c>
      <c r="BM101" s="172" t="s">
        <v>1121</v>
      </c>
    </row>
    <row r="102" spans="1:65" s="2" customFormat="1" ht="16.5" customHeight="1">
      <c r="A102" s="33"/>
      <c r="B102" s="160"/>
      <c r="C102" s="198" t="s">
        <v>233</v>
      </c>
      <c r="D102" s="361" t="s">
        <v>353</v>
      </c>
      <c r="E102" s="199" t="s">
        <v>1122</v>
      </c>
      <c r="F102" s="200" t="s">
        <v>1123</v>
      </c>
      <c r="G102" s="201" t="s">
        <v>946</v>
      </c>
      <c r="H102" s="202">
        <v>19</v>
      </c>
      <c r="I102" s="203"/>
      <c r="J102" s="204">
        <f t="shared" si="0"/>
        <v>0</v>
      </c>
      <c r="K102" s="200" t="s">
        <v>3</v>
      </c>
      <c r="L102" s="205"/>
      <c r="M102" s="206" t="s">
        <v>3</v>
      </c>
      <c r="N102" s="207" t="s">
        <v>42</v>
      </c>
      <c r="O102" s="54"/>
      <c r="P102" s="170">
        <f t="shared" si="1"/>
        <v>0</v>
      </c>
      <c r="Q102" s="170">
        <v>0</v>
      </c>
      <c r="R102" s="170">
        <f t="shared" si="2"/>
        <v>0</v>
      </c>
      <c r="S102" s="170">
        <v>0</v>
      </c>
      <c r="T102" s="171">
        <f t="shared" si="3"/>
        <v>0</v>
      </c>
      <c r="U102" s="33"/>
      <c r="V102" s="33"/>
      <c r="W102" s="33"/>
      <c r="X102" s="33"/>
      <c r="Y102" s="33"/>
      <c r="Z102" s="33"/>
      <c r="AA102" s="33"/>
      <c r="AB102" s="33"/>
      <c r="AC102" s="33"/>
      <c r="AD102" s="33"/>
      <c r="AE102" s="33"/>
      <c r="AR102" s="172" t="s">
        <v>330</v>
      </c>
      <c r="AT102" s="172" t="s">
        <v>353</v>
      </c>
      <c r="AU102" s="172" t="s">
        <v>75</v>
      </c>
      <c r="AY102" s="18" t="s">
        <v>165</v>
      </c>
      <c r="BE102" s="173">
        <f t="shared" si="4"/>
        <v>0</v>
      </c>
      <c r="BF102" s="173">
        <f t="shared" si="5"/>
        <v>0</v>
      </c>
      <c r="BG102" s="173">
        <f t="shared" si="6"/>
        <v>0</v>
      </c>
      <c r="BH102" s="173">
        <f t="shared" si="7"/>
        <v>0</v>
      </c>
      <c r="BI102" s="173">
        <f t="shared" si="8"/>
        <v>0</v>
      </c>
      <c r="BJ102" s="18" t="s">
        <v>15</v>
      </c>
      <c r="BK102" s="173">
        <f t="shared" si="9"/>
        <v>0</v>
      </c>
      <c r="BL102" s="18" t="s">
        <v>255</v>
      </c>
      <c r="BM102" s="172" t="s">
        <v>1124</v>
      </c>
    </row>
    <row r="103" spans="1:65" s="2" customFormat="1" ht="16.5" customHeight="1">
      <c r="A103" s="33"/>
      <c r="B103" s="160"/>
      <c r="C103" s="198" t="s">
        <v>237</v>
      </c>
      <c r="D103" s="361" t="s">
        <v>353</v>
      </c>
      <c r="E103" s="199" t="s">
        <v>1125</v>
      </c>
      <c r="F103" s="200" t="s">
        <v>1126</v>
      </c>
      <c r="G103" s="201" t="s">
        <v>177</v>
      </c>
      <c r="H103" s="202">
        <v>42</v>
      </c>
      <c r="I103" s="203"/>
      <c r="J103" s="204">
        <f t="shared" si="0"/>
        <v>0</v>
      </c>
      <c r="K103" s="200" t="s">
        <v>3</v>
      </c>
      <c r="L103" s="205"/>
      <c r="M103" s="206" t="s">
        <v>3</v>
      </c>
      <c r="N103" s="207" t="s">
        <v>42</v>
      </c>
      <c r="O103" s="54"/>
      <c r="P103" s="170">
        <f t="shared" si="1"/>
        <v>0</v>
      </c>
      <c r="Q103" s="170">
        <v>0</v>
      </c>
      <c r="R103" s="170">
        <f t="shared" si="2"/>
        <v>0</v>
      </c>
      <c r="S103" s="170">
        <v>0</v>
      </c>
      <c r="T103" s="171">
        <f t="shared" si="3"/>
        <v>0</v>
      </c>
      <c r="U103" s="33"/>
      <c r="V103" s="33"/>
      <c r="W103" s="33"/>
      <c r="X103" s="33"/>
      <c r="Y103" s="33"/>
      <c r="Z103" s="33"/>
      <c r="AA103" s="33"/>
      <c r="AB103" s="33"/>
      <c r="AC103" s="33"/>
      <c r="AD103" s="33"/>
      <c r="AE103" s="33"/>
      <c r="AR103" s="172" t="s">
        <v>330</v>
      </c>
      <c r="AT103" s="172" t="s">
        <v>353</v>
      </c>
      <c r="AU103" s="172" t="s">
        <v>75</v>
      </c>
      <c r="AY103" s="18" t="s">
        <v>165</v>
      </c>
      <c r="BE103" s="173">
        <f t="shared" si="4"/>
        <v>0</v>
      </c>
      <c r="BF103" s="173">
        <f t="shared" si="5"/>
        <v>0</v>
      </c>
      <c r="BG103" s="173">
        <f t="shared" si="6"/>
        <v>0</v>
      </c>
      <c r="BH103" s="173">
        <f t="shared" si="7"/>
        <v>0</v>
      </c>
      <c r="BI103" s="173">
        <f t="shared" si="8"/>
        <v>0</v>
      </c>
      <c r="BJ103" s="18" t="s">
        <v>15</v>
      </c>
      <c r="BK103" s="173">
        <f t="shared" si="9"/>
        <v>0</v>
      </c>
      <c r="BL103" s="18" t="s">
        <v>255</v>
      </c>
      <c r="BM103" s="172" t="s">
        <v>1127</v>
      </c>
    </row>
    <row r="104" spans="1:65" s="2" customFormat="1" ht="16.5" customHeight="1">
      <c r="A104" s="33"/>
      <c r="B104" s="160"/>
      <c r="C104" s="198" t="s">
        <v>242</v>
      </c>
      <c r="D104" s="361" t="s">
        <v>353</v>
      </c>
      <c r="E104" s="199" t="s">
        <v>1128</v>
      </c>
      <c r="F104" s="200" t="s">
        <v>1129</v>
      </c>
      <c r="G104" s="201" t="s">
        <v>177</v>
      </c>
      <c r="H104" s="202">
        <v>67</v>
      </c>
      <c r="I104" s="203"/>
      <c r="J104" s="204">
        <f t="shared" si="0"/>
        <v>0</v>
      </c>
      <c r="K104" s="200" t="s">
        <v>3</v>
      </c>
      <c r="L104" s="205"/>
      <c r="M104" s="206" t="s">
        <v>3</v>
      </c>
      <c r="N104" s="207" t="s">
        <v>42</v>
      </c>
      <c r="O104" s="54"/>
      <c r="P104" s="170">
        <f t="shared" si="1"/>
        <v>0</v>
      </c>
      <c r="Q104" s="170">
        <v>0</v>
      </c>
      <c r="R104" s="170">
        <f t="shared" si="2"/>
        <v>0</v>
      </c>
      <c r="S104" s="170">
        <v>0</v>
      </c>
      <c r="T104" s="171">
        <f t="shared" si="3"/>
        <v>0</v>
      </c>
      <c r="U104" s="33"/>
      <c r="V104" s="33"/>
      <c r="W104" s="33"/>
      <c r="X104" s="33"/>
      <c r="Y104" s="33"/>
      <c r="Z104" s="33"/>
      <c r="AA104" s="33"/>
      <c r="AB104" s="33"/>
      <c r="AC104" s="33"/>
      <c r="AD104" s="33"/>
      <c r="AE104" s="33"/>
      <c r="AR104" s="172" t="s">
        <v>330</v>
      </c>
      <c r="AT104" s="172" t="s">
        <v>353</v>
      </c>
      <c r="AU104" s="172" t="s">
        <v>75</v>
      </c>
      <c r="AY104" s="18" t="s">
        <v>165</v>
      </c>
      <c r="BE104" s="173">
        <f t="shared" si="4"/>
        <v>0</v>
      </c>
      <c r="BF104" s="173">
        <f t="shared" si="5"/>
        <v>0</v>
      </c>
      <c r="BG104" s="173">
        <f t="shared" si="6"/>
        <v>0</v>
      </c>
      <c r="BH104" s="173">
        <f t="shared" si="7"/>
        <v>0</v>
      </c>
      <c r="BI104" s="173">
        <f t="shared" si="8"/>
        <v>0</v>
      </c>
      <c r="BJ104" s="18" t="s">
        <v>15</v>
      </c>
      <c r="BK104" s="173">
        <f t="shared" si="9"/>
        <v>0</v>
      </c>
      <c r="BL104" s="18" t="s">
        <v>255</v>
      </c>
      <c r="BM104" s="172" t="s">
        <v>1130</v>
      </c>
    </row>
    <row r="105" spans="1:65" s="2" customFormat="1" ht="33" customHeight="1">
      <c r="A105" s="33"/>
      <c r="B105" s="160"/>
      <c r="C105" s="198" t="s">
        <v>9</v>
      </c>
      <c r="D105" s="361" t="s">
        <v>353</v>
      </c>
      <c r="E105" s="199" t="s">
        <v>1131</v>
      </c>
      <c r="F105" s="200" t="s">
        <v>1132</v>
      </c>
      <c r="G105" s="201" t="s">
        <v>177</v>
      </c>
      <c r="H105" s="202">
        <v>255</v>
      </c>
      <c r="I105" s="203"/>
      <c r="J105" s="204">
        <f t="shared" si="0"/>
        <v>0</v>
      </c>
      <c r="K105" s="200" t="s">
        <v>3</v>
      </c>
      <c r="L105" s="205"/>
      <c r="M105" s="206" t="s">
        <v>3</v>
      </c>
      <c r="N105" s="207" t="s">
        <v>42</v>
      </c>
      <c r="O105" s="54"/>
      <c r="P105" s="170">
        <f t="shared" si="1"/>
        <v>0</v>
      </c>
      <c r="Q105" s="170">
        <v>0</v>
      </c>
      <c r="R105" s="170">
        <f t="shared" si="2"/>
        <v>0</v>
      </c>
      <c r="S105" s="170">
        <v>0</v>
      </c>
      <c r="T105" s="171">
        <f t="shared" si="3"/>
        <v>0</v>
      </c>
      <c r="U105" s="33"/>
      <c r="V105" s="33"/>
      <c r="W105" s="33"/>
      <c r="X105" s="33"/>
      <c r="Y105" s="33"/>
      <c r="Z105" s="33"/>
      <c r="AA105" s="33"/>
      <c r="AB105" s="33"/>
      <c r="AC105" s="33"/>
      <c r="AD105" s="33"/>
      <c r="AE105" s="33"/>
      <c r="AR105" s="172" t="s">
        <v>330</v>
      </c>
      <c r="AT105" s="172" t="s">
        <v>353</v>
      </c>
      <c r="AU105" s="172" t="s">
        <v>75</v>
      </c>
      <c r="AY105" s="18" t="s">
        <v>165</v>
      </c>
      <c r="BE105" s="173">
        <f t="shared" si="4"/>
        <v>0</v>
      </c>
      <c r="BF105" s="173">
        <f t="shared" si="5"/>
        <v>0</v>
      </c>
      <c r="BG105" s="173">
        <f t="shared" si="6"/>
        <v>0</v>
      </c>
      <c r="BH105" s="173">
        <f t="shared" si="7"/>
        <v>0</v>
      </c>
      <c r="BI105" s="173">
        <f t="shared" si="8"/>
        <v>0</v>
      </c>
      <c r="BJ105" s="18" t="s">
        <v>15</v>
      </c>
      <c r="BK105" s="173">
        <f t="shared" si="9"/>
        <v>0</v>
      </c>
      <c r="BL105" s="18" t="s">
        <v>255</v>
      </c>
      <c r="BM105" s="172" t="s">
        <v>1133</v>
      </c>
    </row>
    <row r="106" spans="1:65" s="2" customFormat="1" ht="33" customHeight="1">
      <c r="A106" s="33"/>
      <c r="B106" s="160"/>
      <c r="C106" s="161" t="s">
        <v>255</v>
      </c>
      <c r="D106" s="358" t="s">
        <v>167</v>
      </c>
      <c r="E106" s="162" t="s">
        <v>1134</v>
      </c>
      <c r="F106" s="163" t="s">
        <v>1135</v>
      </c>
      <c r="G106" s="164" t="s">
        <v>270</v>
      </c>
      <c r="H106" s="197"/>
      <c r="I106" s="166"/>
      <c r="J106" s="167">
        <f t="shared" si="0"/>
        <v>0</v>
      </c>
      <c r="K106" s="163" t="s">
        <v>171</v>
      </c>
      <c r="L106" s="34"/>
      <c r="M106" s="168" t="s">
        <v>3</v>
      </c>
      <c r="N106" s="169" t="s">
        <v>42</v>
      </c>
      <c r="O106" s="54"/>
      <c r="P106" s="170">
        <f t="shared" si="1"/>
        <v>0</v>
      </c>
      <c r="Q106" s="170">
        <v>0</v>
      </c>
      <c r="R106" s="170">
        <f t="shared" si="2"/>
        <v>0</v>
      </c>
      <c r="S106" s="170">
        <v>0</v>
      </c>
      <c r="T106" s="171">
        <f t="shared" si="3"/>
        <v>0</v>
      </c>
      <c r="U106" s="33"/>
      <c r="V106" s="33"/>
      <c r="W106" s="33"/>
      <c r="X106" s="33"/>
      <c r="Y106" s="33"/>
      <c r="Z106" s="33"/>
      <c r="AA106" s="33"/>
      <c r="AB106" s="33"/>
      <c r="AC106" s="33"/>
      <c r="AD106" s="33"/>
      <c r="AE106" s="33"/>
      <c r="AR106" s="172" t="s">
        <v>255</v>
      </c>
      <c r="AT106" s="172" t="s">
        <v>167</v>
      </c>
      <c r="AU106" s="172" t="s">
        <v>75</v>
      </c>
      <c r="AY106" s="18" t="s">
        <v>165</v>
      </c>
      <c r="BE106" s="173">
        <f t="shared" si="4"/>
        <v>0</v>
      </c>
      <c r="BF106" s="173">
        <f t="shared" si="5"/>
        <v>0</v>
      </c>
      <c r="BG106" s="173">
        <f t="shared" si="6"/>
        <v>0</v>
      </c>
      <c r="BH106" s="173">
        <f t="shared" si="7"/>
        <v>0</v>
      </c>
      <c r="BI106" s="173">
        <f t="shared" si="8"/>
        <v>0</v>
      </c>
      <c r="BJ106" s="18" t="s">
        <v>15</v>
      </c>
      <c r="BK106" s="173">
        <f t="shared" si="9"/>
        <v>0</v>
      </c>
      <c r="BL106" s="18" t="s">
        <v>255</v>
      </c>
      <c r="BM106" s="172" t="s">
        <v>1136</v>
      </c>
    </row>
    <row r="107" spans="2:63" s="12" customFormat="1" ht="25.9" customHeight="1">
      <c r="B107" s="147"/>
      <c r="D107" s="360" t="s">
        <v>70</v>
      </c>
      <c r="E107" s="149" t="s">
        <v>118</v>
      </c>
      <c r="F107" s="149" t="s">
        <v>1137</v>
      </c>
      <c r="I107" s="150"/>
      <c r="J107" s="151">
        <f>BK107</f>
        <v>0</v>
      </c>
      <c r="L107" s="147"/>
      <c r="M107" s="152"/>
      <c r="N107" s="153"/>
      <c r="O107" s="153"/>
      <c r="P107" s="154">
        <f>SUM(P108:P114)</f>
        <v>0</v>
      </c>
      <c r="Q107" s="153"/>
      <c r="R107" s="154">
        <f>SUM(R108:R114)</f>
        <v>0</v>
      </c>
      <c r="S107" s="153"/>
      <c r="T107" s="155">
        <f>SUM(T108:T114)</f>
        <v>0</v>
      </c>
      <c r="AR107" s="148" t="s">
        <v>109</v>
      </c>
      <c r="AT107" s="156" t="s">
        <v>70</v>
      </c>
      <c r="AU107" s="156" t="s">
        <v>71</v>
      </c>
      <c r="AY107" s="148" t="s">
        <v>165</v>
      </c>
      <c r="BK107" s="157">
        <f>SUM(BK108:BK114)</f>
        <v>0</v>
      </c>
    </row>
    <row r="108" spans="1:65" s="2" customFormat="1" ht="16.5" customHeight="1">
      <c r="A108" s="33"/>
      <c r="B108" s="160"/>
      <c r="C108" s="161" t="s">
        <v>259</v>
      </c>
      <c r="D108" s="358" t="s">
        <v>167</v>
      </c>
      <c r="E108" s="162" t="s">
        <v>1138</v>
      </c>
      <c r="F108" s="163" t="s">
        <v>1139</v>
      </c>
      <c r="G108" s="164" t="s">
        <v>529</v>
      </c>
      <c r="H108" s="165">
        <v>19</v>
      </c>
      <c r="I108" s="166"/>
      <c r="J108" s="167">
        <f aca="true" t="shared" si="10" ref="J108:J114">ROUND(I108*H108,2)</f>
        <v>0</v>
      </c>
      <c r="K108" s="163" t="s">
        <v>3</v>
      </c>
      <c r="L108" s="34"/>
      <c r="M108" s="168" t="s">
        <v>3</v>
      </c>
      <c r="N108" s="169" t="s">
        <v>42</v>
      </c>
      <c r="O108" s="54"/>
      <c r="P108" s="170">
        <f aca="true" t="shared" si="11" ref="P108:P114">O108*H108</f>
        <v>0</v>
      </c>
      <c r="Q108" s="170">
        <v>0</v>
      </c>
      <c r="R108" s="170">
        <f aca="true" t="shared" si="12" ref="R108:R114">Q108*H108</f>
        <v>0</v>
      </c>
      <c r="S108" s="170">
        <v>0</v>
      </c>
      <c r="T108" s="171">
        <f aca="true" t="shared" si="13" ref="T108:T114">S108*H108</f>
        <v>0</v>
      </c>
      <c r="U108" s="33"/>
      <c r="V108" s="33"/>
      <c r="W108" s="33"/>
      <c r="X108" s="33"/>
      <c r="Y108" s="33"/>
      <c r="Z108" s="33"/>
      <c r="AA108" s="33"/>
      <c r="AB108" s="33"/>
      <c r="AC108" s="33"/>
      <c r="AD108" s="33"/>
      <c r="AE108" s="33"/>
      <c r="AR108" s="172" t="s">
        <v>87</v>
      </c>
      <c r="AT108" s="172" t="s">
        <v>167</v>
      </c>
      <c r="AU108" s="172" t="s">
        <v>15</v>
      </c>
      <c r="AY108" s="18" t="s">
        <v>165</v>
      </c>
      <c r="BE108" s="173">
        <f aca="true" t="shared" si="14" ref="BE108:BE114">IF(N108="základní",J108,0)</f>
        <v>0</v>
      </c>
      <c r="BF108" s="173">
        <f aca="true" t="shared" si="15" ref="BF108:BF114">IF(N108="snížená",J108,0)</f>
        <v>0</v>
      </c>
      <c r="BG108" s="173">
        <f aca="true" t="shared" si="16" ref="BG108:BG114">IF(N108="zákl. přenesená",J108,0)</f>
        <v>0</v>
      </c>
      <c r="BH108" s="173">
        <f aca="true" t="shared" si="17" ref="BH108:BH114">IF(N108="sníž. přenesená",J108,0)</f>
        <v>0</v>
      </c>
      <c r="BI108" s="173">
        <f aca="true" t="shared" si="18" ref="BI108:BI114">IF(N108="nulová",J108,0)</f>
        <v>0</v>
      </c>
      <c r="BJ108" s="18" t="s">
        <v>15</v>
      </c>
      <c r="BK108" s="173">
        <f aca="true" t="shared" si="19" ref="BK108:BK114">ROUND(I108*H108,2)</f>
        <v>0</v>
      </c>
      <c r="BL108" s="18" t="s">
        <v>87</v>
      </c>
      <c r="BM108" s="172" t="s">
        <v>1140</v>
      </c>
    </row>
    <row r="109" spans="1:65" s="2" customFormat="1" ht="16.5" customHeight="1">
      <c r="A109" s="33"/>
      <c r="B109" s="160"/>
      <c r="C109" s="161" t="s">
        <v>267</v>
      </c>
      <c r="D109" s="358" t="s">
        <v>167</v>
      </c>
      <c r="E109" s="162" t="s">
        <v>1141</v>
      </c>
      <c r="F109" s="163" t="s">
        <v>1142</v>
      </c>
      <c r="G109" s="164" t="s">
        <v>529</v>
      </c>
      <c r="H109" s="165">
        <v>1</v>
      </c>
      <c r="I109" s="166"/>
      <c r="J109" s="167">
        <f t="shared" si="10"/>
        <v>0</v>
      </c>
      <c r="K109" s="163" t="s">
        <v>3</v>
      </c>
      <c r="L109" s="34"/>
      <c r="M109" s="168" t="s">
        <v>3</v>
      </c>
      <c r="N109" s="169" t="s">
        <v>42</v>
      </c>
      <c r="O109" s="54"/>
      <c r="P109" s="170">
        <f t="shared" si="11"/>
        <v>0</v>
      </c>
      <c r="Q109" s="170">
        <v>0</v>
      </c>
      <c r="R109" s="170">
        <f t="shared" si="12"/>
        <v>0</v>
      </c>
      <c r="S109" s="170">
        <v>0</v>
      </c>
      <c r="T109" s="171">
        <f t="shared" si="13"/>
        <v>0</v>
      </c>
      <c r="U109" s="33"/>
      <c r="V109" s="33"/>
      <c r="W109" s="33"/>
      <c r="X109" s="33"/>
      <c r="Y109" s="33"/>
      <c r="Z109" s="33"/>
      <c r="AA109" s="33"/>
      <c r="AB109" s="33"/>
      <c r="AC109" s="33"/>
      <c r="AD109" s="33"/>
      <c r="AE109" s="33"/>
      <c r="AR109" s="172" t="s">
        <v>87</v>
      </c>
      <c r="AT109" s="172" t="s">
        <v>167</v>
      </c>
      <c r="AU109" s="172" t="s">
        <v>15</v>
      </c>
      <c r="AY109" s="18" t="s">
        <v>165</v>
      </c>
      <c r="BE109" s="173">
        <f t="shared" si="14"/>
        <v>0</v>
      </c>
      <c r="BF109" s="173">
        <f t="shared" si="15"/>
        <v>0</v>
      </c>
      <c r="BG109" s="173">
        <f t="shared" si="16"/>
        <v>0</v>
      </c>
      <c r="BH109" s="173">
        <f t="shared" si="17"/>
        <v>0</v>
      </c>
      <c r="BI109" s="173">
        <f t="shared" si="18"/>
        <v>0</v>
      </c>
      <c r="BJ109" s="18" t="s">
        <v>15</v>
      </c>
      <c r="BK109" s="173">
        <f t="shared" si="19"/>
        <v>0</v>
      </c>
      <c r="BL109" s="18" t="s">
        <v>87</v>
      </c>
      <c r="BM109" s="172" t="s">
        <v>1143</v>
      </c>
    </row>
    <row r="110" spans="1:65" s="2" customFormat="1" ht="33" customHeight="1">
      <c r="A110" s="33"/>
      <c r="B110" s="160"/>
      <c r="C110" s="161" t="s">
        <v>272</v>
      </c>
      <c r="D110" s="358" t="s">
        <v>167</v>
      </c>
      <c r="E110" s="162" t="s">
        <v>1144</v>
      </c>
      <c r="F110" s="163" t="s">
        <v>1025</v>
      </c>
      <c r="G110" s="164" t="s">
        <v>529</v>
      </c>
      <c r="H110" s="165">
        <v>1</v>
      </c>
      <c r="I110" s="166"/>
      <c r="J110" s="167">
        <f t="shared" si="10"/>
        <v>0</v>
      </c>
      <c r="K110" s="163" t="s">
        <v>3</v>
      </c>
      <c r="L110" s="34"/>
      <c r="M110" s="168" t="s">
        <v>3</v>
      </c>
      <c r="N110" s="169" t="s">
        <v>42</v>
      </c>
      <c r="O110" s="54"/>
      <c r="P110" s="170">
        <f t="shared" si="11"/>
        <v>0</v>
      </c>
      <c r="Q110" s="170">
        <v>0</v>
      </c>
      <c r="R110" s="170">
        <f t="shared" si="12"/>
        <v>0</v>
      </c>
      <c r="S110" s="170">
        <v>0</v>
      </c>
      <c r="T110" s="171">
        <f t="shared" si="13"/>
        <v>0</v>
      </c>
      <c r="U110" s="33"/>
      <c r="V110" s="33"/>
      <c r="W110" s="33"/>
      <c r="X110" s="33"/>
      <c r="Y110" s="33"/>
      <c r="Z110" s="33"/>
      <c r="AA110" s="33"/>
      <c r="AB110" s="33"/>
      <c r="AC110" s="33"/>
      <c r="AD110" s="33"/>
      <c r="AE110" s="33"/>
      <c r="AR110" s="172" t="s">
        <v>87</v>
      </c>
      <c r="AT110" s="172" t="s">
        <v>167</v>
      </c>
      <c r="AU110" s="172" t="s">
        <v>15</v>
      </c>
      <c r="AY110" s="18" t="s">
        <v>165</v>
      </c>
      <c r="BE110" s="173">
        <f t="shared" si="14"/>
        <v>0</v>
      </c>
      <c r="BF110" s="173">
        <f t="shared" si="15"/>
        <v>0</v>
      </c>
      <c r="BG110" s="173">
        <f t="shared" si="16"/>
        <v>0</v>
      </c>
      <c r="BH110" s="173">
        <f t="shared" si="17"/>
        <v>0</v>
      </c>
      <c r="BI110" s="173">
        <f t="shared" si="18"/>
        <v>0</v>
      </c>
      <c r="BJ110" s="18" t="s">
        <v>15</v>
      </c>
      <c r="BK110" s="173">
        <f t="shared" si="19"/>
        <v>0</v>
      </c>
      <c r="BL110" s="18" t="s">
        <v>87</v>
      </c>
      <c r="BM110" s="172" t="s">
        <v>1145</v>
      </c>
    </row>
    <row r="111" spans="1:65" s="2" customFormat="1" ht="16.5" customHeight="1">
      <c r="A111" s="33"/>
      <c r="B111" s="160"/>
      <c r="C111" s="161" t="s">
        <v>280</v>
      </c>
      <c r="D111" s="358" t="s">
        <v>167</v>
      </c>
      <c r="E111" s="162" t="s">
        <v>1146</v>
      </c>
      <c r="F111" s="163" t="s">
        <v>1147</v>
      </c>
      <c r="G111" s="164" t="s">
        <v>529</v>
      </c>
      <c r="H111" s="165">
        <v>1</v>
      </c>
      <c r="I111" s="166"/>
      <c r="J111" s="167">
        <f t="shared" si="10"/>
        <v>0</v>
      </c>
      <c r="K111" s="163" t="s">
        <v>3</v>
      </c>
      <c r="L111" s="34"/>
      <c r="M111" s="168" t="s">
        <v>3</v>
      </c>
      <c r="N111" s="169" t="s">
        <v>42</v>
      </c>
      <c r="O111" s="54"/>
      <c r="P111" s="170">
        <f t="shared" si="11"/>
        <v>0</v>
      </c>
      <c r="Q111" s="170">
        <v>0</v>
      </c>
      <c r="R111" s="170">
        <f t="shared" si="12"/>
        <v>0</v>
      </c>
      <c r="S111" s="170">
        <v>0</v>
      </c>
      <c r="T111" s="171">
        <f t="shared" si="13"/>
        <v>0</v>
      </c>
      <c r="U111" s="33"/>
      <c r="V111" s="33"/>
      <c r="W111" s="33"/>
      <c r="X111" s="33"/>
      <c r="Y111" s="33"/>
      <c r="Z111" s="33"/>
      <c r="AA111" s="33"/>
      <c r="AB111" s="33"/>
      <c r="AC111" s="33"/>
      <c r="AD111" s="33"/>
      <c r="AE111" s="33"/>
      <c r="AR111" s="172" t="s">
        <v>87</v>
      </c>
      <c r="AT111" s="172" t="s">
        <v>167</v>
      </c>
      <c r="AU111" s="172" t="s">
        <v>15</v>
      </c>
      <c r="AY111" s="18" t="s">
        <v>165</v>
      </c>
      <c r="BE111" s="173">
        <f t="shared" si="14"/>
        <v>0</v>
      </c>
      <c r="BF111" s="173">
        <f t="shared" si="15"/>
        <v>0</v>
      </c>
      <c r="BG111" s="173">
        <f t="shared" si="16"/>
        <v>0</v>
      </c>
      <c r="BH111" s="173">
        <f t="shared" si="17"/>
        <v>0</v>
      </c>
      <c r="BI111" s="173">
        <f t="shared" si="18"/>
        <v>0</v>
      </c>
      <c r="BJ111" s="18" t="s">
        <v>15</v>
      </c>
      <c r="BK111" s="173">
        <f t="shared" si="19"/>
        <v>0</v>
      </c>
      <c r="BL111" s="18" t="s">
        <v>87</v>
      </c>
      <c r="BM111" s="172" t="s">
        <v>1148</v>
      </c>
    </row>
    <row r="112" spans="1:65" s="2" customFormat="1" ht="16.5" customHeight="1">
      <c r="A112" s="33"/>
      <c r="B112" s="160"/>
      <c r="C112" s="161" t="s">
        <v>8</v>
      </c>
      <c r="D112" s="358" t="s">
        <v>167</v>
      </c>
      <c r="E112" s="162" t="s">
        <v>1149</v>
      </c>
      <c r="F112" s="163" t="s">
        <v>1150</v>
      </c>
      <c r="G112" s="164" t="s">
        <v>529</v>
      </c>
      <c r="H112" s="165">
        <v>1</v>
      </c>
      <c r="I112" s="166"/>
      <c r="J112" s="167">
        <f t="shared" si="10"/>
        <v>0</v>
      </c>
      <c r="K112" s="163" t="s">
        <v>3</v>
      </c>
      <c r="L112" s="34"/>
      <c r="M112" s="168" t="s">
        <v>3</v>
      </c>
      <c r="N112" s="169" t="s">
        <v>42</v>
      </c>
      <c r="O112" s="54"/>
      <c r="P112" s="170">
        <f t="shared" si="11"/>
        <v>0</v>
      </c>
      <c r="Q112" s="170">
        <v>0</v>
      </c>
      <c r="R112" s="170">
        <f t="shared" si="12"/>
        <v>0</v>
      </c>
      <c r="S112" s="170">
        <v>0</v>
      </c>
      <c r="T112" s="171">
        <f t="shared" si="13"/>
        <v>0</v>
      </c>
      <c r="U112" s="33"/>
      <c r="V112" s="33"/>
      <c r="W112" s="33"/>
      <c r="X112" s="33"/>
      <c r="Y112" s="33"/>
      <c r="Z112" s="33"/>
      <c r="AA112" s="33"/>
      <c r="AB112" s="33"/>
      <c r="AC112" s="33"/>
      <c r="AD112" s="33"/>
      <c r="AE112" s="33"/>
      <c r="AR112" s="172" t="s">
        <v>87</v>
      </c>
      <c r="AT112" s="172" t="s">
        <v>167</v>
      </c>
      <c r="AU112" s="172" t="s">
        <v>15</v>
      </c>
      <c r="AY112" s="18" t="s">
        <v>165</v>
      </c>
      <c r="BE112" s="173">
        <f t="shared" si="14"/>
        <v>0</v>
      </c>
      <c r="BF112" s="173">
        <f t="shared" si="15"/>
        <v>0</v>
      </c>
      <c r="BG112" s="173">
        <f t="shared" si="16"/>
        <v>0</v>
      </c>
      <c r="BH112" s="173">
        <f t="shared" si="17"/>
        <v>0</v>
      </c>
      <c r="BI112" s="173">
        <f t="shared" si="18"/>
        <v>0</v>
      </c>
      <c r="BJ112" s="18" t="s">
        <v>15</v>
      </c>
      <c r="BK112" s="173">
        <f t="shared" si="19"/>
        <v>0</v>
      </c>
      <c r="BL112" s="18" t="s">
        <v>87</v>
      </c>
      <c r="BM112" s="172" t="s">
        <v>1151</v>
      </c>
    </row>
    <row r="113" spans="1:65" s="2" customFormat="1" ht="16.5" customHeight="1">
      <c r="A113" s="33"/>
      <c r="B113" s="160"/>
      <c r="C113" s="161" t="s">
        <v>288</v>
      </c>
      <c r="D113" s="358" t="s">
        <v>167</v>
      </c>
      <c r="E113" s="162" t="s">
        <v>1152</v>
      </c>
      <c r="F113" s="163" t="s">
        <v>1153</v>
      </c>
      <c r="G113" s="164" t="s">
        <v>529</v>
      </c>
      <c r="H113" s="165">
        <v>1</v>
      </c>
      <c r="I113" s="166"/>
      <c r="J113" s="167">
        <f t="shared" si="10"/>
        <v>0</v>
      </c>
      <c r="K113" s="163" t="s">
        <v>3</v>
      </c>
      <c r="L113" s="34"/>
      <c r="M113" s="168" t="s">
        <v>3</v>
      </c>
      <c r="N113" s="169" t="s">
        <v>42</v>
      </c>
      <c r="O113" s="54"/>
      <c r="P113" s="170">
        <f t="shared" si="11"/>
        <v>0</v>
      </c>
      <c r="Q113" s="170">
        <v>0</v>
      </c>
      <c r="R113" s="170">
        <f t="shared" si="12"/>
        <v>0</v>
      </c>
      <c r="S113" s="170">
        <v>0</v>
      </c>
      <c r="T113" s="171">
        <f t="shared" si="13"/>
        <v>0</v>
      </c>
      <c r="U113" s="33"/>
      <c r="V113" s="33"/>
      <c r="W113" s="33"/>
      <c r="X113" s="33"/>
      <c r="Y113" s="33"/>
      <c r="Z113" s="33"/>
      <c r="AA113" s="33"/>
      <c r="AB113" s="33"/>
      <c r="AC113" s="33"/>
      <c r="AD113" s="33"/>
      <c r="AE113" s="33"/>
      <c r="AR113" s="172" t="s">
        <v>87</v>
      </c>
      <c r="AT113" s="172" t="s">
        <v>167</v>
      </c>
      <c r="AU113" s="172" t="s">
        <v>15</v>
      </c>
      <c r="AY113" s="18" t="s">
        <v>165</v>
      </c>
      <c r="BE113" s="173">
        <f t="shared" si="14"/>
        <v>0</v>
      </c>
      <c r="BF113" s="173">
        <f t="shared" si="15"/>
        <v>0</v>
      </c>
      <c r="BG113" s="173">
        <f t="shared" si="16"/>
        <v>0</v>
      </c>
      <c r="BH113" s="173">
        <f t="shared" si="17"/>
        <v>0</v>
      </c>
      <c r="BI113" s="173">
        <f t="shared" si="18"/>
        <v>0</v>
      </c>
      <c r="BJ113" s="18" t="s">
        <v>15</v>
      </c>
      <c r="BK113" s="173">
        <f t="shared" si="19"/>
        <v>0</v>
      </c>
      <c r="BL113" s="18" t="s">
        <v>87</v>
      </c>
      <c r="BM113" s="172" t="s">
        <v>1154</v>
      </c>
    </row>
    <row r="114" spans="1:65" s="2" customFormat="1" ht="16.5" customHeight="1">
      <c r="A114" s="33"/>
      <c r="B114" s="160"/>
      <c r="C114" s="161" t="s">
        <v>292</v>
      </c>
      <c r="D114" s="358" t="s">
        <v>167</v>
      </c>
      <c r="E114" s="162" t="s">
        <v>1155</v>
      </c>
      <c r="F114" s="163" t="s">
        <v>1156</v>
      </c>
      <c r="G114" s="164" t="s">
        <v>529</v>
      </c>
      <c r="H114" s="165">
        <v>1</v>
      </c>
      <c r="I114" s="166"/>
      <c r="J114" s="167">
        <f t="shared" si="10"/>
        <v>0</v>
      </c>
      <c r="K114" s="163" t="s">
        <v>3</v>
      </c>
      <c r="L114" s="34"/>
      <c r="M114" s="208" t="s">
        <v>3</v>
      </c>
      <c r="N114" s="209" t="s">
        <v>42</v>
      </c>
      <c r="O114" s="210"/>
      <c r="P114" s="211">
        <f t="shared" si="11"/>
        <v>0</v>
      </c>
      <c r="Q114" s="211">
        <v>0</v>
      </c>
      <c r="R114" s="211">
        <f t="shared" si="12"/>
        <v>0</v>
      </c>
      <c r="S114" s="211">
        <v>0</v>
      </c>
      <c r="T114" s="212">
        <f t="shared" si="13"/>
        <v>0</v>
      </c>
      <c r="U114" s="33"/>
      <c r="V114" s="33"/>
      <c r="W114" s="33"/>
      <c r="X114" s="33"/>
      <c r="Y114" s="33"/>
      <c r="Z114" s="33"/>
      <c r="AA114" s="33"/>
      <c r="AB114" s="33"/>
      <c r="AC114" s="33"/>
      <c r="AD114" s="33"/>
      <c r="AE114" s="33"/>
      <c r="AR114" s="172" t="s">
        <v>87</v>
      </c>
      <c r="AT114" s="172" t="s">
        <v>167</v>
      </c>
      <c r="AU114" s="172" t="s">
        <v>15</v>
      </c>
      <c r="AY114" s="18" t="s">
        <v>165</v>
      </c>
      <c r="BE114" s="173">
        <f t="shared" si="14"/>
        <v>0</v>
      </c>
      <c r="BF114" s="173">
        <f t="shared" si="15"/>
        <v>0</v>
      </c>
      <c r="BG114" s="173">
        <f t="shared" si="16"/>
        <v>0</v>
      </c>
      <c r="BH114" s="173">
        <f t="shared" si="17"/>
        <v>0</v>
      </c>
      <c r="BI114" s="173">
        <f t="shared" si="18"/>
        <v>0</v>
      </c>
      <c r="BJ114" s="18" t="s">
        <v>15</v>
      </c>
      <c r="BK114" s="173">
        <f t="shared" si="19"/>
        <v>0</v>
      </c>
      <c r="BL114" s="18" t="s">
        <v>87</v>
      </c>
      <c r="BM114" s="172" t="s">
        <v>1157</v>
      </c>
    </row>
    <row r="115" spans="1:31" s="2" customFormat="1" ht="6.95" customHeight="1">
      <c r="A115" s="33"/>
      <c r="B115" s="43"/>
      <c r="C115" s="44"/>
      <c r="D115" s="44"/>
      <c r="E115" s="44"/>
      <c r="F115" s="44"/>
      <c r="G115" s="44"/>
      <c r="H115" s="44"/>
      <c r="I115" s="120"/>
      <c r="J115" s="44"/>
      <c r="K115" s="44"/>
      <c r="L115" s="34"/>
      <c r="M115" s="33"/>
      <c r="O115" s="33"/>
      <c r="P115" s="33"/>
      <c r="Q115" s="33"/>
      <c r="R115" s="33"/>
      <c r="S115" s="33"/>
      <c r="T115" s="33"/>
      <c r="U115" s="33"/>
      <c r="V115" s="33"/>
      <c r="W115" s="33"/>
      <c r="X115" s="33"/>
      <c r="Y115" s="33"/>
      <c r="Z115" s="33"/>
      <c r="AA115" s="33"/>
      <c r="AB115" s="33"/>
      <c r="AC115" s="33"/>
      <c r="AD115" s="33"/>
      <c r="AE115" s="33"/>
    </row>
  </sheetData>
  <autoFilter ref="C87:K114"/>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workbookViewId="0" topLeftCell="A91">
      <selection activeCell="D91" sqref="D91:D11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111</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1158</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ROUND(J88,2)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ROUND((SUM(BE88:BE112)),2)</f>
        <v>0</v>
      </c>
      <c r="G35" s="33"/>
      <c r="H35" s="33"/>
      <c r="I35" s="112">
        <v>0.21</v>
      </c>
      <c r="J35" s="111">
        <f>ROUND(((SUM(BE88:BE112))*I35),2)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ROUND((SUM(BF88:BF112)),2)</f>
        <v>0</v>
      </c>
      <c r="G36" s="33"/>
      <c r="H36" s="33"/>
      <c r="I36" s="112">
        <v>0.15</v>
      </c>
      <c r="J36" s="111">
        <f>ROUND(((SUM(BF88:BF112))*I36),2)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ROUND((SUM(BG88:BG112)),2)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ROUND((SUM(BH88:BH112)),2)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ROUND((SUM(BI88:BI112)),2)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5 - Elektromontáže</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J88</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140</v>
      </c>
      <c r="E64" s="128"/>
      <c r="F64" s="128"/>
      <c r="G64" s="128"/>
      <c r="H64" s="128"/>
      <c r="I64" s="129"/>
      <c r="J64" s="130">
        <f>J89</f>
        <v>0</v>
      </c>
      <c r="L64" s="126"/>
    </row>
    <row r="65" spans="2:12" s="10" customFormat="1" ht="19.9" customHeight="1">
      <c r="B65" s="131"/>
      <c r="D65" s="132" t="s">
        <v>1159</v>
      </c>
      <c r="E65" s="133"/>
      <c r="F65" s="133"/>
      <c r="G65" s="133"/>
      <c r="H65" s="133"/>
      <c r="I65" s="134"/>
      <c r="J65" s="135">
        <f>J90</f>
        <v>0</v>
      </c>
      <c r="L65" s="131"/>
    </row>
    <row r="66" spans="2:12" s="10" customFormat="1" ht="19.9" customHeight="1">
      <c r="B66" s="131"/>
      <c r="D66" s="132" t="s">
        <v>1160</v>
      </c>
      <c r="E66" s="133"/>
      <c r="F66" s="133"/>
      <c r="G66" s="133"/>
      <c r="H66" s="133"/>
      <c r="I66" s="134"/>
      <c r="J66" s="135">
        <f>J103</f>
        <v>0</v>
      </c>
      <c r="L66" s="131"/>
    </row>
    <row r="67" spans="1:31" s="2" customFormat="1" ht="21.75" customHeight="1">
      <c r="A67" s="33"/>
      <c r="B67" s="34"/>
      <c r="C67" s="33"/>
      <c r="D67" s="33"/>
      <c r="E67" s="33"/>
      <c r="F67" s="33"/>
      <c r="G67" s="33"/>
      <c r="H67" s="33"/>
      <c r="I67" s="101"/>
      <c r="J67" s="33"/>
      <c r="K67" s="33"/>
      <c r="L67" s="102"/>
      <c r="S67" s="33"/>
      <c r="T67" s="33"/>
      <c r="U67" s="33"/>
      <c r="V67" s="33"/>
      <c r="W67" s="33"/>
      <c r="X67" s="33"/>
      <c r="Y67" s="33"/>
      <c r="Z67" s="33"/>
      <c r="AA67" s="33"/>
      <c r="AB67" s="33"/>
      <c r="AC67" s="33"/>
      <c r="AD67" s="33"/>
      <c r="AE67" s="33"/>
    </row>
    <row r="68" spans="1:31" s="2" customFormat="1" ht="6.95" customHeight="1">
      <c r="A68" s="33"/>
      <c r="B68" s="43"/>
      <c r="C68" s="44"/>
      <c r="D68" s="44"/>
      <c r="E68" s="44"/>
      <c r="F68" s="44"/>
      <c r="G68" s="44"/>
      <c r="H68" s="44"/>
      <c r="I68" s="120"/>
      <c r="J68" s="44"/>
      <c r="K68" s="44"/>
      <c r="L68" s="102"/>
      <c r="S68" s="33"/>
      <c r="T68" s="33"/>
      <c r="U68" s="33"/>
      <c r="V68" s="33"/>
      <c r="W68" s="33"/>
      <c r="X68" s="33"/>
      <c r="Y68" s="33"/>
      <c r="Z68" s="33"/>
      <c r="AA68" s="33"/>
      <c r="AB68" s="33"/>
      <c r="AC68" s="33"/>
      <c r="AD68" s="33"/>
      <c r="AE68" s="33"/>
    </row>
    <row r="72" spans="1:31" s="2" customFormat="1" ht="6.95" customHeight="1">
      <c r="A72" s="33"/>
      <c r="B72" s="45"/>
      <c r="C72" s="46"/>
      <c r="D72" s="46"/>
      <c r="E72" s="46"/>
      <c r="F72" s="46"/>
      <c r="G72" s="46"/>
      <c r="H72" s="46"/>
      <c r="I72" s="121"/>
      <c r="J72" s="46"/>
      <c r="K72" s="46"/>
      <c r="L72" s="102"/>
      <c r="S72" s="33"/>
      <c r="T72" s="33"/>
      <c r="U72" s="33"/>
      <c r="V72" s="33"/>
      <c r="W72" s="33"/>
      <c r="X72" s="33"/>
      <c r="Y72" s="33"/>
      <c r="Z72" s="33"/>
      <c r="AA72" s="33"/>
      <c r="AB72" s="33"/>
      <c r="AC72" s="33"/>
      <c r="AD72" s="33"/>
      <c r="AE72" s="33"/>
    </row>
    <row r="73" spans="1:31" s="2" customFormat="1" ht="24.95" customHeight="1">
      <c r="A73" s="33"/>
      <c r="B73" s="34"/>
      <c r="C73" s="22" t="s">
        <v>150</v>
      </c>
      <c r="D73" s="33"/>
      <c r="E73" s="33"/>
      <c r="F73" s="33"/>
      <c r="G73" s="33"/>
      <c r="H73" s="33"/>
      <c r="I73" s="101"/>
      <c r="J73" s="33"/>
      <c r="K73" s="33"/>
      <c r="L73" s="102"/>
      <c r="S73" s="33"/>
      <c r="T73" s="33"/>
      <c r="U73" s="33"/>
      <c r="V73" s="33"/>
      <c r="W73" s="33"/>
      <c r="X73" s="33"/>
      <c r="Y73" s="33"/>
      <c r="Z73" s="33"/>
      <c r="AA73" s="33"/>
      <c r="AB73" s="33"/>
      <c r="AC73" s="33"/>
      <c r="AD73" s="33"/>
      <c r="AE73" s="33"/>
    </row>
    <row r="74" spans="1:31" s="2" customFormat="1" ht="6.95" customHeight="1">
      <c r="A74" s="33"/>
      <c r="B74" s="34"/>
      <c r="C74" s="33"/>
      <c r="D74" s="33"/>
      <c r="E74" s="33"/>
      <c r="F74" s="33"/>
      <c r="G74" s="33"/>
      <c r="H74" s="33"/>
      <c r="I74" s="101"/>
      <c r="J74" s="33"/>
      <c r="K74" s="33"/>
      <c r="L74" s="102"/>
      <c r="S74" s="33"/>
      <c r="T74" s="33"/>
      <c r="U74" s="33"/>
      <c r="V74" s="33"/>
      <c r="W74" s="33"/>
      <c r="X74" s="33"/>
      <c r="Y74" s="33"/>
      <c r="Z74" s="33"/>
      <c r="AA74" s="33"/>
      <c r="AB74" s="33"/>
      <c r="AC74" s="33"/>
      <c r="AD74" s="33"/>
      <c r="AE74" s="33"/>
    </row>
    <row r="75" spans="1:31" s="2" customFormat="1" ht="12" customHeight="1">
      <c r="A75" s="33"/>
      <c r="B75" s="34"/>
      <c r="C75" s="28" t="s">
        <v>17</v>
      </c>
      <c r="D75" s="33"/>
      <c r="E75" s="33"/>
      <c r="F75" s="33"/>
      <c r="G75" s="33"/>
      <c r="H75" s="33"/>
      <c r="I75" s="101"/>
      <c r="J75" s="33"/>
      <c r="K75" s="33"/>
      <c r="L75" s="102"/>
      <c r="S75" s="33"/>
      <c r="T75" s="33"/>
      <c r="U75" s="33"/>
      <c r="V75" s="33"/>
      <c r="W75" s="33"/>
      <c r="X75" s="33"/>
      <c r="Y75" s="33"/>
      <c r="Z75" s="33"/>
      <c r="AA75" s="33"/>
      <c r="AB75" s="33"/>
      <c r="AC75" s="33"/>
      <c r="AD75" s="33"/>
      <c r="AE75" s="33"/>
    </row>
    <row r="76" spans="1:31" s="2" customFormat="1" ht="16.5" customHeight="1">
      <c r="A76" s="33"/>
      <c r="B76" s="34"/>
      <c r="C76" s="33"/>
      <c r="D76" s="33"/>
      <c r="E76" s="338" t="str">
        <f>E7</f>
        <v>Rekonstrukce koupelen</v>
      </c>
      <c r="F76" s="339"/>
      <c r="G76" s="339"/>
      <c r="H76" s="339"/>
      <c r="I76" s="101"/>
      <c r="J76" s="33"/>
      <c r="K76" s="33"/>
      <c r="L76" s="102"/>
      <c r="S76" s="33"/>
      <c r="T76" s="33"/>
      <c r="U76" s="33"/>
      <c r="V76" s="33"/>
      <c r="W76" s="33"/>
      <c r="X76" s="33"/>
      <c r="Y76" s="33"/>
      <c r="Z76" s="33"/>
      <c r="AA76" s="33"/>
      <c r="AB76" s="33"/>
      <c r="AC76" s="33"/>
      <c r="AD76" s="33"/>
      <c r="AE76" s="33"/>
    </row>
    <row r="77" spans="2:12" s="1" customFormat="1" ht="12" customHeight="1">
      <c r="B77" s="21"/>
      <c r="C77" s="28" t="s">
        <v>122</v>
      </c>
      <c r="I77" s="97"/>
      <c r="L77" s="21"/>
    </row>
    <row r="78" spans="1:31" s="2" customFormat="1" ht="16.5" customHeight="1">
      <c r="A78" s="33"/>
      <c r="B78" s="34"/>
      <c r="C78" s="33"/>
      <c r="D78" s="33"/>
      <c r="E78" s="338" t="s">
        <v>123</v>
      </c>
      <c r="F78" s="341"/>
      <c r="G78" s="341"/>
      <c r="H78" s="341"/>
      <c r="I78" s="101"/>
      <c r="J78" s="33"/>
      <c r="K78" s="33"/>
      <c r="L78" s="102"/>
      <c r="S78" s="33"/>
      <c r="T78" s="33"/>
      <c r="U78" s="33"/>
      <c r="V78" s="33"/>
      <c r="W78" s="33"/>
      <c r="X78" s="33"/>
      <c r="Y78" s="33"/>
      <c r="Z78" s="33"/>
      <c r="AA78" s="33"/>
      <c r="AB78" s="33"/>
      <c r="AC78" s="33"/>
      <c r="AD78" s="33"/>
      <c r="AE78" s="33"/>
    </row>
    <row r="79" spans="1:31" s="2" customFormat="1" ht="12" customHeight="1">
      <c r="A79" s="33"/>
      <c r="B79" s="34"/>
      <c r="C79" s="28" t="s">
        <v>124</v>
      </c>
      <c r="D79" s="33"/>
      <c r="E79" s="33"/>
      <c r="F79" s="33"/>
      <c r="G79" s="33"/>
      <c r="H79" s="33"/>
      <c r="I79" s="101"/>
      <c r="J79" s="33"/>
      <c r="K79" s="33"/>
      <c r="L79" s="102"/>
      <c r="S79" s="33"/>
      <c r="T79" s="33"/>
      <c r="U79" s="33"/>
      <c r="V79" s="33"/>
      <c r="W79" s="33"/>
      <c r="X79" s="33"/>
      <c r="Y79" s="33"/>
      <c r="Z79" s="33"/>
      <c r="AA79" s="33"/>
      <c r="AB79" s="33"/>
      <c r="AC79" s="33"/>
      <c r="AD79" s="33"/>
      <c r="AE79" s="33"/>
    </row>
    <row r="80" spans="1:31" s="2" customFormat="1" ht="16.5" customHeight="1">
      <c r="A80" s="33"/>
      <c r="B80" s="34"/>
      <c r="C80" s="33"/>
      <c r="D80" s="33"/>
      <c r="E80" s="334" t="str">
        <f>E11</f>
        <v>5 - Elektromontáže</v>
      </c>
      <c r="F80" s="341"/>
      <c r="G80" s="341"/>
      <c r="H80" s="341"/>
      <c r="I80" s="101"/>
      <c r="J80" s="33"/>
      <c r="K80" s="33"/>
      <c r="L80" s="102"/>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101"/>
      <c r="J81" s="33"/>
      <c r="K81" s="33"/>
      <c r="L81" s="102"/>
      <c r="S81" s="33"/>
      <c r="T81" s="33"/>
      <c r="U81" s="33"/>
      <c r="V81" s="33"/>
      <c r="W81" s="33"/>
      <c r="X81" s="33"/>
      <c r="Y81" s="33"/>
      <c r="Z81" s="33"/>
      <c r="AA81" s="33"/>
      <c r="AB81" s="33"/>
      <c r="AC81" s="33"/>
      <c r="AD81" s="33"/>
      <c r="AE81" s="33"/>
    </row>
    <row r="82" spans="1:31" s="2" customFormat="1" ht="12" customHeight="1">
      <c r="A82" s="33"/>
      <c r="B82" s="34"/>
      <c r="C82" s="28" t="s">
        <v>21</v>
      </c>
      <c r="D82" s="33"/>
      <c r="E82" s="33"/>
      <c r="F82" s="26" t="str">
        <f>F14</f>
        <v xml:space="preserve"> </v>
      </c>
      <c r="G82" s="33"/>
      <c r="H82" s="33"/>
      <c r="I82" s="103" t="s">
        <v>23</v>
      </c>
      <c r="J82" s="51" t="str">
        <f>IF(J14="","",J14)</f>
        <v>28. 8. 2018</v>
      </c>
      <c r="K82" s="33"/>
      <c r="L82" s="102"/>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1"/>
      <c r="J83" s="33"/>
      <c r="K83" s="33"/>
      <c r="L83" s="102"/>
      <c r="S83" s="33"/>
      <c r="T83" s="33"/>
      <c r="U83" s="33"/>
      <c r="V83" s="33"/>
      <c r="W83" s="33"/>
      <c r="X83" s="33"/>
      <c r="Y83" s="33"/>
      <c r="Z83" s="33"/>
      <c r="AA83" s="33"/>
      <c r="AB83" s="33"/>
      <c r="AC83" s="33"/>
      <c r="AD83" s="33"/>
      <c r="AE83" s="33"/>
    </row>
    <row r="84" spans="1:31" s="2" customFormat="1" ht="15.2" customHeight="1">
      <c r="A84" s="33"/>
      <c r="B84" s="34"/>
      <c r="C84" s="28" t="s">
        <v>25</v>
      </c>
      <c r="D84" s="33"/>
      <c r="E84" s="33"/>
      <c r="F84" s="26" t="str">
        <f>E17</f>
        <v>Správa účelových zařízení VŠE</v>
      </c>
      <c r="G84" s="33"/>
      <c r="H84" s="33"/>
      <c r="I84" s="103" t="s">
        <v>31</v>
      </c>
      <c r="J84" s="31" t="str">
        <f>E23</f>
        <v>PROJECTICA s.r.o.</v>
      </c>
      <c r="K84" s="33"/>
      <c r="L84" s="102"/>
      <c r="S84" s="33"/>
      <c r="T84" s="33"/>
      <c r="U84" s="33"/>
      <c r="V84" s="33"/>
      <c r="W84" s="33"/>
      <c r="X84" s="33"/>
      <c r="Y84" s="33"/>
      <c r="Z84" s="33"/>
      <c r="AA84" s="33"/>
      <c r="AB84" s="33"/>
      <c r="AC84" s="33"/>
      <c r="AD84" s="33"/>
      <c r="AE84" s="33"/>
    </row>
    <row r="85" spans="1:31" s="2" customFormat="1" ht="15.2" customHeight="1">
      <c r="A85" s="33"/>
      <c r="B85" s="34"/>
      <c r="C85" s="28" t="s">
        <v>29</v>
      </c>
      <c r="D85" s="33"/>
      <c r="E85" s="33"/>
      <c r="F85" s="26" t="str">
        <f>IF(E20="","",E20)</f>
        <v>Vyplň údaj</v>
      </c>
      <c r="G85" s="33"/>
      <c r="H85" s="33"/>
      <c r="I85" s="103" t="s">
        <v>34</v>
      </c>
      <c r="J85" s="31" t="str">
        <f>E26</f>
        <v xml:space="preserve"> </v>
      </c>
      <c r="K85" s="33"/>
      <c r="L85" s="102"/>
      <c r="S85" s="33"/>
      <c r="T85" s="33"/>
      <c r="U85" s="33"/>
      <c r="V85" s="33"/>
      <c r="W85" s="33"/>
      <c r="X85" s="33"/>
      <c r="Y85" s="33"/>
      <c r="Z85" s="33"/>
      <c r="AA85" s="33"/>
      <c r="AB85" s="33"/>
      <c r="AC85" s="33"/>
      <c r="AD85" s="33"/>
      <c r="AE85" s="33"/>
    </row>
    <row r="86" spans="1:31" s="2" customFormat="1" ht="10.3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11" customFormat="1" ht="29.25" customHeight="1">
      <c r="A87" s="136"/>
      <c r="B87" s="137"/>
      <c r="C87" s="138" t="s">
        <v>151</v>
      </c>
      <c r="D87" s="139" t="s">
        <v>56</v>
      </c>
      <c r="E87" s="139" t="s">
        <v>52</v>
      </c>
      <c r="F87" s="139" t="s">
        <v>53</v>
      </c>
      <c r="G87" s="139" t="s">
        <v>152</v>
      </c>
      <c r="H87" s="139" t="s">
        <v>153</v>
      </c>
      <c r="I87" s="140" t="s">
        <v>154</v>
      </c>
      <c r="J87" s="139" t="s">
        <v>130</v>
      </c>
      <c r="K87" s="141" t="s">
        <v>155</v>
      </c>
      <c r="L87" s="142"/>
      <c r="M87" s="59" t="s">
        <v>3</v>
      </c>
      <c r="N87" s="60" t="s">
        <v>41</v>
      </c>
      <c r="O87" s="60" t="s">
        <v>156</v>
      </c>
      <c r="P87" s="60" t="s">
        <v>157</v>
      </c>
      <c r="Q87" s="60" t="s">
        <v>158</v>
      </c>
      <c r="R87" s="60" t="s">
        <v>159</v>
      </c>
      <c r="S87" s="60" t="s">
        <v>160</v>
      </c>
      <c r="T87" s="61" t="s">
        <v>161</v>
      </c>
      <c r="U87" s="136"/>
      <c r="V87" s="136"/>
      <c r="W87" s="136"/>
      <c r="X87" s="136"/>
      <c r="Y87" s="136"/>
      <c r="Z87" s="136"/>
      <c r="AA87" s="136"/>
      <c r="AB87" s="136"/>
      <c r="AC87" s="136"/>
      <c r="AD87" s="136"/>
      <c r="AE87" s="136"/>
    </row>
    <row r="88" spans="1:63" s="2" customFormat="1" ht="22.9" customHeight="1">
      <c r="A88" s="33"/>
      <c r="B88" s="34"/>
      <c r="C88" s="66" t="s">
        <v>162</v>
      </c>
      <c r="D88" s="33"/>
      <c r="E88" s="33"/>
      <c r="F88" s="33"/>
      <c r="G88" s="33"/>
      <c r="H88" s="33"/>
      <c r="I88" s="101"/>
      <c r="J88" s="143">
        <f>BK88</f>
        <v>0</v>
      </c>
      <c r="K88" s="33"/>
      <c r="L88" s="34"/>
      <c r="M88" s="62"/>
      <c r="N88" s="52"/>
      <c r="O88" s="63"/>
      <c r="P88" s="144">
        <f>P89</f>
        <v>0</v>
      </c>
      <c r="Q88" s="63"/>
      <c r="R88" s="144">
        <f>R89</f>
        <v>0</v>
      </c>
      <c r="S88" s="63"/>
      <c r="T88" s="145">
        <f>T89</f>
        <v>0</v>
      </c>
      <c r="U88" s="33"/>
      <c r="V88" s="33"/>
      <c r="W88" s="33"/>
      <c r="X88" s="33"/>
      <c r="Y88" s="33"/>
      <c r="Z88" s="33"/>
      <c r="AA88" s="33"/>
      <c r="AB88" s="33"/>
      <c r="AC88" s="33"/>
      <c r="AD88" s="33"/>
      <c r="AE88" s="33"/>
      <c r="AT88" s="18" t="s">
        <v>70</v>
      </c>
      <c r="AU88" s="18" t="s">
        <v>131</v>
      </c>
      <c r="BK88" s="146">
        <f>BK89</f>
        <v>0</v>
      </c>
    </row>
    <row r="89" spans="2:63" s="12" customFormat="1" ht="25.9" customHeight="1">
      <c r="B89" s="147"/>
      <c r="D89" s="148" t="s">
        <v>70</v>
      </c>
      <c r="E89" s="149" t="s">
        <v>251</v>
      </c>
      <c r="F89" s="149" t="s">
        <v>252</v>
      </c>
      <c r="I89" s="150"/>
      <c r="J89" s="151">
        <f>BK89</f>
        <v>0</v>
      </c>
      <c r="L89" s="147"/>
      <c r="M89" s="152"/>
      <c r="N89" s="153"/>
      <c r="O89" s="153"/>
      <c r="P89" s="154">
        <f>P90+P103</f>
        <v>0</v>
      </c>
      <c r="Q89" s="153"/>
      <c r="R89" s="154">
        <f>R90+R103</f>
        <v>0</v>
      </c>
      <c r="S89" s="153"/>
      <c r="T89" s="155">
        <f>T90+T103</f>
        <v>0</v>
      </c>
      <c r="AR89" s="148" t="s">
        <v>75</v>
      </c>
      <c r="AT89" s="156" t="s">
        <v>70</v>
      </c>
      <c r="AU89" s="156" t="s">
        <v>71</v>
      </c>
      <c r="AY89" s="148" t="s">
        <v>165</v>
      </c>
      <c r="BK89" s="157">
        <f>BK90+BK103</f>
        <v>0</v>
      </c>
    </row>
    <row r="90" spans="2:63" s="12" customFormat="1" ht="22.9" customHeight="1">
      <c r="B90" s="147"/>
      <c r="D90" s="148" t="s">
        <v>70</v>
      </c>
      <c r="E90" s="158" t="s">
        <v>1161</v>
      </c>
      <c r="F90" s="158" t="s">
        <v>1162</v>
      </c>
      <c r="I90" s="150"/>
      <c r="J90" s="159">
        <f>BK90</f>
        <v>0</v>
      </c>
      <c r="L90" s="147"/>
      <c r="M90" s="152"/>
      <c r="N90" s="153"/>
      <c r="O90" s="153"/>
      <c r="P90" s="154">
        <f>SUM(P91:P102)</f>
        <v>0</v>
      </c>
      <c r="Q90" s="153"/>
      <c r="R90" s="154">
        <f>SUM(R91:R102)</f>
        <v>0</v>
      </c>
      <c r="S90" s="153"/>
      <c r="T90" s="155">
        <f>SUM(T91:T102)</f>
        <v>0</v>
      </c>
      <c r="AR90" s="148" t="s">
        <v>75</v>
      </c>
      <c r="AT90" s="156" t="s">
        <v>70</v>
      </c>
      <c r="AU90" s="156" t="s">
        <v>15</v>
      </c>
      <c r="AY90" s="148" t="s">
        <v>165</v>
      </c>
      <c r="BK90" s="157">
        <f>SUM(BK91:BK102)</f>
        <v>0</v>
      </c>
    </row>
    <row r="91" spans="1:65" s="2" customFormat="1" ht="21.75" customHeight="1">
      <c r="A91" s="33"/>
      <c r="B91" s="160"/>
      <c r="C91" s="198" t="s">
        <v>15</v>
      </c>
      <c r="D91" s="361" t="s">
        <v>353</v>
      </c>
      <c r="E91" s="199" t="s">
        <v>1163</v>
      </c>
      <c r="F91" s="200" t="s">
        <v>1164</v>
      </c>
      <c r="G91" s="201" t="s">
        <v>946</v>
      </c>
      <c r="H91" s="202">
        <v>150</v>
      </c>
      <c r="I91" s="203"/>
      <c r="J91" s="204">
        <f aca="true" t="shared" si="0" ref="J91:J102">ROUND(I91*H91,2)</f>
        <v>0</v>
      </c>
      <c r="K91" s="200" t="s">
        <v>3</v>
      </c>
      <c r="L91" s="205"/>
      <c r="M91" s="206" t="s">
        <v>3</v>
      </c>
      <c r="N91" s="207" t="s">
        <v>42</v>
      </c>
      <c r="O91" s="54"/>
      <c r="P91" s="170">
        <f aca="true" t="shared" si="1" ref="P91:P102">O91*H91</f>
        <v>0</v>
      </c>
      <c r="Q91" s="170">
        <v>0</v>
      </c>
      <c r="R91" s="170">
        <f aca="true" t="shared" si="2" ref="R91:R102">Q91*H91</f>
        <v>0</v>
      </c>
      <c r="S91" s="170">
        <v>0</v>
      </c>
      <c r="T91" s="171">
        <f aca="true" t="shared" si="3" ref="T91:T102">S91*H91</f>
        <v>0</v>
      </c>
      <c r="U91" s="33"/>
      <c r="V91" s="33"/>
      <c r="W91" s="33"/>
      <c r="X91" s="33"/>
      <c r="Y91" s="33"/>
      <c r="Z91" s="33"/>
      <c r="AA91" s="33"/>
      <c r="AB91" s="33"/>
      <c r="AC91" s="33"/>
      <c r="AD91" s="33"/>
      <c r="AE91" s="33"/>
      <c r="AR91" s="172" t="s">
        <v>330</v>
      </c>
      <c r="AT91" s="172" t="s">
        <v>353</v>
      </c>
      <c r="AU91" s="172" t="s">
        <v>75</v>
      </c>
      <c r="AY91" s="18" t="s">
        <v>165</v>
      </c>
      <c r="BE91" s="173">
        <f aca="true" t="shared" si="4" ref="BE91:BE102">IF(N91="základní",J91,0)</f>
        <v>0</v>
      </c>
      <c r="BF91" s="173">
        <f aca="true" t="shared" si="5" ref="BF91:BF102">IF(N91="snížená",J91,0)</f>
        <v>0</v>
      </c>
      <c r="BG91" s="173">
        <f aca="true" t="shared" si="6" ref="BG91:BG102">IF(N91="zákl. přenesená",J91,0)</f>
        <v>0</v>
      </c>
      <c r="BH91" s="173">
        <f aca="true" t="shared" si="7" ref="BH91:BH102">IF(N91="sníž. přenesená",J91,0)</f>
        <v>0</v>
      </c>
      <c r="BI91" s="173">
        <f aca="true" t="shared" si="8" ref="BI91:BI102">IF(N91="nulová",J91,0)</f>
        <v>0</v>
      </c>
      <c r="BJ91" s="18" t="s">
        <v>15</v>
      </c>
      <c r="BK91" s="173">
        <f aca="true" t="shared" si="9" ref="BK91:BK102">ROUND(I91*H91,2)</f>
        <v>0</v>
      </c>
      <c r="BL91" s="18" t="s">
        <v>255</v>
      </c>
      <c r="BM91" s="172" t="s">
        <v>1165</v>
      </c>
    </row>
    <row r="92" spans="1:65" s="2" customFormat="1" ht="21.75" customHeight="1">
      <c r="A92" s="33"/>
      <c r="B92" s="160"/>
      <c r="C92" s="198" t="s">
        <v>75</v>
      </c>
      <c r="D92" s="361" t="s">
        <v>353</v>
      </c>
      <c r="E92" s="199" t="s">
        <v>1166</v>
      </c>
      <c r="F92" s="200" t="s">
        <v>1167</v>
      </c>
      <c r="G92" s="201" t="s">
        <v>946</v>
      </c>
      <c r="H92" s="202">
        <v>75</v>
      </c>
      <c r="I92" s="203"/>
      <c r="J92" s="204">
        <f t="shared" si="0"/>
        <v>0</v>
      </c>
      <c r="K92" s="200" t="s">
        <v>3</v>
      </c>
      <c r="L92" s="205"/>
      <c r="M92" s="206" t="s">
        <v>3</v>
      </c>
      <c r="N92" s="207" t="s">
        <v>42</v>
      </c>
      <c r="O92" s="54"/>
      <c r="P92" s="170">
        <f t="shared" si="1"/>
        <v>0</v>
      </c>
      <c r="Q92" s="170">
        <v>0</v>
      </c>
      <c r="R92" s="170">
        <f t="shared" si="2"/>
        <v>0</v>
      </c>
      <c r="S92" s="170">
        <v>0</v>
      </c>
      <c r="T92" s="171">
        <f t="shared" si="3"/>
        <v>0</v>
      </c>
      <c r="U92" s="33"/>
      <c r="V92" s="33"/>
      <c r="W92" s="33"/>
      <c r="X92" s="33"/>
      <c r="Y92" s="33"/>
      <c r="Z92" s="33"/>
      <c r="AA92" s="33"/>
      <c r="AB92" s="33"/>
      <c r="AC92" s="33"/>
      <c r="AD92" s="33"/>
      <c r="AE92" s="33"/>
      <c r="AR92" s="172" t="s">
        <v>330</v>
      </c>
      <c r="AT92" s="172" t="s">
        <v>353</v>
      </c>
      <c r="AU92" s="172" t="s">
        <v>75</v>
      </c>
      <c r="AY92" s="18" t="s">
        <v>165</v>
      </c>
      <c r="BE92" s="173">
        <f t="shared" si="4"/>
        <v>0</v>
      </c>
      <c r="BF92" s="173">
        <f t="shared" si="5"/>
        <v>0</v>
      </c>
      <c r="BG92" s="173">
        <f t="shared" si="6"/>
        <v>0</v>
      </c>
      <c r="BH92" s="173">
        <f t="shared" si="7"/>
        <v>0</v>
      </c>
      <c r="BI92" s="173">
        <f t="shared" si="8"/>
        <v>0</v>
      </c>
      <c r="BJ92" s="18" t="s">
        <v>15</v>
      </c>
      <c r="BK92" s="173">
        <f t="shared" si="9"/>
        <v>0</v>
      </c>
      <c r="BL92" s="18" t="s">
        <v>255</v>
      </c>
      <c r="BM92" s="172" t="s">
        <v>1168</v>
      </c>
    </row>
    <row r="93" spans="1:65" s="2" customFormat="1" ht="16.5" customHeight="1">
      <c r="A93" s="33"/>
      <c r="B93" s="160"/>
      <c r="C93" s="198" t="s">
        <v>83</v>
      </c>
      <c r="D93" s="361" t="s">
        <v>353</v>
      </c>
      <c r="E93" s="199" t="s">
        <v>1169</v>
      </c>
      <c r="F93" s="200" t="s">
        <v>1170</v>
      </c>
      <c r="G93" s="201" t="s">
        <v>946</v>
      </c>
      <c r="H93" s="202">
        <v>75</v>
      </c>
      <c r="I93" s="203"/>
      <c r="J93" s="204">
        <f t="shared" si="0"/>
        <v>0</v>
      </c>
      <c r="K93" s="200" t="s">
        <v>3</v>
      </c>
      <c r="L93" s="205"/>
      <c r="M93" s="206" t="s">
        <v>3</v>
      </c>
      <c r="N93" s="207" t="s">
        <v>42</v>
      </c>
      <c r="O93" s="54"/>
      <c r="P93" s="170">
        <f t="shared" si="1"/>
        <v>0</v>
      </c>
      <c r="Q93" s="170">
        <v>0</v>
      </c>
      <c r="R93" s="170">
        <f t="shared" si="2"/>
        <v>0</v>
      </c>
      <c r="S93" s="170">
        <v>0</v>
      </c>
      <c r="T93" s="171">
        <f t="shared" si="3"/>
        <v>0</v>
      </c>
      <c r="U93" s="33"/>
      <c r="V93" s="33"/>
      <c r="W93" s="33"/>
      <c r="X93" s="33"/>
      <c r="Y93" s="33"/>
      <c r="Z93" s="33"/>
      <c r="AA93" s="33"/>
      <c r="AB93" s="33"/>
      <c r="AC93" s="33"/>
      <c r="AD93" s="33"/>
      <c r="AE93" s="33"/>
      <c r="AR93" s="172" t="s">
        <v>330</v>
      </c>
      <c r="AT93" s="172" t="s">
        <v>353</v>
      </c>
      <c r="AU93" s="172" t="s">
        <v>75</v>
      </c>
      <c r="AY93" s="18" t="s">
        <v>165</v>
      </c>
      <c r="BE93" s="173">
        <f t="shared" si="4"/>
        <v>0</v>
      </c>
      <c r="BF93" s="173">
        <f t="shared" si="5"/>
        <v>0</v>
      </c>
      <c r="BG93" s="173">
        <f t="shared" si="6"/>
        <v>0</v>
      </c>
      <c r="BH93" s="173">
        <f t="shared" si="7"/>
        <v>0</v>
      </c>
      <c r="BI93" s="173">
        <f t="shared" si="8"/>
        <v>0</v>
      </c>
      <c r="BJ93" s="18" t="s">
        <v>15</v>
      </c>
      <c r="BK93" s="173">
        <f t="shared" si="9"/>
        <v>0</v>
      </c>
      <c r="BL93" s="18" t="s">
        <v>255</v>
      </c>
      <c r="BM93" s="172" t="s">
        <v>1171</v>
      </c>
    </row>
    <row r="94" spans="1:65" s="2" customFormat="1" ht="21.75" customHeight="1">
      <c r="A94" s="33"/>
      <c r="B94" s="160"/>
      <c r="C94" s="198" t="s">
        <v>87</v>
      </c>
      <c r="D94" s="361" t="s">
        <v>353</v>
      </c>
      <c r="E94" s="199" t="s">
        <v>1172</v>
      </c>
      <c r="F94" s="200" t="s">
        <v>1173</v>
      </c>
      <c r="G94" s="201" t="s">
        <v>177</v>
      </c>
      <c r="H94" s="202">
        <v>610</v>
      </c>
      <c r="I94" s="203"/>
      <c r="J94" s="204">
        <f t="shared" si="0"/>
        <v>0</v>
      </c>
      <c r="K94" s="200" t="s">
        <v>3</v>
      </c>
      <c r="L94" s="205"/>
      <c r="M94" s="206" t="s">
        <v>3</v>
      </c>
      <c r="N94" s="207" t="s">
        <v>42</v>
      </c>
      <c r="O94" s="54"/>
      <c r="P94" s="170">
        <f t="shared" si="1"/>
        <v>0</v>
      </c>
      <c r="Q94" s="170">
        <v>0</v>
      </c>
      <c r="R94" s="170">
        <f t="shared" si="2"/>
        <v>0</v>
      </c>
      <c r="S94" s="170">
        <v>0</v>
      </c>
      <c r="T94" s="171">
        <f t="shared" si="3"/>
        <v>0</v>
      </c>
      <c r="U94" s="33"/>
      <c r="V94" s="33"/>
      <c r="W94" s="33"/>
      <c r="X94" s="33"/>
      <c r="Y94" s="33"/>
      <c r="Z94" s="33"/>
      <c r="AA94" s="33"/>
      <c r="AB94" s="33"/>
      <c r="AC94" s="33"/>
      <c r="AD94" s="33"/>
      <c r="AE94" s="33"/>
      <c r="AR94" s="172" t="s">
        <v>330</v>
      </c>
      <c r="AT94" s="172" t="s">
        <v>353</v>
      </c>
      <c r="AU94" s="172" t="s">
        <v>75</v>
      </c>
      <c r="AY94" s="18" t="s">
        <v>165</v>
      </c>
      <c r="BE94" s="173">
        <f t="shared" si="4"/>
        <v>0</v>
      </c>
      <c r="BF94" s="173">
        <f t="shared" si="5"/>
        <v>0</v>
      </c>
      <c r="BG94" s="173">
        <f t="shared" si="6"/>
        <v>0</v>
      </c>
      <c r="BH94" s="173">
        <f t="shared" si="7"/>
        <v>0</v>
      </c>
      <c r="BI94" s="173">
        <f t="shared" si="8"/>
        <v>0</v>
      </c>
      <c r="BJ94" s="18" t="s">
        <v>15</v>
      </c>
      <c r="BK94" s="173">
        <f t="shared" si="9"/>
        <v>0</v>
      </c>
      <c r="BL94" s="18" t="s">
        <v>255</v>
      </c>
      <c r="BM94" s="172" t="s">
        <v>1174</v>
      </c>
    </row>
    <row r="95" spans="1:65" s="2" customFormat="1" ht="16.5" customHeight="1">
      <c r="A95" s="33"/>
      <c r="B95" s="160"/>
      <c r="C95" s="198" t="s">
        <v>109</v>
      </c>
      <c r="D95" s="361" t="s">
        <v>353</v>
      </c>
      <c r="E95" s="199" t="s">
        <v>1175</v>
      </c>
      <c r="F95" s="200" t="s">
        <v>1176</v>
      </c>
      <c r="G95" s="201" t="s">
        <v>946</v>
      </c>
      <c r="H95" s="202">
        <v>75</v>
      </c>
      <c r="I95" s="203"/>
      <c r="J95" s="204">
        <f t="shared" si="0"/>
        <v>0</v>
      </c>
      <c r="K95" s="200" t="s">
        <v>3</v>
      </c>
      <c r="L95" s="205"/>
      <c r="M95" s="206" t="s">
        <v>3</v>
      </c>
      <c r="N95" s="207" t="s">
        <v>42</v>
      </c>
      <c r="O95" s="54"/>
      <c r="P95" s="170">
        <f t="shared" si="1"/>
        <v>0</v>
      </c>
      <c r="Q95" s="170">
        <v>0</v>
      </c>
      <c r="R95" s="170">
        <f t="shared" si="2"/>
        <v>0</v>
      </c>
      <c r="S95" s="170">
        <v>0</v>
      </c>
      <c r="T95" s="171">
        <f t="shared" si="3"/>
        <v>0</v>
      </c>
      <c r="U95" s="33"/>
      <c r="V95" s="33"/>
      <c r="W95" s="33"/>
      <c r="X95" s="33"/>
      <c r="Y95" s="33"/>
      <c r="Z95" s="33"/>
      <c r="AA95" s="33"/>
      <c r="AB95" s="33"/>
      <c r="AC95" s="33"/>
      <c r="AD95" s="33"/>
      <c r="AE95" s="33"/>
      <c r="AR95" s="172" t="s">
        <v>330</v>
      </c>
      <c r="AT95" s="172" t="s">
        <v>353</v>
      </c>
      <c r="AU95" s="172" t="s">
        <v>75</v>
      </c>
      <c r="AY95" s="18" t="s">
        <v>165</v>
      </c>
      <c r="BE95" s="173">
        <f t="shared" si="4"/>
        <v>0</v>
      </c>
      <c r="BF95" s="173">
        <f t="shared" si="5"/>
        <v>0</v>
      </c>
      <c r="BG95" s="173">
        <f t="shared" si="6"/>
        <v>0</v>
      </c>
      <c r="BH95" s="173">
        <f t="shared" si="7"/>
        <v>0</v>
      </c>
      <c r="BI95" s="173">
        <f t="shared" si="8"/>
        <v>0</v>
      </c>
      <c r="BJ95" s="18" t="s">
        <v>15</v>
      </c>
      <c r="BK95" s="173">
        <f t="shared" si="9"/>
        <v>0</v>
      </c>
      <c r="BL95" s="18" t="s">
        <v>255</v>
      </c>
      <c r="BM95" s="172" t="s">
        <v>1177</v>
      </c>
    </row>
    <row r="96" spans="1:65" s="2" customFormat="1" ht="33" customHeight="1">
      <c r="A96" s="33"/>
      <c r="B96" s="160"/>
      <c r="C96" s="198" t="s">
        <v>112</v>
      </c>
      <c r="D96" s="361" t="s">
        <v>353</v>
      </c>
      <c r="E96" s="199" t="s">
        <v>1178</v>
      </c>
      <c r="F96" s="200" t="s">
        <v>1179</v>
      </c>
      <c r="G96" s="201" t="s">
        <v>529</v>
      </c>
      <c r="H96" s="202">
        <v>1</v>
      </c>
      <c r="I96" s="203"/>
      <c r="J96" s="204">
        <f t="shared" si="0"/>
        <v>0</v>
      </c>
      <c r="K96" s="200" t="s">
        <v>3</v>
      </c>
      <c r="L96" s="205"/>
      <c r="M96" s="206" t="s">
        <v>3</v>
      </c>
      <c r="N96" s="207" t="s">
        <v>42</v>
      </c>
      <c r="O96" s="54"/>
      <c r="P96" s="170">
        <f t="shared" si="1"/>
        <v>0</v>
      </c>
      <c r="Q96" s="170">
        <v>0</v>
      </c>
      <c r="R96" s="170">
        <f t="shared" si="2"/>
        <v>0</v>
      </c>
      <c r="S96" s="170">
        <v>0</v>
      </c>
      <c r="T96" s="171">
        <f t="shared" si="3"/>
        <v>0</v>
      </c>
      <c r="U96" s="33"/>
      <c r="V96" s="33"/>
      <c r="W96" s="33"/>
      <c r="X96" s="33"/>
      <c r="Y96" s="33"/>
      <c r="Z96" s="33"/>
      <c r="AA96" s="33"/>
      <c r="AB96" s="33"/>
      <c r="AC96" s="33"/>
      <c r="AD96" s="33"/>
      <c r="AE96" s="33"/>
      <c r="AR96" s="172" t="s">
        <v>330</v>
      </c>
      <c r="AT96" s="172" t="s">
        <v>353</v>
      </c>
      <c r="AU96" s="172" t="s">
        <v>75</v>
      </c>
      <c r="AY96" s="18" t="s">
        <v>165</v>
      </c>
      <c r="BE96" s="173">
        <f t="shared" si="4"/>
        <v>0</v>
      </c>
      <c r="BF96" s="173">
        <f t="shared" si="5"/>
        <v>0</v>
      </c>
      <c r="BG96" s="173">
        <f t="shared" si="6"/>
        <v>0</v>
      </c>
      <c r="BH96" s="173">
        <f t="shared" si="7"/>
        <v>0</v>
      </c>
      <c r="BI96" s="173">
        <f t="shared" si="8"/>
        <v>0</v>
      </c>
      <c r="BJ96" s="18" t="s">
        <v>15</v>
      </c>
      <c r="BK96" s="173">
        <f t="shared" si="9"/>
        <v>0</v>
      </c>
      <c r="BL96" s="18" t="s">
        <v>255</v>
      </c>
      <c r="BM96" s="172" t="s">
        <v>1180</v>
      </c>
    </row>
    <row r="97" spans="1:65" s="2" customFormat="1" ht="21.75" customHeight="1">
      <c r="A97" s="33"/>
      <c r="B97" s="160"/>
      <c r="C97" s="198" t="s">
        <v>115</v>
      </c>
      <c r="D97" s="361" t="s">
        <v>353</v>
      </c>
      <c r="E97" s="199" t="s">
        <v>1181</v>
      </c>
      <c r="F97" s="200" t="s">
        <v>1182</v>
      </c>
      <c r="G97" s="201" t="s">
        <v>946</v>
      </c>
      <c r="H97" s="202">
        <v>150</v>
      </c>
      <c r="I97" s="203"/>
      <c r="J97" s="204">
        <f t="shared" si="0"/>
        <v>0</v>
      </c>
      <c r="K97" s="200" t="s">
        <v>3</v>
      </c>
      <c r="L97" s="205"/>
      <c r="M97" s="206" t="s">
        <v>3</v>
      </c>
      <c r="N97" s="207" t="s">
        <v>42</v>
      </c>
      <c r="O97" s="54"/>
      <c r="P97" s="170">
        <f t="shared" si="1"/>
        <v>0</v>
      </c>
      <c r="Q97" s="170">
        <v>0</v>
      </c>
      <c r="R97" s="170">
        <f t="shared" si="2"/>
        <v>0</v>
      </c>
      <c r="S97" s="170">
        <v>0</v>
      </c>
      <c r="T97" s="171">
        <f t="shared" si="3"/>
        <v>0</v>
      </c>
      <c r="U97" s="33"/>
      <c r="V97" s="33"/>
      <c r="W97" s="33"/>
      <c r="X97" s="33"/>
      <c r="Y97" s="33"/>
      <c r="Z97" s="33"/>
      <c r="AA97" s="33"/>
      <c r="AB97" s="33"/>
      <c r="AC97" s="33"/>
      <c r="AD97" s="33"/>
      <c r="AE97" s="33"/>
      <c r="AR97" s="172" t="s">
        <v>330</v>
      </c>
      <c r="AT97" s="172" t="s">
        <v>353</v>
      </c>
      <c r="AU97" s="172" t="s">
        <v>75</v>
      </c>
      <c r="AY97" s="18" t="s">
        <v>165</v>
      </c>
      <c r="BE97" s="173">
        <f t="shared" si="4"/>
        <v>0</v>
      </c>
      <c r="BF97" s="173">
        <f t="shared" si="5"/>
        <v>0</v>
      </c>
      <c r="BG97" s="173">
        <f t="shared" si="6"/>
        <v>0</v>
      </c>
      <c r="BH97" s="173">
        <f t="shared" si="7"/>
        <v>0</v>
      </c>
      <c r="BI97" s="173">
        <f t="shared" si="8"/>
        <v>0</v>
      </c>
      <c r="BJ97" s="18" t="s">
        <v>15</v>
      </c>
      <c r="BK97" s="173">
        <f t="shared" si="9"/>
        <v>0</v>
      </c>
      <c r="BL97" s="18" t="s">
        <v>255</v>
      </c>
      <c r="BM97" s="172" t="s">
        <v>1183</v>
      </c>
    </row>
    <row r="98" spans="1:65" s="2" customFormat="1" ht="21.75" customHeight="1">
      <c r="A98" s="33"/>
      <c r="B98" s="160"/>
      <c r="C98" s="198" t="s">
        <v>211</v>
      </c>
      <c r="D98" s="361" t="s">
        <v>353</v>
      </c>
      <c r="E98" s="199" t="s">
        <v>1184</v>
      </c>
      <c r="F98" s="200" t="s">
        <v>1185</v>
      </c>
      <c r="G98" s="201" t="s">
        <v>946</v>
      </c>
      <c r="H98" s="202">
        <v>19</v>
      </c>
      <c r="I98" s="203"/>
      <c r="J98" s="204">
        <f t="shared" si="0"/>
        <v>0</v>
      </c>
      <c r="K98" s="200" t="s">
        <v>3</v>
      </c>
      <c r="L98" s="205"/>
      <c r="M98" s="206" t="s">
        <v>3</v>
      </c>
      <c r="N98" s="207" t="s">
        <v>42</v>
      </c>
      <c r="O98" s="54"/>
      <c r="P98" s="170">
        <f t="shared" si="1"/>
        <v>0</v>
      </c>
      <c r="Q98" s="170">
        <v>0</v>
      </c>
      <c r="R98" s="170">
        <f t="shared" si="2"/>
        <v>0</v>
      </c>
      <c r="S98" s="170">
        <v>0</v>
      </c>
      <c r="T98" s="171">
        <f t="shared" si="3"/>
        <v>0</v>
      </c>
      <c r="U98" s="33"/>
      <c r="V98" s="33"/>
      <c r="W98" s="33"/>
      <c r="X98" s="33"/>
      <c r="Y98" s="33"/>
      <c r="Z98" s="33"/>
      <c r="AA98" s="33"/>
      <c r="AB98" s="33"/>
      <c r="AC98" s="33"/>
      <c r="AD98" s="33"/>
      <c r="AE98" s="33"/>
      <c r="AR98" s="172" t="s">
        <v>330</v>
      </c>
      <c r="AT98" s="172" t="s">
        <v>353</v>
      </c>
      <c r="AU98" s="172" t="s">
        <v>75</v>
      </c>
      <c r="AY98" s="18" t="s">
        <v>165</v>
      </c>
      <c r="BE98" s="173">
        <f t="shared" si="4"/>
        <v>0</v>
      </c>
      <c r="BF98" s="173">
        <f t="shared" si="5"/>
        <v>0</v>
      </c>
      <c r="BG98" s="173">
        <f t="shared" si="6"/>
        <v>0</v>
      </c>
      <c r="BH98" s="173">
        <f t="shared" si="7"/>
        <v>0</v>
      </c>
      <c r="BI98" s="173">
        <f t="shared" si="8"/>
        <v>0</v>
      </c>
      <c r="BJ98" s="18" t="s">
        <v>15</v>
      </c>
      <c r="BK98" s="173">
        <f t="shared" si="9"/>
        <v>0</v>
      </c>
      <c r="BL98" s="18" t="s">
        <v>255</v>
      </c>
      <c r="BM98" s="172" t="s">
        <v>1186</v>
      </c>
    </row>
    <row r="99" spans="1:65" s="2" customFormat="1" ht="21.75" customHeight="1">
      <c r="A99" s="33"/>
      <c r="B99" s="160"/>
      <c r="C99" s="198" t="s">
        <v>202</v>
      </c>
      <c r="D99" s="361" t="s">
        <v>353</v>
      </c>
      <c r="E99" s="199" t="s">
        <v>1187</v>
      </c>
      <c r="F99" s="200" t="s">
        <v>1188</v>
      </c>
      <c r="G99" s="201" t="s">
        <v>946</v>
      </c>
      <c r="H99" s="202">
        <v>150</v>
      </c>
      <c r="I99" s="203"/>
      <c r="J99" s="204">
        <f t="shared" si="0"/>
        <v>0</v>
      </c>
      <c r="K99" s="200" t="s">
        <v>3</v>
      </c>
      <c r="L99" s="205"/>
      <c r="M99" s="206" t="s">
        <v>3</v>
      </c>
      <c r="N99" s="207" t="s">
        <v>42</v>
      </c>
      <c r="O99" s="54"/>
      <c r="P99" s="170">
        <f t="shared" si="1"/>
        <v>0</v>
      </c>
      <c r="Q99" s="170">
        <v>0</v>
      </c>
      <c r="R99" s="170">
        <f t="shared" si="2"/>
        <v>0</v>
      </c>
      <c r="S99" s="170">
        <v>0</v>
      </c>
      <c r="T99" s="171">
        <f t="shared" si="3"/>
        <v>0</v>
      </c>
      <c r="U99" s="33"/>
      <c r="V99" s="33"/>
      <c r="W99" s="33"/>
      <c r="X99" s="33"/>
      <c r="Y99" s="33"/>
      <c r="Z99" s="33"/>
      <c r="AA99" s="33"/>
      <c r="AB99" s="33"/>
      <c r="AC99" s="33"/>
      <c r="AD99" s="33"/>
      <c r="AE99" s="33"/>
      <c r="AR99" s="172" t="s">
        <v>330</v>
      </c>
      <c r="AT99" s="172" t="s">
        <v>353</v>
      </c>
      <c r="AU99" s="172" t="s">
        <v>75</v>
      </c>
      <c r="AY99" s="18" t="s">
        <v>165</v>
      </c>
      <c r="BE99" s="173">
        <f t="shared" si="4"/>
        <v>0</v>
      </c>
      <c r="BF99" s="173">
        <f t="shared" si="5"/>
        <v>0</v>
      </c>
      <c r="BG99" s="173">
        <f t="shared" si="6"/>
        <v>0</v>
      </c>
      <c r="BH99" s="173">
        <f t="shared" si="7"/>
        <v>0</v>
      </c>
      <c r="BI99" s="173">
        <f t="shared" si="8"/>
        <v>0</v>
      </c>
      <c r="BJ99" s="18" t="s">
        <v>15</v>
      </c>
      <c r="BK99" s="173">
        <f t="shared" si="9"/>
        <v>0</v>
      </c>
      <c r="BL99" s="18" t="s">
        <v>255</v>
      </c>
      <c r="BM99" s="172" t="s">
        <v>1189</v>
      </c>
    </row>
    <row r="100" spans="1:65" s="2" customFormat="1" ht="21.75" customHeight="1">
      <c r="A100" s="33"/>
      <c r="B100" s="160"/>
      <c r="C100" s="198" t="s">
        <v>220</v>
      </c>
      <c r="D100" s="361" t="s">
        <v>353</v>
      </c>
      <c r="E100" s="199" t="s">
        <v>1190</v>
      </c>
      <c r="F100" s="200" t="s">
        <v>1191</v>
      </c>
      <c r="G100" s="201" t="s">
        <v>529</v>
      </c>
      <c r="H100" s="202">
        <v>1</v>
      </c>
      <c r="I100" s="203"/>
      <c r="J100" s="204">
        <f t="shared" si="0"/>
        <v>0</v>
      </c>
      <c r="K100" s="200" t="s">
        <v>3</v>
      </c>
      <c r="L100" s="205"/>
      <c r="M100" s="206" t="s">
        <v>3</v>
      </c>
      <c r="N100" s="207" t="s">
        <v>42</v>
      </c>
      <c r="O100" s="54"/>
      <c r="P100" s="170">
        <f t="shared" si="1"/>
        <v>0</v>
      </c>
      <c r="Q100" s="170">
        <v>0</v>
      </c>
      <c r="R100" s="170">
        <f t="shared" si="2"/>
        <v>0</v>
      </c>
      <c r="S100" s="170">
        <v>0</v>
      </c>
      <c r="T100" s="171">
        <f t="shared" si="3"/>
        <v>0</v>
      </c>
      <c r="U100" s="33"/>
      <c r="V100" s="33"/>
      <c r="W100" s="33"/>
      <c r="X100" s="33"/>
      <c r="Y100" s="33"/>
      <c r="Z100" s="33"/>
      <c r="AA100" s="33"/>
      <c r="AB100" s="33"/>
      <c r="AC100" s="33"/>
      <c r="AD100" s="33"/>
      <c r="AE100" s="33"/>
      <c r="AR100" s="172" t="s">
        <v>330</v>
      </c>
      <c r="AT100" s="172" t="s">
        <v>353</v>
      </c>
      <c r="AU100" s="172" t="s">
        <v>75</v>
      </c>
      <c r="AY100" s="18" t="s">
        <v>165</v>
      </c>
      <c r="BE100" s="173">
        <f t="shared" si="4"/>
        <v>0</v>
      </c>
      <c r="BF100" s="173">
        <f t="shared" si="5"/>
        <v>0</v>
      </c>
      <c r="BG100" s="173">
        <f t="shared" si="6"/>
        <v>0</v>
      </c>
      <c r="BH100" s="173">
        <f t="shared" si="7"/>
        <v>0</v>
      </c>
      <c r="BI100" s="173">
        <f t="shared" si="8"/>
        <v>0</v>
      </c>
      <c r="BJ100" s="18" t="s">
        <v>15</v>
      </c>
      <c r="BK100" s="173">
        <f t="shared" si="9"/>
        <v>0</v>
      </c>
      <c r="BL100" s="18" t="s">
        <v>255</v>
      </c>
      <c r="BM100" s="172" t="s">
        <v>1192</v>
      </c>
    </row>
    <row r="101" spans="1:65" s="2" customFormat="1" ht="21.75" customHeight="1">
      <c r="A101" s="33"/>
      <c r="B101" s="160"/>
      <c r="C101" s="198" t="s">
        <v>228</v>
      </c>
      <c r="D101" s="361" t="s">
        <v>353</v>
      </c>
      <c r="E101" s="199" t="s">
        <v>1193</v>
      </c>
      <c r="F101" s="200" t="s">
        <v>1194</v>
      </c>
      <c r="G101" s="201" t="s">
        <v>177</v>
      </c>
      <c r="H101" s="202">
        <v>645</v>
      </c>
      <c r="I101" s="203"/>
      <c r="J101" s="204">
        <f t="shared" si="0"/>
        <v>0</v>
      </c>
      <c r="K101" s="200" t="s">
        <v>3</v>
      </c>
      <c r="L101" s="205"/>
      <c r="M101" s="206" t="s">
        <v>3</v>
      </c>
      <c r="N101" s="207" t="s">
        <v>42</v>
      </c>
      <c r="O101" s="54"/>
      <c r="P101" s="170">
        <f t="shared" si="1"/>
        <v>0</v>
      </c>
      <c r="Q101" s="170">
        <v>0</v>
      </c>
      <c r="R101" s="170">
        <f t="shared" si="2"/>
        <v>0</v>
      </c>
      <c r="S101" s="170">
        <v>0</v>
      </c>
      <c r="T101" s="171">
        <f t="shared" si="3"/>
        <v>0</v>
      </c>
      <c r="U101" s="33"/>
      <c r="V101" s="33"/>
      <c r="W101" s="33"/>
      <c r="X101" s="33"/>
      <c r="Y101" s="33"/>
      <c r="Z101" s="33"/>
      <c r="AA101" s="33"/>
      <c r="AB101" s="33"/>
      <c r="AC101" s="33"/>
      <c r="AD101" s="33"/>
      <c r="AE101" s="33"/>
      <c r="AR101" s="172" t="s">
        <v>330</v>
      </c>
      <c r="AT101" s="172" t="s">
        <v>353</v>
      </c>
      <c r="AU101" s="172" t="s">
        <v>75</v>
      </c>
      <c r="AY101" s="18" t="s">
        <v>165</v>
      </c>
      <c r="BE101" s="173">
        <f t="shared" si="4"/>
        <v>0</v>
      </c>
      <c r="BF101" s="173">
        <f t="shared" si="5"/>
        <v>0</v>
      </c>
      <c r="BG101" s="173">
        <f t="shared" si="6"/>
        <v>0</v>
      </c>
      <c r="BH101" s="173">
        <f t="shared" si="7"/>
        <v>0</v>
      </c>
      <c r="BI101" s="173">
        <f t="shared" si="8"/>
        <v>0</v>
      </c>
      <c r="BJ101" s="18" t="s">
        <v>15</v>
      </c>
      <c r="BK101" s="173">
        <f t="shared" si="9"/>
        <v>0</v>
      </c>
      <c r="BL101" s="18" t="s">
        <v>255</v>
      </c>
      <c r="BM101" s="172" t="s">
        <v>1195</v>
      </c>
    </row>
    <row r="102" spans="1:65" s="2" customFormat="1" ht="33" customHeight="1">
      <c r="A102" s="33"/>
      <c r="B102" s="160"/>
      <c r="C102" s="161" t="s">
        <v>233</v>
      </c>
      <c r="D102" s="358" t="s">
        <v>167</v>
      </c>
      <c r="E102" s="162" t="s">
        <v>1196</v>
      </c>
      <c r="F102" s="163" t="s">
        <v>1197</v>
      </c>
      <c r="G102" s="164" t="s">
        <v>270</v>
      </c>
      <c r="H102" s="197"/>
      <c r="I102" s="166"/>
      <c r="J102" s="167">
        <f t="shared" si="0"/>
        <v>0</v>
      </c>
      <c r="K102" s="163" t="s">
        <v>171</v>
      </c>
      <c r="L102" s="34"/>
      <c r="M102" s="168" t="s">
        <v>3</v>
      </c>
      <c r="N102" s="169" t="s">
        <v>42</v>
      </c>
      <c r="O102" s="54"/>
      <c r="P102" s="170">
        <f t="shared" si="1"/>
        <v>0</v>
      </c>
      <c r="Q102" s="170">
        <v>0</v>
      </c>
      <c r="R102" s="170">
        <f t="shared" si="2"/>
        <v>0</v>
      </c>
      <c r="S102" s="170">
        <v>0</v>
      </c>
      <c r="T102" s="171">
        <f t="shared" si="3"/>
        <v>0</v>
      </c>
      <c r="U102" s="33"/>
      <c r="V102" s="33"/>
      <c r="W102" s="33"/>
      <c r="X102" s="33"/>
      <c r="Y102" s="33"/>
      <c r="Z102" s="33"/>
      <c r="AA102" s="33"/>
      <c r="AB102" s="33"/>
      <c r="AC102" s="33"/>
      <c r="AD102" s="33"/>
      <c r="AE102" s="33"/>
      <c r="AR102" s="172" t="s">
        <v>255</v>
      </c>
      <c r="AT102" s="172" t="s">
        <v>167</v>
      </c>
      <c r="AU102" s="172" t="s">
        <v>75</v>
      </c>
      <c r="AY102" s="18" t="s">
        <v>165</v>
      </c>
      <c r="BE102" s="173">
        <f t="shared" si="4"/>
        <v>0</v>
      </c>
      <c r="BF102" s="173">
        <f t="shared" si="5"/>
        <v>0</v>
      </c>
      <c r="BG102" s="173">
        <f t="shared" si="6"/>
        <v>0</v>
      </c>
      <c r="BH102" s="173">
        <f t="shared" si="7"/>
        <v>0</v>
      </c>
      <c r="BI102" s="173">
        <f t="shared" si="8"/>
        <v>0</v>
      </c>
      <c r="BJ102" s="18" t="s">
        <v>15</v>
      </c>
      <c r="BK102" s="173">
        <f t="shared" si="9"/>
        <v>0</v>
      </c>
      <c r="BL102" s="18" t="s">
        <v>255</v>
      </c>
      <c r="BM102" s="172" t="s">
        <v>1198</v>
      </c>
    </row>
    <row r="103" spans="2:63" s="12" customFormat="1" ht="22.9" customHeight="1">
      <c r="B103" s="147"/>
      <c r="D103" s="360" t="s">
        <v>70</v>
      </c>
      <c r="E103" s="158" t="s">
        <v>1199</v>
      </c>
      <c r="F103" s="158" t="s">
        <v>1137</v>
      </c>
      <c r="I103" s="150"/>
      <c r="J103" s="159">
        <f>BK103</f>
        <v>0</v>
      </c>
      <c r="L103" s="147"/>
      <c r="M103" s="152"/>
      <c r="N103" s="153"/>
      <c r="O103" s="153"/>
      <c r="P103" s="154">
        <f>SUM(P104:P112)</f>
        <v>0</v>
      </c>
      <c r="Q103" s="153"/>
      <c r="R103" s="154">
        <f>SUM(R104:R112)</f>
        <v>0</v>
      </c>
      <c r="S103" s="153"/>
      <c r="T103" s="155">
        <f>SUM(T104:T112)</f>
        <v>0</v>
      </c>
      <c r="AR103" s="148" t="s">
        <v>75</v>
      </c>
      <c r="AT103" s="156" t="s">
        <v>70</v>
      </c>
      <c r="AU103" s="156" t="s">
        <v>15</v>
      </c>
      <c r="AY103" s="148" t="s">
        <v>165</v>
      </c>
      <c r="BK103" s="157">
        <f>SUM(BK104:BK112)</f>
        <v>0</v>
      </c>
    </row>
    <row r="104" spans="1:65" s="2" customFormat="1" ht="33" customHeight="1">
      <c r="A104" s="33"/>
      <c r="B104" s="160"/>
      <c r="C104" s="161" t="s">
        <v>237</v>
      </c>
      <c r="D104" s="358" t="s">
        <v>167</v>
      </c>
      <c r="E104" s="162" t="s">
        <v>1200</v>
      </c>
      <c r="F104" s="163" t="s">
        <v>1201</v>
      </c>
      <c r="G104" s="164" t="s">
        <v>946</v>
      </c>
      <c r="H104" s="165">
        <v>150</v>
      </c>
      <c r="I104" s="166"/>
      <c r="J104" s="167">
        <f aca="true" t="shared" si="10" ref="J104:J112">ROUND(I104*H104,2)</f>
        <v>0</v>
      </c>
      <c r="K104" s="163" t="s">
        <v>3</v>
      </c>
      <c r="L104" s="34"/>
      <c r="M104" s="168" t="s">
        <v>3</v>
      </c>
      <c r="N104" s="169" t="s">
        <v>42</v>
      </c>
      <c r="O104" s="54"/>
      <c r="P104" s="170">
        <f aca="true" t="shared" si="11" ref="P104:P112">O104*H104</f>
        <v>0</v>
      </c>
      <c r="Q104" s="170">
        <v>0</v>
      </c>
      <c r="R104" s="170">
        <f aca="true" t="shared" si="12" ref="R104:R112">Q104*H104</f>
        <v>0</v>
      </c>
      <c r="S104" s="170">
        <v>0</v>
      </c>
      <c r="T104" s="171">
        <f aca="true" t="shared" si="13" ref="T104:T112">S104*H104</f>
        <v>0</v>
      </c>
      <c r="U104" s="33"/>
      <c r="V104" s="33"/>
      <c r="W104" s="33"/>
      <c r="X104" s="33"/>
      <c r="Y104" s="33"/>
      <c r="Z104" s="33"/>
      <c r="AA104" s="33"/>
      <c r="AB104" s="33"/>
      <c r="AC104" s="33"/>
      <c r="AD104" s="33"/>
      <c r="AE104" s="33"/>
      <c r="AR104" s="172" t="s">
        <v>255</v>
      </c>
      <c r="AT104" s="172" t="s">
        <v>167</v>
      </c>
      <c r="AU104" s="172" t="s">
        <v>75</v>
      </c>
      <c r="AY104" s="18" t="s">
        <v>165</v>
      </c>
      <c r="BE104" s="173">
        <f aca="true" t="shared" si="14" ref="BE104:BE112">IF(N104="základní",J104,0)</f>
        <v>0</v>
      </c>
      <c r="BF104" s="173">
        <f aca="true" t="shared" si="15" ref="BF104:BF112">IF(N104="snížená",J104,0)</f>
        <v>0</v>
      </c>
      <c r="BG104" s="173">
        <f aca="true" t="shared" si="16" ref="BG104:BG112">IF(N104="zákl. přenesená",J104,0)</f>
        <v>0</v>
      </c>
      <c r="BH104" s="173">
        <f aca="true" t="shared" si="17" ref="BH104:BH112">IF(N104="sníž. přenesená",J104,0)</f>
        <v>0</v>
      </c>
      <c r="BI104" s="173">
        <f aca="true" t="shared" si="18" ref="BI104:BI112">IF(N104="nulová",J104,0)</f>
        <v>0</v>
      </c>
      <c r="BJ104" s="18" t="s">
        <v>15</v>
      </c>
      <c r="BK104" s="173">
        <f aca="true" t="shared" si="19" ref="BK104:BK112">ROUND(I104*H104,2)</f>
        <v>0</v>
      </c>
      <c r="BL104" s="18" t="s">
        <v>255</v>
      </c>
      <c r="BM104" s="172" t="s">
        <v>1202</v>
      </c>
    </row>
    <row r="105" spans="1:65" s="2" customFormat="1" ht="33" customHeight="1">
      <c r="A105" s="33"/>
      <c r="B105" s="160"/>
      <c r="C105" s="161" t="s">
        <v>242</v>
      </c>
      <c r="D105" s="358" t="s">
        <v>167</v>
      </c>
      <c r="E105" s="162" t="s">
        <v>1203</v>
      </c>
      <c r="F105" s="163" t="s">
        <v>1025</v>
      </c>
      <c r="G105" s="164" t="s">
        <v>529</v>
      </c>
      <c r="H105" s="165">
        <v>1</v>
      </c>
      <c r="I105" s="166"/>
      <c r="J105" s="167">
        <f t="shared" si="10"/>
        <v>0</v>
      </c>
      <c r="K105" s="163" t="s">
        <v>3</v>
      </c>
      <c r="L105" s="34"/>
      <c r="M105" s="168" t="s">
        <v>3</v>
      </c>
      <c r="N105" s="169" t="s">
        <v>42</v>
      </c>
      <c r="O105" s="54"/>
      <c r="P105" s="170">
        <f t="shared" si="11"/>
        <v>0</v>
      </c>
      <c r="Q105" s="170">
        <v>0</v>
      </c>
      <c r="R105" s="170">
        <f t="shared" si="12"/>
        <v>0</v>
      </c>
      <c r="S105" s="170">
        <v>0</v>
      </c>
      <c r="T105" s="171">
        <f t="shared" si="13"/>
        <v>0</v>
      </c>
      <c r="U105" s="33"/>
      <c r="V105" s="33"/>
      <c r="W105" s="33"/>
      <c r="X105" s="33"/>
      <c r="Y105" s="33"/>
      <c r="Z105" s="33"/>
      <c r="AA105" s="33"/>
      <c r="AB105" s="33"/>
      <c r="AC105" s="33"/>
      <c r="AD105" s="33"/>
      <c r="AE105" s="33"/>
      <c r="AR105" s="172" t="s">
        <v>255</v>
      </c>
      <c r="AT105" s="172" t="s">
        <v>167</v>
      </c>
      <c r="AU105" s="172" t="s">
        <v>75</v>
      </c>
      <c r="AY105" s="18" t="s">
        <v>165</v>
      </c>
      <c r="BE105" s="173">
        <f t="shared" si="14"/>
        <v>0</v>
      </c>
      <c r="BF105" s="173">
        <f t="shared" si="15"/>
        <v>0</v>
      </c>
      <c r="BG105" s="173">
        <f t="shared" si="16"/>
        <v>0</v>
      </c>
      <c r="BH105" s="173">
        <f t="shared" si="17"/>
        <v>0</v>
      </c>
      <c r="BI105" s="173">
        <f t="shared" si="18"/>
        <v>0</v>
      </c>
      <c r="BJ105" s="18" t="s">
        <v>15</v>
      </c>
      <c r="BK105" s="173">
        <f t="shared" si="19"/>
        <v>0</v>
      </c>
      <c r="BL105" s="18" t="s">
        <v>255</v>
      </c>
      <c r="BM105" s="172" t="s">
        <v>1204</v>
      </c>
    </row>
    <row r="106" spans="1:65" s="2" customFormat="1" ht="16.5" customHeight="1">
      <c r="A106" s="33"/>
      <c r="B106" s="160"/>
      <c r="C106" s="161" t="s">
        <v>9</v>
      </c>
      <c r="D106" s="358" t="s">
        <v>167</v>
      </c>
      <c r="E106" s="162" t="s">
        <v>1205</v>
      </c>
      <c r="F106" s="163" t="s">
        <v>1206</v>
      </c>
      <c r="G106" s="164" t="s">
        <v>529</v>
      </c>
      <c r="H106" s="165">
        <v>1</v>
      </c>
      <c r="I106" s="166"/>
      <c r="J106" s="167">
        <f t="shared" si="10"/>
        <v>0</v>
      </c>
      <c r="K106" s="163" t="s">
        <v>3</v>
      </c>
      <c r="L106" s="34"/>
      <c r="M106" s="168" t="s">
        <v>3</v>
      </c>
      <c r="N106" s="169" t="s">
        <v>42</v>
      </c>
      <c r="O106" s="54"/>
      <c r="P106" s="170">
        <f t="shared" si="11"/>
        <v>0</v>
      </c>
      <c r="Q106" s="170">
        <v>0</v>
      </c>
      <c r="R106" s="170">
        <f t="shared" si="12"/>
        <v>0</v>
      </c>
      <c r="S106" s="170">
        <v>0</v>
      </c>
      <c r="T106" s="171">
        <f t="shared" si="13"/>
        <v>0</v>
      </c>
      <c r="U106" s="33"/>
      <c r="V106" s="33"/>
      <c r="W106" s="33"/>
      <c r="X106" s="33"/>
      <c r="Y106" s="33"/>
      <c r="Z106" s="33"/>
      <c r="AA106" s="33"/>
      <c r="AB106" s="33"/>
      <c r="AC106" s="33"/>
      <c r="AD106" s="33"/>
      <c r="AE106" s="33"/>
      <c r="AR106" s="172" t="s">
        <v>255</v>
      </c>
      <c r="AT106" s="172" t="s">
        <v>167</v>
      </c>
      <c r="AU106" s="172" t="s">
        <v>75</v>
      </c>
      <c r="AY106" s="18" t="s">
        <v>165</v>
      </c>
      <c r="BE106" s="173">
        <f t="shared" si="14"/>
        <v>0</v>
      </c>
      <c r="BF106" s="173">
        <f t="shared" si="15"/>
        <v>0</v>
      </c>
      <c r="BG106" s="173">
        <f t="shared" si="16"/>
        <v>0</v>
      </c>
      <c r="BH106" s="173">
        <f t="shared" si="17"/>
        <v>0</v>
      </c>
      <c r="BI106" s="173">
        <f t="shared" si="18"/>
        <v>0</v>
      </c>
      <c r="BJ106" s="18" t="s">
        <v>15</v>
      </c>
      <c r="BK106" s="173">
        <f t="shared" si="19"/>
        <v>0</v>
      </c>
      <c r="BL106" s="18" t="s">
        <v>255</v>
      </c>
      <c r="BM106" s="172" t="s">
        <v>1207</v>
      </c>
    </row>
    <row r="107" spans="1:65" s="2" customFormat="1" ht="16.5" customHeight="1">
      <c r="A107" s="33"/>
      <c r="B107" s="160"/>
      <c r="C107" s="161" t="s">
        <v>255</v>
      </c>
      <c r="D107" s="358" t="s">
        <v>167</v>
      </c>
      <c r="E107" s="162" t="s">
        <v>1208</v>
      </c>
      <c r="F107" s="163" t="s">
        <v>1209</v>
      </c>
      <c r="G107" s="164" t="s">
        <v>529</v>
      </c>
      <c r="H107" s="165">
        <v>1</v>
      </c>
      <c r="I107" s="166"/>
      <c r="J107" s="167">
        <f t="shared" si="10"/>
        <v>0</v>
      </c>
      <c r="K107" s="163" t="s">
        <v>3</v>
      </c>
      <c r="L107" s="34"/>
      <c r="M107" s="168" t="s">
        <v>3</v>
      </c>
      <c r="N107" s="169" t="s">
        <v>42</v>
      </c>
      <c r="O107" s="54"/>
      <c r="P107" s="170">
        <f t="shared" si="11"/>
        <v>0</v>
      </c>
      <c r="Q107" s="170">
        <v>0</v>
      </c>
      <c r="R107" s="170">
        <f t="shared" si="12"/>
        <v>0</v>
      </c>
      <c r="S107" s="170">
        <v>0</v>
      </c>
      <c r="T107" s="171">
        <f t="shared" si="13"/>
        <v>0</v>
      </c>
      <c r="U107" s="33"/>
      <c r="V107" s="33"/>
      <c r="W107" s="33"/>
      <c r="X107" s="33"/>
      <c r="Y107" s="33"/>
      <c r="Z107" s="33"/>
      <c r="AA107" s="33"/>
      <c r="AB107" s="33"/>
      <c r="AC107" s="33"/>
      <c r="AD107" s="33"/>
      <c r="AE107" s="33"/>
      <c r="AR107" s="172" t="s">
        <v>255</v>
      </c>
      <c r="AT107" s="172" t="s">
        <v>167</v>
      </c>
      <c r="AU107" s="172" t="s">
        <v>75</v>
      </c>
      <c r="AY107" s="18" t="s">
        <v>165</v>
      </c>
      <c r="BE107" s="173">
        <f t="shared" si="14"/>
        <v>0</v>
      </c>
      <c r="BF107" s="173">
        <f t="shared" si="15"/>
        <v>0</v>
      </c>
      <c r="BG107" s="173">
        <f t="shared" si="16"/>
        <v>0</v>
      </c>
      <c r="BH107" s="173">
        <f t="shared" si="17"/>
        <v>0</v>
      </c>
      <c r="BI107" s="173">
        <f t="shared" si="18"/>
        <v>0</v>
      </c>
      <c r="BJ107" s="18" t="s">
        <v>15</v>
      </c>
      <c r="BK107" s="173">
        <f t="shared" si="19"/>
        <v>0</v>
      </c>
      <c r="BL107" s="18" t="s">
        <v>255</v>
      </c>
      <c r="BM107" s="172" t="s">
        <v>1210</v>
      </c>
    </row>
    <row r="108" spans="1:65" s="2" customFormat="1" ht="16.5" customHeight="1">
      <c r="A108" s="33"/>
      <c r="B108" s="160"/>
      <c r="C108" s="161" t="s">
        <v>259</v>
      </c>
      <c r="D108" s="358" t="s">
        <v>167</v>
      </c>
      <c r="E108" s="162" t="s">
        <v>1211</v>
      </c>
      <c r="F108" s="163" t="s">
        <v>1212</v>
      </c>
      <c r="G108" s="164" t="s">
        <v>529</v>
      </c>
      <c r="H108" s="165">
        <v>1</v>
      </c>
      <c r="I108" s="166"/>
      <c r="J108" s="167">
        <f t="shared" si="10"/>
        <v>0</v>
      </c>
      <c r="K108" s="163" t="s">
        <v>3</v>
      </c>
      <c r="L108" s="34"/>
      <c r="M108" s="168" t="s">
        <v>3</v>
      </c>
      <c r="N108" s="169" t="s">
        <v>42</v>
      </c>
      <c r="O108" s="54"/>
      <c r="P108" s="170">
        <f t="shared" si="11"/>
        <v>0</v>
      </c>
      <c r="Q108" s="170">
        <v>0</v>
      </c>
      <c r="R108" s="170">
        <f t="shared" si="12"/>
        <v>0</v>
      </c>
      <c r="S108" s="170">
        <v>0</v>
      </c>
      <c r="T108" s="171">
        <f t="shared" si="13"/>
        <v>0</v>
      </c>
      <c r="U108" s="33"/>
      <c r="V108" s="33"/>
      <c r="W108" s="33"/>
      <c r="X108" s="33"/>
      <c r="Y108" s="33"/>
      <c r="Z108" s="33"/>
      <c r="AA108" s="33"/>
      <c r="AB108" s="33"/>
      <c r="AC108" s="33"/>
      <c r="AD108" s="33"/>
      <c r="AE108" s="33"/>
      <c r="AR108" s="172" t="s">
        <v>255</v>
      </c>
      <c r="AT108" s="172" t="s">
        <v>167</v>
      </c>
      <c r="AU108" s="172" t="s">
        <v>75</v>
      </c>
      <c r="AY108" s="18" t="s">
        <v>165</v>
      </c>
      <c r="BE108" s="173">
        <f t="shared" si="14"/>
        <v>0</v>
      </c>
      <c r="BF108" s="173">
        <f t="shared" si="15"/>
        <v>0</v>
      </c>
      <c r="BG108" s="173">
        <f t="shared" si="16"/>
        <v>0</v>
      </c>
      <c r="BH108" s="173">
        <f t="shared" si="17"/>
        <v>0</v>
      </c>
      <c r="BI108" s="173">
        <f t="shared" si="18"/>
        <v>0</v>
      </c>
      <c r="BJ108" s="18" t="s">
        <v>15</v>
      </c>
      <c r="BK108" s="173">
        <f t="shared" si="19"/>
        <v>0</v>
      </c>
      <c r="BL108" s="18" t="s">
        <v>255</v>
      </c>
      <c r="BM108" s="172" t="s">
        <v>1213</v>
      </c>
    </row>
    <row r="109" spans="1:65" s="2" customFormat="1" ht="16.5" customHeight="1">
      <c r="A109" s="33"/>
      <c r="B109" s="160"/>
      <c r="C109" s="161" t="s">
        <v>267</v>
      </c>
      <c r="D109" s="358" t="s">
        <v>167</v>
      </c>
      <c r="E109" s="162" t="s">
        <v>1214</v>
      </c>
      <c r="F109" s="163" t="s">
        <v>1215</v>
      </c>
      <c r="G109" s="164" t="s">
        <v>529</v>
      </c>
      <c r="H109" s="165">
        <v>1</v>
      </c>
      <c r="I109" s="166"/>
      <c r="J109" s="167">
        <f t="shared" si="10"/>
        <v>0</v>
      </c>
      <c r="K109" s="163" t="s">
        <v>3</v>
      </c>
      <c r="L109" s="34"/>
      <c r="M109" s="168" t="s">
        <v>3</v>
      </c>
      <c r="N109" s="169" t="s">
        <v>42</v>
      </c>
      <c r="O109" s="54"/>
      <c r="P109" s="170">
        <f t="shared" si="11"/>
        <v>0</v>
      </c>
      <c r="Q109" s="170">
        <v>0</v>
      </c>
      <c r="R109" s="170">
        <f t="shared" si="12"/>
        <v>0</v>
      </c>
      <c r="S109" s="170">
        <v>0</v>
      </c>
      <c r="T109" s="171">
        <f t="shared" si="13"/>
        <v>0</v>
      </c>
      <c r="U109" s="33"/>
      <c r="V109" s="33"/>
      <c r="W109" s="33"/>
      <c r="X109" s="33"/>
      <c r="Y109" s="33"/>
      <c r="Z109" s="33"/>
      <c r="AA109" s="33"/>
      <c r="AB109" s="33"/>
      <c r="AC109" s="33"/>
      <c r="AD109" s="33"/>
      <c r="AE109" s="33"/>
      <c r="AR109" s="172" t="s">
        <v>255</v>
      </c>
      <c r="AT109" s="172" t="s">
        <v>167</v>
      </c>
      <c r="AU109" s="172" t="s">
        <v>75</v>
      </c>
      <c r="AY109" s="18" t="s">
        <v>165</v>
      </c>
      <c r="BE109" s="173">
        <f t="shared" si="14"/>
        <v>0</v>
      </c>
      <c r="BF109" s="173">
        <f t="shared" si="15"/>
        <v>0</v>
      </c>
      <c r="BG109" s="173">
        <f t="shared" si="16"/>
        <v>0</v>
      </c>
      <c r="BH109" s="173">
        <f t="shared" si="17"/>
        <v>0</v>
      </c>
      <c r="BI109" s="173">
        <f t="shared" si="18"/>
        <v>0</v>
      </c>
      <c r="BJ109" s="18" t="s">
        <v>15</v>
      </c>
      <c r="BK109" s="173">
        <f t="shared" si="19"/>
        <v>0</v>
      </c>
      <c r="BL109" s="18" t="s">
        <v>255</v>
      </c>
      <c r="BM109" s="172" t="s">
        <v>1216</v>
      </c>
    </row>
    <row r="110" spans="1:65" s="2" customFormat="1" ht="16.5" customHeight="1">
      <c r="A110" s="33"/>
      <c r="B110" s="160"/>
      <c r="C110" s="161" t="s">
        <v>272</v>
      </c>
      <c r="D110" s="358" t="s">
        <v>167</v>
      </c>
      <c r="E110" s="162" t="s">
        <v>1217</v>
      </c>
      <c r="F110" s="163" t="s">
        <v>1218</v>
      </c>
      <c r="G110" s="164" t="s">
        <v>529</v>
      </c>
      <c r="H110" s="165">
        <v>1</v>
      </c>
      <c r="I110" s="166"/>
      <c r="J110" s="167">
        <f t="shared" si="10"/>
        <v>0</v>
      </c>
      <c r="K110" s="163" t="s">
        <v>3</v>
      </c>
      <c r="L110" s="34"/>
      <c r="M110" s="168" t="s">
        <v>3</v>
      </c>
      <c r="N110" s="169" t="s">
        <v>42</v>
      </c>
      <c r="O110" s="54"/>
      <c r="P110" s="170">
        <f t="shared" si="11"/>
        <v>0</v>
      </c>
      <c r="Q110" s="170">
        <v>0</v>
      </c>
      <c r="R110" s="170">
        <f t="shared" si="12"/>
        <v>0</v>
      </c>
      <c r="S110" s="170">
        <v>0</v>
      </c>
      <c r="T110" s="171">
        <f t="shared" si="13"/>
        <v>0</v>
      </c>
      <c r="U110" s="33"/>
      <c r="V110" s="33"/>
      <c r="W110" s="33"/>
      <c r="X110" s="33"/>
      <c r="Y110" s="33"/>
      <c r="Z110" s="33"/>
      <c r="AA110" s="33"/>
      <c r="AB110" s="33"/>
      <c r="AC110" s="33"/>
      <c r="AD110" s="33"/>
      <c r="AE110" s="33"/>
      <c r="AR110" s="172" t="s">
        <v>255</v>
      </c>
      <c r="AT110" s="172" t="s">
        <v>167</v>
      </c>
      <c r="AU110" s="172" t="s">
        <v>75</v>
      </c>
      <c r="AY110" s="18" t="s">
        <v>165</v>
      </c>
      <c r="BE110" s="173">
        <f t="shared" si="14"/>
        <v>0</v>
      </c>
      <c r="BF110" s="173">
        <f t="shared" si="15"/>
        <v>0</v>
      </c>
      <c r="BG110" s="173">
        <f t="shared" si="16"/>
        <v>0</v>
      </c>
      <c r="BH110" s="173">
        <f t="shared" si="17"/>
        <v>0</v>
      </c>
      <c r="BI110" s="173">
        <f t="shared" si="18"/>
        <v>0</v>
      </c>
      <c r="BJ110" s="18" t="s">
        <v>15</v>
      </c>
      <c r="BK110" s="173">
        <f t="shared" si="19"/>
        <v>0</v>
      </c>
      <c r="BL110" s="18" t="s">
        <v>255</v>
      </c>
      <c r="BM110" s="172" t="s">
        <v>1219</v>
      </c>
    </row>
    <row r="111" spans="1:65" s="2" customFormat="1" ht="21.75" customHeight="1">
      <c r="A111" s="33"/>
      <c r="B111" s="160"/>
      <c r="C111" s="161" t="s">
        <v>280</v>
      </c>
      <c r="D111" s="358" t="s">
        <v>167</v>
      </c>
      <c r="E111" s="162" t="s">
        <v>1220</v>
      </c>
      <c r="F111" s="163" t="s">
        <v>1221</v>
      </c>
      <c r="G111" s="164" t="s">
        <v>529</v>
      </c>
      <c r="H111" s="165">
        <v>1</v>
      </c>
      <c r="I111" s="166"/>
      <c r="J111" s="167">
        <f t="shared" si="10"/>
        <v>0</v>
      </c>
      <c r="K111" s="163" t="s">
        <v>3</v>
      </c>
      <c r="L111" s="34"/>
      <c r="M111" s="168" t="s">
        <v>3</v>
      </c>
      <c r="N111" s="169" t="s">
        <v>42</v>
      </c>
      <c r="O111" s="54"/>
      <c r="P111" s="170">
        <f t="shared" si="11"/>
        <v>0</v>
      </c>
      <c r="Q111" s="170">
        <v>0</v>
      </c>
      <c r="R111" s="170">
        <f t="shared" si="12"/>
        <v>0</v>
      </c>
      <c r="S111" s="170">
        <v>0</v>
      </c>
      <c r="T111" s="171">
        <f t="shared" si="13"/>
        <v>0</v>
      </c>
      <c r="U111" s="33"/>
      <c r="V111" s="33"/>
      <c r="W111" s="33"/>
      <c r="X111" s="33"/>
      <c r="Y111" s="33"/>
      <c r="Z111" s="33"/>
      <c r="AA111" s="33"/>
      <c r="AB111" s="33"/>
      <c r="AC111" s="33"/>
      <c r="AD111" s="33"/>
      <c r="AE111" s="33"/>
      <c r="AR111" s="172" t="s">
        <v>255</v>
      </c>
      <c r="AT111" s="172" t="s">
        <v>167</v>
      </c>
      <c r="AU111" s="172" t="s">
        <v>75</v>
      </c>
      <c r="AY111" s="18" t="s">
        <v>165</v>
      </c>
      <c r="BE111" s="173">
        <f t="shared" si="14"/>
        <v>0</v>
      </c>
      <c r="BF111" s="173">
        <f t="shared" si="15"/>
        <v>0</v>
      </c>
      <c r="BG111" s="173">
        <f t="shared" si="16"/>
        <v>0</v>
      </c>
      <c r="BH111" s="173">
        <f t="shared" si="17"/>
        <v>0</v>
      </c>
      <c r="BI111" s="173">
        <f t="shared" si="18"/>
        <v>0</v>
      </c>
      <c r="BJ111" s="18" t="s">
        <v>15</v>
      </c>
      <c r="BK111" s="173">
        <f t="shared" si="19"/>
        <v>0</v>
      </c>
      <c r="BL111" s="18" t="s">
        <v>255</v>
      </c>
      <c r="BM111" s="172" t="s">
        <v>1222</v>
      </c>
    </row>
    <row r="112" spans="1:65" s="2" customFormat="1" ht="21.75" customHeight="1">
      <c r="A112" s="33"/>
      <c r="B112" s="160"/>
      <c r="C112" s="161" t="s">
        <v>8</v>
      </c>
      <c r="D112" s="358" t="s">
        <v>167</v>
      </c>
      <c r="E112" s="162" t="s">
        <v>1223</v>
      </c>
      <c r="F112" s="163" t="s">
        <v>1224</v>
      </c>
      <c r="G112" s="164" t="s">
        <v>3</v>
      </c>
      <c r="H112" s="165">
        <v>0</v>
      </c>
      <c r="I112" s="166"/>
      <c r="J112" s="167">
        <f t="shared" si="10"/>
        <v>0</v>
      </c>
      <c r="K112" s="163" t="s">
        <v>3</v>
      </c>
      <c r="L112" s="34"/>
      <c r="M112" s="208" t="s">
        <v>3</v>
      </c>
      <c r="N112" s="209" t="s">
        <v>42</v>
      </c>
      <c r="O112" s="210"/>
      <c r="P112" s="211">
        <f t="shared" si="11"/>
        <v>0</v>
      </c>
      <c r="Q112" s="211">
        <v>0</v>
      </c>
      <c r="R112" s="211">
        <f t="shared" si="12"/>
        <v>0</v>
      </c>
      <c r="S112" s="211">
        <v>0</v>
      </c>
      <c r="T112" s="212">
        <f t="shared" si="13"/>
        <v>0</v>
      </c>
      <c r="U112" s="33"/>
      <c r="V112" s="33"/>
      <c r="W112" s="33"/>
      <c r="X112" s="33"/>
      <c r="Y112" s="33"/>
      <c r="Z112" s="33"/>
      <c r="AA112" s="33"/>
      <c r="AB112" s="33"/>
      <c r="AC112" s="33"/>
      <c r="AD112" s="33"/>
      <c r="AE112" s="33"/>
      <c r="AR112" s="172" t="s">
        <v>255</v>
      </c>
      <c r="AT112" s="172" t="s">
        <v>167</v>
      </c>
      <c r="AU112" s="172" t="s">
        <v>75</v>
      </c>
      <c r="AY112" s="18" t="s">
        <v>165</v>
      </c>
      <c r="BE112" s="173">
        <f t="shared" si="14"/>
        <v>0</v>
      </c>
      <c r="BF112" s="173">
        <f t="shared" si="15"/>
        <v>0</v>
      </c>
      <c r="BG112" s="173">
        <f t="shared" si="16"/>
        <v>0</v>
      </c>
      <c r="BH112" s="173">
        <f t="shared" si="17"/>
        <v>0</v>
      </c>
      <c r="BI112" s="173">
        <f t="shared" si="18"/>
        <v>0</v>
      </c>
      <c r="BJ112" s="18" t="s">
        <v>15</v>
      </c>
      <c r="BK112" s="173">
        <f t="shared" si="19"/>
        <v>0</v>
      </c>
      <c r="BL112" s="18" t="s">
        <v>255</v>
      </c>
      <c r="BM112" s="172" t="s">
        <v>1225</v>
      </c>
    </row>
    <row r="113" spans="1:31" s="2" customFormat="1" ht="6.95" customHeight="1">
      <c r="A113" s="33"/>
      <c r="B113" s="43"/>
      <c r="C113" s="44"/>
      <c r="D113" s="44"/>
      <c r="E113" s="44"/>
      <c r="F113" s="44"/>
      <c r="G113" s="44"/>
      <c r="H113" s="44"/>
      <c r="I113" s="120"/>
      <c r="J113" s="44"/>
      <c r="K113" s="44"/>
      <c r="L113" s="34"/>
      <c r="M113" s="33"/>
      <c r="O113" s="33"/>
      <c r="P113" s="33"/>
      <c r="Q113" s="33"/>
      <c r="R113" s="33"/>
      <c r="S113" s="33"/>
      <c r="T113" s="33"/>
      <c r="U113" s="33"/>
      <c r="V113" s="33"/>
      <c r="W113" s="33"/>
      <c r="X113" s="33"/>
      <c r="Y113" s="33"/>
      <c r="Z113" s="33"/>
      <c r="AA113" s="33"/>
      <c r="AB113" s="33"/>
      <c r="AC113" s="33"/>
      <c r="AD113" s="33"/>
      <c r="AE113" s="33"/>
    </row>
  </sheetData>
  <autoFilter ref="C87:K112"/>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8"/>
  <sheetViews>
    <sheetView showGridLines="0" workbookViewId="0" topLeftCell="A76">
      <selection activeCell="D95" sqref="D95:D15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114</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1226</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ROUND(J92,2)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ROUND((SUM(BE92:BE157)),2)</f>
        <v>0</v>
      </c>
      <c r="G35" s="33"/>
      <c r="H35" s="33"/>
      <c r="I35" s="112">
        <v>0.21</v>
      </c>
      <c r="J35" s="111">
        <f>ROUND(((SUM(BE92:BE157))*I35),2)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ROUND((SUM(BF92:BF157)),2)</f>
        <v>0</v>
      </c>
      <c r="G36" s="33"/>
      <c r="H36" s="33"/>
      <c r="I36" s="112">
        <v>0.15</v>
      </c>
      <c r="J36" s="111">
        <f>ROUND(((SUM(BF92:BF157))*I36),2)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ROUND((SUM(BG92:BG157)),2)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ROUND((SUM(BH92:BH157)),2)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ROUND((SUM(BI92:BI157)),2)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6 - Stavební přípomoci</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J92</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132</v>
      </c>
      <c r="E64" s="128"/>
      <c r="F64" s="128"/>
      <c r="G64" s="128"/>
      <c r="H64" s="128"/>
      <c r="I64" s="129"/>
      <c r="J64" s="130">
        <f>J93</f>
        <v>0</v>
      </c>
      <c r="L64" s="126"/>
    </row>
    <row r="65" spans="2:12" s="10" customFormat="1" ht="19.9" customHeight="1">
      <c r="B65" s="131"/>
      <c r="D65" s="132" t="s">
        <v>134</v>
      </c>
      <c r="E65" s="133"/>
      <c r="F65" s="133"/>
      <c r="G65" s="133"/>
      <c r="H65" s="133"/>
      <c r="I65" s="134"/>
      <c r="J65" s="135">
        <f>J94</f>
        <v>0</v>
      </c>
      <c r="L65" s="131"/>
    </row>
    <row r="66" spans="2:12" s="10" customFormat="1" ht="19.9" customHeight="1">
      <c r="B66" s="131"/>
      <c r="D66" s="132" t="s">
        <v>135</v>
      </c>
      <c r="E66" s="133"/>
      <c r="F66" s="133"/>
      <c r="G66" s="133"/>
      <c r="H66" s="133"/>
      <c r="I66" s="134"/>
      <c r="J66" s="135">
        <f>J106</f>
        <v>0</v>
      </c>
      <c r="L66" s="131"/>
    </row>
    <row r="67" spans="2:12" s="10" customFormat="1" ht="19.9" customHeight="1">
      <c r="B67" s="131"/>
      <c r="D67" s="132" t="s">
        <v>138</v>
      </c>
      <c r="E67" s="133"/>
      <c r="F67" s="133"/>
      <c r="G67" s="133"/>
      <c r="H67" s="133"/>
      <c r="I67" s="134"/>
      <c r="J67" s="135">
        <f>J141</f>
        <v>0</v>
      </c>
      <c r="L67" s="131"/>
    </row>
    <row r="68" spans="2:12" s="10" customFormat="1" ht="19.9" customHeight="1">
      <c r="B68" s="131"/>
      <c r="D68" s="132" t="s">
        <v>139</v>
      </c>
      <c r="E68" s="133"/>
      <c r="F68" s="133"/>
      <c r="G68" s="133"/>
      <c r="H68" s="133"/>
      <c r="I68" s="134"/>
      <c r="J68" s="135">
        <f>J147</f>
        <v>0</v>
      </c>
      <c r="L68" s="131"/>
    </row>
    <row r="69" spans="2:12" s="9" customFormat="1" ht="24.95" customHeight="1">
      <c r="B69" s="126"/>
      <c r="D69" s="127" t="s">
        <v>140</v>
      </c>
      <c r="E69" s="128"/>
      <c r="F69" s="128"/>
      <c r="G69" s="128"/>
      <c r="H69" s="128"/>
      <c r="I69" s="129"/>
      <c r="J69" s="130">
        <f>J149</f>
        <v>0</v>
      </c>
      <c r="L69" s="126"/>
    </row>
    <row r="70" spans="2:12" s="10" customFormat="1" ht="19.9" customHeight="1">
      <c r="B70" s="131"/>
      <c r="D70" s="132" t="s">
        <v>1227</v>
      </c>
      <c r="E70" s="133"/>
      <c r="F70" s="133"/>
      <c r="G70" s="133"/>
      <c r="H70" s="133"/>
      <c r="I70" s="134"/>
      <c r="J70" s="135">
        <f>J150</f>
        <v>0</v>
      </c>
      <c r="L70" s="131"/>
    </row>
    <row r="71" spans="1:31" s="2" customFormat="1" ht="21.75" customHeight="1">
      <c r="A71" s="33"/>
      <c r="B71" s="34"/>
      <c r="C71" s="33"/>
      <c r="D71" s="33"/>
      <c r="E71" s="33"/>
      <c r="F71" s="33"/>
      <c r="G71" s="33"/>
      <c r="H71" s="33"/>
      <c r="I71" s="101"/>
      <c r="J71" s="33"/>
      <c r="K71" s="33"/>
      <c r="L71" s="102"/>
      <c r="S71" s="33"/>
      <c r="T71" s="33"/>
      <c r="U71" s="33"/>
      <c r="V71" s="33"/>
      <c r="W71" s="33"/>
      <c r="X71" s="33"/>
      <c r="Y71" s="33"/>
      <c r="Z71" s="33"/>
      <c r="AA71" s="33"/>
      <c r="AB71" s="33"/>
      <c r="AC71" s="33"/>
      <c r="AD71" s="33"/>
      <c r="AE71" s="33"/>
    </row>
    <row r="72" spans="1:31" s="2" customFormat="1" ht="6.95" customHeight="1">
      <c r="A72" s="33"/>
      <c r="B72" s="43"/>
      <c r="C72" s="44"/>
      <c r="D72" s="44"/>
      <c r="E72" s="44"/>
      <c r="F72" s="44"/>
      <c r="G72" s="44"/>
      <c r="H72" s="44"/>
      <c r="I72" s="120"/>
      <c r="J72" s="44"/>
      <c r="K72" s="44"/>
      <c r="L72" s="102"/>
      <c r="S72" s="33"/>
      <c r="T72" s="33"/>
      <c r="U72" s="33"/>
      <c r="V72" s="33"/>
      <c r="W72" s="33"/>
      <c r="X72" s="33"/>
      <c r="Y72" s="33"/>
      <c r="Z72" s="33"/>
      <c r="AA72" s="33"/>
      <c r="AB72" s="33"/>
      <c r="AC72" s="33"/>
      <c r="AD72" s="33"/>
      <c r="AE72" s="33"/>
    </row>
    <row r="76" spans="1:31" s="2" customFormat="1" ht="6.95" customHeight="1">
      <c r="A76" s="33"/>
      <c r="B76" s="45"/>
      <c r="C76" s="46"/>
      <c r="D76" s="46"/>
      <c r="E76" s="46"/>
      <c r="F76" s="46"/>
      <c r="G76" s="46"/>
      <c r="H76" s="46"/>
      <c r="I76" s="121"/>
      <c r="J76" s="46"/>
      <c r="K76" s="46"/>
      <c r="L76" s="102"/>
      <c r="S76" s="33"/>
      <c r="T76" s="33"/>
      <c r="U76" s="33"/>
      <c r="V76" s="33"/>
      <c r="W76" s="33"/>
      <c r="X76" s="33"/>
      <c r="Y76" s="33"/>
      <c r="Z76" s="33"/>
      <c r="AA76" s="33"/>
      <c r="AB76" s="33"/>
      <c r="AC76" s="33"/>
      <c r="AD76" s="33"/>
      <c r="AE76" s="33"/>
    </row>
    <row r="77" spans="1:31" s="2" customFormat="1" ht="24.95" customHeight="1">
      <c r="A77" s="33"/>
      <c r="B77" s="34"/>
      <c r="C77" s="22" t="s">
        <v>150</v>
      </c>
      <c r="D77" s="33"/>
      <c r="E77" s="33"/>
      <c r="F77" s="33"/>
      <c r="G77" s="33"/>
      <c r="H77" s="33"/>
      <c r="I77" s="101"/>
      <c r="J77" s="33"/>
      <c r="K77" s="33"/>
      <c r="L77" s="102"/>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101"/>
      <c r="J78" s="33"/>
      <c r="K78" s="33"/>
      <c r="L78" s="102"/>
      <c r="S78" s="33"/>
      <c r="T78" s="33"/>
      <c r="U78" s="33"/>
      <c r="V78" s="33"/>
      <c r="W78" s="33"/>
      <c r="X78" s="33"/>
      <c r="Y78" s="33"/>
      <c r="Z78" s="33"/>
      <c r="AA78" s="33"/>
      <c r="AB78" s="33"/>
      <c r="AC78" s="33"/>
      <c r="AD78" s="33"/>
      <c r="AE78" s="33"/>
    </row>
    <row r="79" spans="1:31" s="2" customFormat="1" ht="12" customHeight="1">
      <c r="A79" s="33"/>
      <c r="B79" s="34"/>
      <c r="C79" s="28" t="s">
        <v>17</v>
      </c>
      <c r="D79" s="33"/>
      <c r="E79" s="33"/>
      <c r="F79" s="33"/>
      <c r="G79" s="33"/>
      <c r="H79" s="33"/>
      <c r="I79" s="101"/>
      <c r="J79" s="33"/>
      <c r="K79" s="33"/>
      <c r="L79" s="102"/>
      <c r="S79" s="33"/>
      <c r="T79" s="33"/>
      <c r="U79" s="33"/>
      <c r="V79" s="33"/>
      <c r="W79" s="33"/>
      <c r="X79" s="33"/>
      <c r="Y79" s="33"/>
      <c r="Z79" s="33"/>
      <c r="AA79" s="33"/>
      <c r="AB79" s="33"/>
      <c r="AC79" s="33"/>
      <c r="AD79" s="33"/>
      <c r="AE79" s="33"/>
    </row>
    <row r="80" spans="1:31" s="2" customFormat="1" ht="16.5" customHeight="1">
      <c r="A80" s="33"/>
      <c r="B80" s="34"/>
      <c r="C80" s="33"/>
      <c r="D80" s="33"/>
      <c r="E80" s="338" t="str">
        <f>E7</f>
        <v>Rekonstrukce koupelen</v>
      </c>
      <c r="F80" s="339"/>
      <c r="G80" s="339"/>
      <c r="H80" s="339"/>
      <c r="I80" s="101"/>
      <c r="J80" s="33"/>
      <c r="K80" s="33"/>
      <c r="L80" s="102"/>
      <c r="S80" s="33"/>
      <c r="T80" s="33"/>
      <c r="U80" s="33"/>
      <c r="V80" s="33"/>
      <c r="W80" s="33"/>
      <c r="X80" s="33"/>
      <c r="Y80" s="33"/>
      <c r="Z80" s="33"/>
      <c r="AA80" s="33"/>
      <c r="AB80" s="33"/>
      <c r="AC80" s="33"/>
      <c r="AD80" s="33"/>
      <c r="AE80" s="33"/>
    </row>
    <row r="81" spans="2:12" s="1" customFormat="1" ht="12" customHeight="1">
      <c r="B81" s="21"/>
      <c r="C81" s="28" t="s">
        <v>122</v>
      </c>
      <c r="I81" s="97"/>
      <c r="L81" s="21"/>
    </row>
    <row r="82" spans="1:31" s="2" customFormat="1" ht="16.5" customHeight="1">
      <c r="A82" s="33"/>
      <c r="B82" s="34"/>
      <c r="C82" s="33"/>
      <c r="D82" s="33"/>
      <c r="E82" s="338" t="s">
        <v>123</v>
      </c>
      <c r="F82" s="341"/>
      <c r="G82" s="341"/>
      <c r="H82" s="341"/>
      <c r="I82" s="101"/>
      <c r="J82" s="33"/>
      <c r="K82" s="33"/>
      <c r="L82" s="102"/>
      <c r="S82" s="33"/>
      <c r="T82" s="33"/>
      <c r="U82" s="33"/>
      <c r="V82" s="33"/>
      <c r="W82" s="33"/>
      <c r="X82" s="33"/>
      <c r="Y82" s="33"/>
      <c r="Z82" s="33"/>
      <c r="AA82" s="33"/>
      <c r="AB82" s="33"/>
      <c r="AC82" s="33"/>
      <c r="AD82" s="33"/>
      <c r="AE82" s="33"/>
    </row>
    <row r="83" spans="1:31" s="2" customFormat="1" ht="12" customHeight="1">
      <c r="A83" s="33"/>
      <c r="B83" s="34"/>
      <c r="C83" s="28" t="s">
        <v>124</v>
      </c>
      <c r="D83" s="33"/>
      <c r="E83" s="33"/>
      <c r="F83" s="33"/>
      <c r="G83" s="33"/>
      <c r="H83" s="33"/>
      <c r="I83" s="101"/>
      <c r="J83" s="33"/>
      <c r="K83" s="33"/>
      <c r="L83" s="102"/>
      <c r="S83" s="33"/>
      <c r="T83" s="33"/>
      <c r="U83" s="33"/>
      <c r="V83" s="33"/>
      <c r="W83" s="33"/>
      <c r="X83" s="33"/>
      <c r="Y83" s="33"/>
      <c r="Z83" s="33"/>
      <c r="AA83" s="33"/>
      <c r="AB83" s="33"/>
      <c r="AC83" s="33"/>
      <c r="AD83" s="33"/>
      <c r="AE83" s="33"/>
    </row>
    <row r="84" spans="1:31" s="2" customFormat="1" ht="16.5" customHeight="1">
      <c r="A84" s="33"/>
      <c r="B84" s="34"/>
      <c r="C84" s="33"/>
      <c r="D84" s="33"/>
      <c r="E84" s="334" t="str">
        <f>E11</f>
        <v>6 - Stavební přípomoci</v>
      </c>
      <c r="F84" s="341"/>
      <c r="G84" s="341"/>
      <c r="H84" s="341"/>
      <c r="I84" s="101"/>
      <c r="J84" s="33"/>
      <c r="K84" s="33"/>
      <c r="L84" s="102"/>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101"/>
      <c r="J85" s="33"/>
      <c r="K85" s="33"/>
      <c r="L85" s="102"/>
      <c r="S85" s="33"/>
      <c r="T85" s="33"/>
      <c r="U85" s="33"/>
      <c r="V85" s="33"/>
      <c r="W85" s="33"/>
      <c r="X85" s="33"/>
      <c r="Y85" s="33"/>
      <c r="Z85" s="33"/>
      <c r="AA85" s="33"/>
      <c r="AB85" s="33"/>
      <c r="AC85" s="33"/>
      <c r="AD85" s="33"/>
      <c r="AE85" s="33"/>
    </row>
    <row r="86" spans="1:31" s="2" customFormat="1" ht="12" customHeight="1">
      <c r="A86" s="33"/>
      <c r="B86" s="34"/>
      <c r="C86" s="28" t="s">
        <v>21</v>
      </c>
      <c r="D86" s="33"/>
      <c r="E86" s="33"/>
      <c r="F86" s="26" t="str">
        <f>F14</f>
        <v xml:space="preserve"> </v>
      </c>
      <c r="G86" s="33"/>
      <c r="H86" s="33"/>
      <c r="I86" s="103" t="s">
        <v>23</v>
      </c>
      <c r="J86" s="51" t="str">
        <f>IF(J14="","",J14)</f>
        <v>28. 8. 2018</v>
      </c>
      <c r="K86" s="33"/>
      <c r="L86" s="102"/>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101"/>
      <c r="J87" s="33"/>
      <c r="K87" s="33"/>
      <c r="L87" s="102"/>
      <c r="S87" s="33"/>
      <c r="T87" s="33"/>
      <c r="U87" s="33"/>
      <c r="V87" s="33"/>
      <c r="W87" s="33"/>
      <c r="X87" s="33"/>
      <c r="Y87" s="33"/>
      <c r="Z87" s="33"/>
      <c r="AA87" s="33"/>
      <c r="AB87" s="33"/>
      <c r="AC87" s="33"/>
      <c r="AD87" s="33"/>
      <c r="AE87" s="33"/>
    </row>
    <row r="88" spans="1:31" s="2" customFormat="1" ht="15.2" customHeight="1">
      <c r="A88" s="33"/>
      <c r="B88" s="34"/>
      <c r="C88" s="28" t="s">
        <v>25</v>
      </c>
      <c r="D88" s="33"/>
      <c r="E88" s="33"/>
      <c r="F88" s="26" t="str">
        <f>E17</f>
        <v>Správa účelových zařízení VŠE</v>
      </c>
      <c r="G88" s="33"/>
      <c r="H88" s="33"/>
      <c r="I88" s="103" t="s">
        <v>31</v>
      </c>
      <c r="J88" s="31" t="str">
        <f>E23</f>
        <v>PROJECTICA s.r.o.</v>
      </c>
      <c r="K88" s="33"/>
      <c r="L88" s="102"/>
      <c r="S88" s="33"/>
      <c r="T88" s="33"/>
      <c r="U88" s="33"/>
      <c r="V88" s="33"/>
      <c r="W88" s="33"/>
      <c r="X88" s="33"/>
      <c r="Y88" s="33"/>
      <c r="Z88" s="33"/>
      <c r="AA88" s="33"/>
      <c r="AB88" s="33"/>
      <c r="AC88" s="33"/>
      <c r="AD88" s="33"/>
      <c r="AE88" s="33"/>
    </row>
    <row r="89" spans="1:31" s="2" customFormat="1" ht="15.2" customHeight="1">
      <c r="A89" s="33"/>
      <c r="B89" s="34"/>
      <c r="C89" s="28" t="s">
        <v>29</v>
      </c>
      <c r="D89" s="33"/>
      <c r="E89" s="33"/>
      <c r="F89" s="26" t="str">
        <f>IF(E20="","",E20)</f>
        <v>Vyplň údaj</v>
      </c>
      <c r="G89" s="33"/>
      <c r="H89" s="33"/>
      <c r="I89" s="103" t="s">
        <v>34</v>
      </c>
      <c r="J89" s="31" t="str">
        <f>E26</f>
        <v xml:space="preserve"> </v>
      </c>
      <c r="K89" s="33"/>
      <c r="L89" s="102"/>
      <c r="S89" s="33"/>
      <c r="T89" s="33"/>
      <c r="U89" s="33"/>
      <c r="V89" s="33"/>
      <c r="W89" s="33"/>
      <c r="X89" s="33"/>
      <c r="Y89" s="33"/>
      <c r="Z89" s="33"/>
      <c r="AA89" s="33"/>
      <c r="AB89" s="33"/>
      <c r="AC89" s="33"/>
      <c r="AD89" s="33"/>
      <c r="AE89" s="33"/>
    </row>
    <row r="90" spans="1:31" s="2" customFormat="1" ht="10.35" customHeight="1">
      <c r="A90" s="33"/>
      <c r="B90" s="34"/>
      <c r="C90" s="33"/>
      <c r="D90" s="33"/>
      <c r="E90" s="33"/>
      <c r="F90" s="33"/>
      <c r="G90" s="33"/>
      <c r="H90" s="33"/>
      <c r="I90" s="101"/>
      <c r="J90" s="33"/>
      <c r="K90" s="33"/>
      <c r="L90" s="102"/>
      <c r="S90" s="33"/>
      <c r="T90" s="33"/>
      <c r="U90" s="33"/>
      <c r="V90" s="33"/>
      <c r="W90" s="33"/>
      <c r="X90" s="33"/>
      <c r="Y90" s="33"/>
      <c r="Z90" s="33"/>
      <c r="AA90" s="33"/>
      <c r="AB90" s="33"/>
      <c r="AC90" s="33"/>
      <c r="AD90" s="33"/>
      <c r="AE90" s="33"/>
    </row>
    <row r="91" spans="1:31" s="11" customFormat="1" ht="29.25" customHeight="1">
      <c r="A91" s="136"/>
      <c r="B91" s="137"/>
      <c r="C91" s="138" t="s">
        <v>151</v>
      </c>
      <c r="D91" s="139" t="s">
        <v>56</v>
      </c>
      <c r="E91" s="139" t="s">
        <v>52</v>
      </c>
      <c r="F91" s="139" t="s">
        <v>53</v>
      </c>
      <c r="G91" s="139" t="s">
        <v>152</v>
      </c>
      <c r="H91" s="139" t="s">
        <v>153</v>
      </c>
      <c r="I91" s="140" t="s">
        <v>154</v>
      </c>
      <c r="J91" s="139" t="s">
        <v>130</v>
      </c>
      <c r="K91" s="141" t="s">
        <v>155</v>
      </c>
      <c r="L91" s="142"/>
      <c r="M91" s="59" t="s">
        <v>3</v>
      </c>
      <c r="N91" s="60" t="s">
        <v>41</v>
      </c>
      <c r="O91" s="60" t="s">
        <v>156</v>
      </c>
      <c r="P91" s="60" t="s">
        <v>157</v>
      </c>
      <c r="Q91" s="60" t="s">
        <v>158</v>
      </c>
      <c r="R91" s="60" t="s">
        <v>159</v>
      </c>
      <c r="S91" s="60" t="s">
        <v>160</v>
      </c>
      <c r="T91" s="61" t="s">
        <v>161</v>
      </c>
      <c r="U91" s="136"/>
      <c r="V91" s="136"/>
      <c r="W91" s="136"/>
      <c r="X91" s="136"/>
      <c r="Y91" s="136"/>
      <c r="Z91" s="136"/>
      <c r="AA91" s="136"/>
      <c r="AB91" s="136"/>
      <c r="AC91" s="136"/>
      <c r="AD91" s="136"/>
      <c r="AE91" s="136"/>
    </row>
    <row r="92" spans="1:63" s="2" customFormat="1" ht="22.9" customHeight="1">
      <c r="A92" s="33"/>
      <c r="B92" s="34"/>
      <c r="C92" s="66" t="s">
        <v>162</v>
      </c>
      <c r="D92" s="33"/>
      <c r="E92" s="33"/>
      <c r="F92" s="33"/>
      <c r="G92" s="33"/>
      <c r="H92" s="33"/>
      <c r="I92" s="101"/>
      <c r="J92" s="143">
        <f>BK92</f>
        <v>0</v>
      </c>
      <c r="K92" s="33"/>
      <c r="L92" s="34"/>
      <c r="M92" s="62"/>
      <c r="N92" s="52"/>
      <c r="O92" s="63"/>
      <c r="P92" s="144">
        <f>P93+P149</f>
        <v>0</v>
      </c>
      <c r="Q92" s="63"/>
      <c r="R92" s="144">
        <f>R93+R149</f>
        <v>8.37458</v>
      </c>
      <c r="S92" s="63"/>
      <c r="T92" s="145">
        <f>T93+T149</f>
        <v>16.772000000000002</v>
      </c>
      <c r="U92" s="33"/>
      <c r="V92" s="33"/>
      <c r="W92" s="33"/>
      <c r="X92" s="33"/>
      <c r="Y92" s="33"/>
      <c r="Z92" s="33"/>
      <c r="AA92" s="33"/>
      <c r="AB92" s="33"/>
      <c r="AC92" s="33"/>
      <c r="AD92" s="33"/>
      <c r="AE92" s="33"/>
      <c r="AT92" s="18" t="s">
        <v>70</v>
      </c>
      <c r="AU92" s="18" t="s">
        <v>131</v>
      </c>
      <c r="BK92" s="146">
        <f>BK93+BK149</f>
        <v>0</v>
      </c>
    </row>
    <row r="93" spans="2:63" s="12" customFormat="1" ht="25.9" customHeight="1">
      <c r="B93" s="147"/>
      <c r="D93" s="148" t="s">
        <v>70</v>
      </c>
      <c r="E93" s="149" t="s">
        <v>163</v>
      </c>
      <c r="F93" s="149" t="s">
        <v>164</v>
      </c>
      <c r="I93" s="150"/>
      <c r="J93" s="151">
        <f>BK93</f>
        <v>0</v>
      </c>
      <c r="L93" s="147"/>
      <c r="M93" s="152"/>
      <c r="N93" s="153"/>
      <c r="O93" s="153"/>
      <c r="P93" s="154">
        <f>P94+P106+P141+P147</f>
        <v>0</v>
      </c>
      <c r="Q93" s="153"/>
      <c r="R93" s="154">
        <f>R94+R106+R141+R147</f>
        <v>7.96342</v>
      </c>
      <c r="S93" s="153"/>
      <c r="T93" s="155">
        <f>T94+T106+T141+T147</f>
        <v>16.772000000000002</v>
      </c>
      <c r="AR93" s="148" t="s">
        <v>15</v>
      </c>
      <c r="AT93" s="156" t="s">
        <v>70</v>
      </c>
      <c r="AU93" s="156" t="s">
        <v>71</v>
      </c>
      <c r="AY93" s="148" t="s">
        <v>165</v>
      </c>
      <c r="BK93" s="157">
        <f>BK94+BK106+BK141+BK147</f>
        <v>0</v>
      </c>
    </row>
    <row r="94" spans="2:63" s="12" customFormat="1" ht="22.9" customHeight="1">
      <c r="B94" s="147"/>
      <c r="D94" s="148" t="s">
        <v>70</v>
      </c>
      <c r="E94" s="158" t="s">
        <v>112</v>
      </c>
      <c r="F94" s="158" t="s">
        <v>186</v>
      </c>
      <c r="I94" s="150"/>
      <c r="J94" s="159">
        <f>BK94</f>
        <v>0</v>
      </c>
      <c r="L94" s="147"/>
      <c r="M94" s="152"/>
      <c r="N94" s="153"/>
      <c r="O94" s="153"/>
      <c r="P94" s="154">
        <f>SUM(P95:P105)</f>
        <v>0</v>
      </c>
      <c r="Q94" s="153"/>
      <c r="R94" s="154">
        <f>SUM(R95:R105)</f>
        <v>7.96342</v>
      </c>
      <c r="S94" s="153"/>
      <c r="T94" s="155">
        <f>SUM(T95:T105)</f>
        <v>0</v>
      </c>
      <c r="AR94" s="148" t="s">
        <v>15</v>
      </c>
      <c r="AT94" s="156" t="s">
        <v>70</v>
      </c>
      <c r="AU94" s="156" t="s">
        <v>15</v>
      </c>
      <c r="AY94" s="148" t="s">
        <v>165</v>
      </c>
      <c r="BK94" s="157">
        <f>SUM(BK95:BK105)</f>
        <v>0</v>
      </c>
    </row>
    <row r="95" spans="1:65" s="2" customFormat="1" ht="16.5" customHeight="1">
      <c r="A95" s="33"/>
      <c r="B95" s="160"/>
      <c r="C95" s="161" t="s">
        <v>15</v>
      </c>
      <c r="D95" s="358" t="s">
        <v>167</v>
      </c>
      <c r="E95" s="162" t="s">
        <v>1228</v>
      </c>
      <c r="F95" s="163" t="s">
        <v>1229</v>
      </c>
      <c r="G95" s="164" t="s">
        <v>170</v>
      </c>
      <c r="H95" s="165">
        <v>176.57</v>
      </c>
      <c r="I95" s="166"/>
      <c r="J95" s="167">
        <f>ROUND(I95*H95,2)</f>
        <v>0</v>
      </c>
      <c r="K95" s="163" t="s">
        <v>171</v>
      </c>
      <c r="L95" s="34"/>
      <c r="M95" s="168" t="s">
        <v>3</v>
      </c>
      <c r="N95" s="169" t="s">
        <v>42</v>
      </c>
      <c r="O95" s="54"/>
      <c r="P95" s="170">
        <f>O95*H95</f>
        <v>0</v>
      </c>
      <c r="Q95" s="170">
        <v>0.04</v>
      </c>
      <c r="R95" s="170">
        <f>Q95*H95</f>
        <v>7.0628</v>
      </c>
      <c r="S95" s="170">
        <v>0</v>
      </c>
      <c r="T95" s="171">
        <f>S95*H95</f>
        <v>0</v>
      </c>
      <c r="U95" s="33"/>
      <c r="V95" s="33"/>
      <c r="W95" s="33"/>
      <c r="X95" s="33"/>
      <c r="Y95" s="33"/>
      <c r="Z95" s="33"/>
      <c r="AA95" s="33"/>
      <c r="AB95" s="33"/>
      <c r="AC95" s="33"/>
      <c r="AD95" s="33"/>
      <c r="AE95" s="33"/>
      <c r="AR95" s="172" t="s">
        <v>87</v>
      </c>
      <c r="AT95" s="172" t="s">
        <v>167</v>
      </c>
      <c r="AU95" s="172" t="s">
        <v>75</v>
      </c>
      <c r="AY95" s="18" t="s">
        <v>165</v>
      </c>
      <c r="BE95" s="173">
        <f>IF(N95="základní",J95,0)</f>
        <v>0</v>
      </c>
      <c r="BF95" s="173">
        <f>IF(N95="snížená",J95,0)</f>
        <v>0</v>
      </c>
      <c r="BG95" s="173">
        <f>IF(N95="zákl. přenesená",J95,0)</f>
        <v>0</v>
      </c>
      <c r="BH95" s="173">
        <f>IF(N95="sníž. přenesená",J95,0)</f>
        <v>0</v>
      </c>
      <c r="BI95" s="173">
        <f>IF(N95="nulová",J95,0)</f>
        <v>0</v>
      </c>
      <c r="BJ95" s="18" t="s">
        <v>15</v>
      </c>
      <c r="BK95" s="173">
        <f>ROUND(I95*H95,2)</f>
        <v>0</v>
      </c>
      <c r="BL95" s="18" t="s">
        <v>87</v>
      </c>
      <c r="BM95" s="172" t="s">
        <v>1230</v>
      </c>
    </row>
    <row r="96" spans="2:51" s="13" customFormat="1" ht="12">
      <c r="B96" s="174"/>
      <c r="D96" s="359" t="s">
        <v>173</v>
      </c>
      <c r="E96" s="175" t="s">
        <v>3</v>
      </c>
      <c r="F96" s="176" t="s">
        <v>1231</v>
      </c>
      <c r="H96" s="177">
        <v>22.59</v>
      </c>
      <c r="I96" s="178"/>
      <c r="L96" s="174"/>
      <c r="M96" s="179"/>
      <c r="N96" s="180"/>
      <c r="O96" s="180"/>
      <c r="P96" s="180"/>
      <c r="Q96" s="180"/>
      <c r="R96" s="180"/>
      <c r="S96" s="180"/>
      <c r="T96" s="181"/>
      <c r="AT96" s="175" t="s">
        <v>173</v>
      </c>
      <c r="AU96" s="175" t="s">
        <v>75</v>
      </c>
      <c r="AV96" s="13" t="s">
        <v>75</v>
      </c>
      <c r="AW96" s="13" t="s">
        <v>33</v>
      </c>
      <c r="AX96" s="13" t="s">
        <v>71</v>
      </c>
      <c r="AY96" s="175" t="s">
        <v>165</v>
      </c>
    </row>
    <row r="97" spans="2:51" s="13" customFormat="1" ht="12">
      <c r="B97" s="174"/>
      <c r="D97" s="359" t="s">
        <v>173</v>
      </c>
      <c r="E97" s="175" t="s">
        <v>3</v>
      </c>
      <c r="F97" s="176" t="s">
        <v>1232</v>
      </c>
      <c r="H97" s="177">
        <v>94.15</v>
      </c>
      <c r="I97" s="178"/>
      <c r="L97" s="174"/>
      <c r="M97" s="179"/>
      <c r="N97" s="180"/>
      <c r="O97" s="180"/>
      <c r="P97" s="180"/>
      <c r="Q97" s="180"/>
      <c r="R97" s="180"/>
      <c r="S97" s="180"/>
      <c r="T97" s="181"/>
      <c r="AT97" s="175" t="s">
        <v>173</v>
      </c>
      <c r="AU97" s="175" t="s">
        <v>75</v>
      </c>
      <c r="AV97" s="13" t="s">
        <v>75</v>
      </c>
      <c r="AW97" s="13" t="s">
        <v>33</v>
      </c>
      <c r="AX97" s="13" t="s">
        <v>71</v>
      </c>
      <c r="AY97" s="175" t="s">
        <v>165</v>
      </c>
    </row>
    <row r="98" spans="2:51" s="13" customFormat="1" ht="12">
      <c r="B98" s="174"/>
      <c r="D98" s="359" t="s">
        <v>173</v>
      </c>
      <c r="E98" s="175" t="s">
        <v>3</v>
      </c>
      <c r="F98" s="176" t="s">
        <v>1233</v>
      </c>
      <c r="H98" s="177">
        <v>11.83</v>
      </c>
      <c r="I98" s="178"/>
      <c r="L98" s="174"/>
      <c r="M98" s="179"/>
      <c r="N98" s="180"/>
      <c r="O98" s="180"/>
      <c r="P98" s="180"/>
      <c r="Q98" s="180"/>
      <c r="R98" s="180"/>
      <c r="S98" s="180"/>
      <c r="T98" s="181"/>
      <c r="AT98" s="175" t="s">
        <v>173</v>
      </c>
      <c r="AU98" s="175" t="s">
        <v>75</v>
      </c>
      <c r="AV98" s="13" t="s">
        <v>75</v>
      </c>
      <c r="AW98" s="13" t="s">
        <v>33</v>
      </c>
      <c r="AX98" s="13" t="s">
        <v>71</v>
      </c>
      <c r="AY98" s="175" t="s">
        <v>165</v>
      </c>
    </row>
    <row r="99" spans="2:51" s="13" customFormat="1" ht="12">
      <c r="B99" s="174"/>
      <c r="D99" s="359" t="s">
        <v>173</v>
      </c>
      <c r="E99" s="175" t="s">
        <v>3</v>
      </c>
      <c r="F99" s="176" t="s">
        <v>1234</v>
      </c>
      <c r="H99" s="177">
        <v>11.25</v>
      </c>
      <c r="I99" s="178"/>
      <c r="L99" s="174"/>
      <c r="M99" s="179"/>
      <c r="N99" s="180"/>
      <c r="O99" s="180"/>
      <c r="P99" s="180"/>
      <c r="Q99" s="180"/>
      <c r="R99" s="180"/>
      <c r="S99" s="180"/>
      <c r="T99" s="181"/>
      <c r="AT99" s="175" t="s">
        <v>173</v>
      </c>
      <c r="AU99" s="175" t="s">
        <v>75</v>
      </c>
      <c r="AV99" s="13" t="s">
        <v>75</v>
      </c>
      <c r="AW99" s="13" t="s">
        <v>33</v>
      </c>
      <c r="AX99" s="13" t="s">
        <v>71</v>
      </c>
      <c r="AY99" s="175" t="s">
        <v>165</v>
      </c>
    </row>
    <row r="100" spans="2:51" s="15" customFormat="1" ht="12">
      <c r="B100" s="190"/>
      <c r="D100" s="359" t="s">
        <v>173</v>
      </c>
      <c r="E100" s="191" t="s">
        <v>3</v>
      </c>
      <c r="F100" s="192" t="s">
        <v>1235</v>
      </c>
      <c r="H100" s="191" t="s">
        <v>3</v>
      </c>
      <c r="I100" s="193"/>
      <c r="L100" s="190"/>
      <c r="M100" s="194"/>
      <c r="N100" s="195"/>
      <c r="O100" s="195"/>
      <c r="P100" s="195"/>
      <c r="Q100" s="195"/>
      <c r="R100" s="195"/>
      <c r="S100" s="195"/>
      <c r="T100" s="196"/>
      <c r="AT100" s="191" t="s">
        <v>173</v>
      </c>
      <c r="AU100" s="191" t="s">
        <v>75</v>
      </c>
      <c r="AV100" s="15" t="s">
        <v>15</v>
      </c>
      <c r="AW100" s="15" t="s">
        <v>33</v>
      </c>
      <c r="AX100" s="15" t="s">
        <v>71</v>
      </c>
      <c r="AY100" s="191" t="s">
        <v>165</v>
      </c>
    </row>
    <row r="101" spans="2:51" s="13" customFormat="1" ht="12">
      <c r="B101" s="174"/>
      <c r="D101" s="359" t="s">
        <v>173</v>
      </c>
      <c r="E101" s="175" t="s">
        <v>3</v>
      </c>
      <c r="F101" s="176" t="s">
        <v>1236</v>
      </c>
      <c r="H101" s="177">
        <v>36.75</v>
      </c>
      <c r="I101" s="178"/>
      <c r="L101" s="174"/>
      <c r="M101" s="179"/>
      <c r="N101" s="180"/>
      <c r="O101" s="180"/>
      <c r="P101" s="180"/>
      <c r="Q101" s="180"/>
      <c r="R101" s="180"/>
      <c r="S101" s="180"/>
      <c r="T101" s="181"/>
      <c r="AT101" s="175" t="s">
        <v>173</v>
      </c>
      <c r="AU101" s="175" t="s">
        <v>75</v>
      </c>
      <c r="AV101" s="13" t="s">
        <v>75</v>
      </c>
      <c r="AW101" s="13" t="s">
        <v>33</v>
      </c>
      <c r="AX101" s="13" t="s">
        <v>71</v>
      </c>
      <c r="AY101" s="175" t="s">
        <v>165</v>
      </c>
    </row>
    <row r="102" spans="2:51" s="14" customFormat="1" ht="12">
      <c r="B102" s="182"/>
      <c r="D102" s="359" t="s">
        <v>173</v>
      </c>
      <c r="E102" s="183" t="s">
        <v>3</v>
      </c>
      <c r="F102" s="184" t="s">
        <v>181</v>
      </c>
      <c r="H102" s="185">
        <v>176.57000000000002</v>
      </c>
      <c r="I102" s="186"/>
      <c r="L102" s="182"/>
      <c r="M102" s="187"/>
      <c r="N102" s="188"/>
      <c r="O102" s="188"/>
      <c r="P102" s="188"/>
      <c r="Q102" s="188"/>
      <c r="R102" s="188"/>
      <c r="S102" s="188"/>
      <c r="T102" s="189"/>
      <c r="AT102" s="183" t="s">
        <v>173</v>
      </c>
      <c r="AU102" s="183" t="s">
        <v>75</v>
      </c>
      <c r="AV102" s="14" t="s">
        <v>87</v>
      </c>
      <c r="AW102" s="14" t="s">
        <v>33</v>
      </c>
      <c r="AX102" s="14" t="s">
        <v>15</v>
      </c>
      <c r="AY102" s="183" t="s">
        <v>165</v>
      </c>
    </row>
    <row r="103" spans="1:65" s="2" customFormat="1" ht="33" customHeight="1">
      <c r="A103" s="33"/>
      <c r="B103" s="160"/>
      <c r="C103" s="161" t="s">
        <v>75</v>
      </c>
      <c r="D103" s="358" t="s">
        <v>167</v>
      </c>
      <c r="E103" s="162" t="s">
        <v>1237</v>
      </c>
      <c r="F103" s="163" t="s">
        <v>1238</v>
      </c>
      <c r="G103" s="164" t="s">
        <v>170</v>
      </c>
      <c r="H103" s="165">
        <v>49</v>
      </c>
      <c r="I103" s="166"/>
      <c r="J103" s="167">
        <f>ROUND(I103*H103,2)</f>
        <v>0</v>
      </c>
      <c r="K103" s="163" t="s">
        <v>171</v>
      </c>
      <c r="L103" s="34"/>
      <c r="M103" s="168" t="s">
        <v>3</v>
      </c>
      <c r="N103" s="169" t="s">
        <v>42</v>
      </c>
      <c r="O103" s="54"/>
      <c r="P103" s="170">
        <f>O103*H103</f>
        <v>0</v>
      </c>
      <c r="Q103" s="170">
        <v>0.01838</v>
      </c>
      <c r="R103" s="170">
        <f>Q103*H103</f>
        <v>0.90062</v>
      </c>
      <c r="S103" s="170">
        <v>0</v>
      </c>
      <c r="T103" s="171">
        <f>S103*H103</f>
        <v>0</v>
      </c>
      <c r="U103" s="33"/>
      <c r="V103" s="33"/>
      <c r="W103" s="33"/>
      <c r="X103" s="33"/>
      <c r="Y103" s="33"/>
      <c r="Z103" s="33"/>
      <c r="AA103" s="33"/>
      <c r="AB103" s="33"/>
      <c r="AC103" s="33"/>
      <c r="AD103" s="33"/>
      <c r="AE103" s="33"/>
      <c r="AR103" s="172" t="s">
        <v>87</v>
      </c>
      <c r="AT103" s="172" t="s">
        <v>167</v>
      </c>
      <c r="AU103" s="172" t="s">
        <v>75</v>
      </c>
      <c r="AY103" s="18" t="s">
        <v>165</v>
      </c>
      <c r="BE103" s="173">
        <f>IF(N103="základní",J103,0)</f>
        <v>0</v>
      </c>
      <c r="BF103" s="173">
        <f>IF(N103="snížená",J103,0)</f>
        <v>0</v>
      </c>
      <c r="BG103" s="173">
        <f>IF(N103="zákl. přenesená",J103,0)</f>
        <v>0</v>
      </c>
      <c r="BH103" s="173">
        <f>IF(N103="sníž. přenesená",J103,0)</f>
        <v>0</v>
      </c>
      <c r="BI103" s="173">
        <f>IF(N103="nulová",J103,0)</f>
        <v>0</v>
      </c>
      <c r="BJ103" s="18" t="s">
        <v>15</v>
      </c>
      <c r="BK103" s="173">
        <f>ROUND(I103*H103,2)</f>
        <v>0</v>
      </c>
      <c r="BL103" s="18" t="s">
        <v>87</v>
      </c>
      <c r="BM103" s="172" t="s">
        <v>1239</v>
      </c>
    </row>
    <row r="104" spans="2:51" s="15" customFormat="1" ht="12">
      <c r="B104" s="190"/>
      <c r="D104" s="359" t="s">
        <v>173</v>
      </c>
      <c r="E104" s="191" t="s">
        <v>3</v>
      </c>
      <c r="F104" s="192" t="s">
        <v>1235</v>
      </c>
      <c r="H104" s="191" t="s">
        <v>3</v>
      </c>
      <c r="I104" s="193"/>
      <c r="L104" s="190"/>
      <c r="M104" s="194"/>
      <c r="N104" s="195"/>
      <c r="O104" s="195"/>
      <c r="P104" s="195"/>
      <c r="Q104" s="195"/>
      <c r="R104" s="195"/>
      <c r="S104" s="195"/>
      <c r="T104" s="196"/>
      <c r="AT104" s="191" t="s">
        <v>173</v>
      </c>
      <c r="AU104" s="191" t="s">
        <v>75</v>
      </c>
      <c r="AV104" s="15" t="s">
        <v>15</v>
      </c>
      <c r="AW104" s="15" t="s">
        <v>33</v>
      </c>
      <c r="AX104" s="15" t="s">
        <v>71</v>
      </c>
      <c r="AY104" s="191" t="s">
        <v>165</v>
      </c>
    </row>
    <row r="105" spans="2:51" s="13" customFormat="1" ht="12">
      <c r="B105" s="174"/>
      <c r="D105" s="359" t="s">
        <v>173</v>
      </c>
      <c r="E105" s="175" t="s">
        <v>3</v>
      </c>
      <c r="F105" s="176" t="s">
        <v>1240</v>
      </c>
      <c r="H105" s="177">
        <v>49</v>
      </c>
      <c r="I105" s="178"/>
      <c r="L105" s="174"/>
      <c r="M105" s="179"/>
      <c r="N105" s="180"/>
      <c r="O105" s="180"/>
      <c r="P105" s="180"/>
      <c r="Q105" s="180"/>
      <c r="R105" s="180"/>
      <c r="S105" s="180"/>
      <c r="T105" s="181"/>
      <c r="AT105" s="175" t="s">
        <v>173</v>
      </c>
      <c r="AU105" s="175" t="s">
        <v>75</v>
      </c>
      <c r="AV105" s="13" t="s">
        <v>75</v>
      </c>
      <c r="AW105" s="13" t="s">
        <v>33</v>
      </c>
      <c r="AX105" s="13" t="s">
        <v>15</v>
      </c>
      <c r="AY105" s="175" t="s">
        <v>165</v>
      </c>
    </row>
    <row r="106" spans="2:63" s="12" customFormat="1" ht="22.9" customHeight="1">
      <c r="B106" s="147"/>
      <c r="D106" s="360" t="s">
        <v>70</v>
      </c>
      <c r="E106" s="158" t="s">
        <v>202</v>
      </c>
      <c r="F106" s="158" t="s">
        <v>203</v>
      </c>
      <c r="I106" s="150"/>
      <c r="J106" s="159">
        <f>BK106</f>
        <v>0</v>
      </c>
      <c r="L106" s="147"/>
      <c r="M106" s="152"/>
      <c r="N106" s="153"/>
      <c r="O106" s="153"/>
      <c r="P106" s="154">
        <f>SUM(P107:P140)</f>
        <v>0</v>
      </c>
      <c r="Q106" s="153"/>
      <c r="R106" s="154">
        <f>SUM(R107:R140)</f>
        <v>0</v>
      </c>
      <c r="S106" s="153"/>
      <c r="T106" s="155">
        <f>SUM(T107:T140)</f>
        <v>16.772000000000002</v>
      </c>
      <c r="AR106" s="148" t="s">
        <v>15</v>
      </c>
      <c r="AT106" s="156" t="s">
        <v>70</v>
      </c>
      <c r="AU106" s="156" t="s">
        <v>15</v>
      </c>
      <c r="AY106" s="148" t="s">
        <v>165</v>
      </c>
      <c r="BK106" s="157">
        <f>SUM(BK107:BK140)</f>
        <v>0</v>
      </c>
    </row>
    <row r="107" spans="1:65" s="2" customFormat="1" ht="44.25" customHeight="1">
      <c r="A107" s="33"/>
      <c r="B107" s="160"/>
      <c r="C107" s="161" t="s">
        <v>83</v>
      </c>
      <c r="D107" s="358" t="s">
        <v>167</v>
      </c>
      <c r="E107" s="162" t="s">
        <v>1241</v>
      </c>
      <c r="F107" s="163" t="s">
        <v>1242</v>
      </c>
      <c r="G107" s="164" t="s">
        <v>286</v>
      </c>
      <c r="H107" s="165">
        <v>375</v>
      </c>
      <c r="I107" s="166"/>
      <c r="J107" s="167">
        <f>ROUND(I107*H107,2)</f>
        <v>0</v>
      </c>
      <c r="K107" s="163" t="s">
        <v>171</v>
      </c>
      <c r="L107" s="34"/>
      <c r="M107" s="168" t="s">
        <v>3</v>
      </c>
      <c r="N107" s="169" t="s">
        <v>42</v>
      </c>
      <c r="O107" s="54"/>
      <c r="P107" s="170">
        <f>O107*H107</f>
        <v>0</v>
      </c>
      <c r="Q107" s="170">
        <v>0</v>
      </c>
      <c r="R107" s="170">
        <f>Q107*H107</f>
        <v>0</v>
      </c>
      <c r="S107" s="170">
        <v>0.001</v>
      </c>
      <c r="T107" s="171">
        <f>S107*H107</f>
        <v>0.375</v>
      </c>
      <c r="U107" s="33"/>
      <c r="V107" s="33"/>
      <c r="W107" s="33"/>
      <c r="X107" s="33"/>
      <c r="Y107" s="33"/>
      <c r="Z107" s="33"/>
      <c r="AA107" s="33"/>
      <c r="AB107" s="33"/>
      <c r="AC107" s="33"/>
      <c r="AD107" s="33"/>
      <c r="AE107" s="33"/>
      <c r="AR107" s="172" t="s">
        <v>87</v>
      </c>
      <c r="AT107" s="172" t="s">
        <v>167</v>
      </c>
      <c r="AU107" s="172" t="s">
        <v>75</v>
      </c>
      <c r="AY107" s="18" t="s">
        <v>165</v>
      </c>
      <c r="BE107" s="173">
        <f>IF(N107="základní",J107,0)</f>
        <v>0</v>
      </c>
      <c r="BF107" s="173">
        <f>IF(N107="snížená",J107,0)</f>
        <v>0</v>
      </c>
      <c r="BG107" s="173">
        <f>IF(N107="zákl. přenesená",J107,0)</f>
        <v>0</v>
      </c>
      <c r="BH107" s="173">
        <f>IF(N107="sníž. přenesená",J107,0)</f>
        <v>0</v>
      </c>
      <c r="BI107" s="173">
        <f>IF(N107="nulová",J107,0)</f>
        <v>0</v>
      </c>
      <c r="BJ107" s="18" t="s">
        <v>15</v>
      </c>
      <c r="BK107" s="173">
        <f>ROUND(I107*H107,2)</f>
        <v>0</v>
      </c>
      <c r="BL107" s="18" t="s">
        <v>87</v>
      </c>
      <c r="BM107" s="172" t="s">
        <v>1243</v>
      </c>
    </row>
    <row r="108" spans="2:51" s="15" customFormat="1" ht="12">
      <c r="B108" s="190"/>
      <c r="D108" s="359" t="s">
        <v>173</v>
      </c>
      <c r="E108" s="191" t="s">
        <v>3</v>
      </c>
      <c r="F108" s="192" t="s">
        <v>1244</v>
      </c>
      <c r="H108" s="191" t="s">
        <v>3</v>
      </c>
      <c r="I108" s="193"/>
      <c r="L108" s="190"/>
      <c r="M108" s="194"/>
      <c r="N108" s="195"/>
      <c r="O108" s="195"/>
      <c r="P108" s="195"/>
      <c r="Q108" s="195"/>
      <c r="R108" s="195"/>
      <c r="S108" s="195"/>
      <c r="T108" s="196"/>
      <c r="AT108" s="191" t="s">
        <v>173</v>
      </c>
      <c r="AU108" s="191" t="s">
        <v>75</v>
      </c>
      <c r="AV108" s="15" t="s">
        <v>15</v>
      </c>
      <c r="AW108" s="15" t="s">
        <v>33</v>
      </c>
      <c r="AX108" s="15" t="s">
        <v>71</v>
      </c>
      <c r="AY108" s="191" t="s">
        <v>165</v>
      </c>
    </row>
    <row r="109" spans="2:51" s="13" customFormat="1" ht="12">
      <c r="B109" s="174"/>
      <c r="D109" s="359" t="s">
        <v>173</v>
      </c>
      <c r="E109" s="175" t="s">
        <v>3</v>
      </c>
      <c r="F109" s="176" t="s">
        <v>1245</v>
      </c>
      <c r="H109" s="177">
        <v>300</v>
      </c>
      <c r="I109" s="178"/>
      <c r="L109" s="174"/>
      <c r="M109" s="179"/>
      <c r="N109" s="180"/>
      <c r="O109" s="180"/>
      <c r="P109" s="180"/>
      <c r="Q109" s="180"/>
      <c r="R109" s="180"/>
      <c r="S109" s="180"/>
      <c r="T109" s="181"/>
      <c r="AT109" s="175" t="s">
        <v>173</v>
      </c>
      <c r="AU109" s="175" t="s">
        <v>75</v>
      </c>
      <c r="AV109" s="13" t="s">
        <v>75</v>
      </c>
      <c r="AW109" s="13" t="s">
        <v>33</v>
      </c>
      <c r="AX109" s="13" t="s">
        <v>71</v>
      </c>
      <c r="AY109" s="175" t="s">
        <v>165</v>
      </c>
    </row>
    <row r="110" spans="2:51" s="15" customFormat="1" ht="12">
      <c r="B110" s="190"/>
      <c r="D110" s="359" t="s">
        <v>173</v>
      </c>
      <c r="E110" s="191" t="s">
        <v>3</v>
      </c>
      <c r="F110" s="192" t="s">
        <v>1246</v>
      </c>
      <c r="H110" s="191" t="s">
        <v>3</v>
      </c>
      <c r="I110" s="193"/>
      <c r="L110" s="190"/>
      <c r="M110" s="194"/>
      <c r="N110" s="195"/>
      <c r="O110" s="195"/>
      <c r="P110" s="195"/>
      <c r="Q110" s="195"/>
      <c r="R110" s="195"/>
      <c r="S110" s="195"/>
      <c r="T110" s="196"/>
      <c r="AT110" s="191" t="s">
        <v>173</v>
      </c>
      <c r="AU110" s="191" t="s">
        <v>75</v>
      </c>
      <c r="AV110" s="15" t="s">
        <v>15</v>
      </c>
      <c r="AW110" s="15" t="s">
        <v>33</v>
      </c>
      <c r="AX110" s="15" t="s">
        <v>71</v>
      </c>
      <c r="AY110" s="191" t="s">
        <v>165</v>
      </c>
    </row>
    <row r="111" spans="2:51" s="13" customFormat="1" ht="12">
      <c r="B111" s="174"/>
      <c r="D111" s="359" t="s">
        <v>173</v>
      </c>
      <c r="E111" s="175" t="s">
        <v>3</v>
      </c>
      <c r="F111" s="176" t="s">
        <v>1247</v>
      </c>
      <c r="H111" s="177">
        <v>75</v>
      </c>
      <c r="I111" s="178"/>
      <c r="L111" s="174"/>
      <c r="M111" s="179"/>
      <c r="N111" s="180"/>
      <c r="O111" s="180"/>
      <c r="P111" s="180"/>
      <c r="Q111" s="180"/>
      <c r="R111" s="180"/>
      <c r="S111" s="180"/>
      <c r="T111" s="181"/>
      <c r="AT111" s="175" t="s">
        <v>173</v>
      </c>
      <c r="AU111" s="175" t="s">
        <v>75</v>
      </c>
      <c r="AV111" s="13" t="s">
        <v>75</v>
      </c>
      <c r="AW111" s="13" t="s">
        <v>33</v>
      </c>
      <c r="AX111" s="13" t="s">
        <v>71</v>
      </c>
      <c r="AY111" s="175" t="s">
        <v>165</v>
      </c>
    </row>
    <row r="112" spans="2:51" s="14" customFormat="1" ht="12">
      <c r="B112" s="182"/>
      <c r="D112" s="359" t="s">
        <v>173</v>
      </c>
      <c r="E112" s="183" t="s">
        <v>3</v>
      </c>
      <c r="F112" s="184" t="s">
        <v>181</v>
      </c>
      <c r="H112" s="185">
        <v>375</v>
      </c>
      <c r="I112" s="186"/>
      <c r="L112" s="182"/>
      <c r="M112" s="187"/>
      <c r="N112" s="188"/>
      <c r="O112" s="188"/>
      <c r="P112" s="188"/>
      <c r="Q112" s="188"/>
      <c r="R112" s="188"/>
      <c r="S112" s="188"/>
      <c r="T112" s="189"/>
      <c r="AT112" s="183" t="s">
        <v>173</v>
      </c>
      <c r="AU112" s="183" t="s">
        <v>75</v>
      </c>
      <c r="AV112" s="14" t="s">
        <v>87</v>
      </c>
      <c r="AW112" s="14" t="s">
        <v>33</v>
      </c>
      <c r="AX112" s="14" t="s">
        <v>15</v>
      </c>
      <c r="AY112" s="183" t="s">
        <v>165</v>
      </c>
    </row>
    <row r="113" spans="1:65" s="2" customFormat="1" ht="44.25" customHeight="1">
      <c r="A113" s="33"/>
      <c r="B113" s="160"/>
      <c r="C113" s="161" t="s">
        <v>87</v>
      </c>
      <c r="D113" s="358" t="s">
        <v>167</v>
      </c>
      <c r="E113" s="162" t="s">
        <v>1248</v>
      </c>
      <c r="F113" s="163" t="s">
        <v>1249</v>
      </c>
      <c r="G113" s="164" t="s">
        <v>286</v>
      </c>
      <c r="H113" s="165">
        <v>225</v>
      </c>
      <c r="I113" s="166"/>
      <c r="J113" s="167">
        <f>ROUND(I113*H113,2)</f>
        <v>0</v>
      </c>
      <c r="K113" s="163" t="s">
        <v>171</v>
      </c>
      <c r="L113" s="34"/>
      <c r="M113" s="168" t="s">
        <v>3</v>
      </c>
      <c r="N113" s="169" t="s">
        <v>42</v>
      </c>
      <c r="O113" s="54"/>
      <c r="P113" s="170">
        <f>O113*H113</f>
        <v>0</v>
      </c>
      <c r="Q113" s="170">
        <v>0</v>
      </c>
      <c r="R113" s="170">
        <f>Q113*H113</f>
        <v>0</v>
      </c>
      <c r="S113" s="170">
        <v>0.004</v>
      </c>
      <c r="T113" s="171">
        <f>S113*H113</f>
        <v>0.9</v>
      </c>
      <c r="U113" s="33"/>
      <c r="V113" s="33"/>
      <c r="W113" s="33"/>
      <c r="X113" s="33"/>
      <c r="Y113" s="33"/>
      <c r="Z113" s="33"/>
      <c r="AA113" s="33"/>
      <c r="AB113" s="33"/>
      <c r="AC113" s="33"/>
      <c r="AD113" s="33"/>
      <c r="AE113" s="33"/>
      <c r="AR113" s="172" t="s">
        <v>87</v>
      </c>
      <c r="AT113" s="172" t="s">
        <v>167</v>
      </c>
      <c r="AU113" s="172" t="s">
        <v>75</v>
      </c>
      <c r="AY113" s="18" t="s">
        <v>165</v>
      </c>
      <c r="BE113" s="173">
        <f>IF(N113="základní",J113,0)</f>
        <v>0</v>
      </c>
      <c r="BF113" s="173">
        <f>IF(N113="snížená",J113,0)</f>
        <v>0</v>
      </c>
      <c r="BG113" s="173">
        <f>IF(N113="zákl. přenesená",J113,0)</f>
        <v>0</v>
      </c>
      <c r="BH113" s="173">
        <f>IF(N113="sníž. přenesená",J113,0)</f>
        <v>0</v>
      </c>
      <c r="BI113" s="173">
        <f>IF(N113="nulová",J113,0)</f>
        <v>0</v>
      </c>
      <c r="BJ113" s="18" t="s">
        <v>15</v>
      </c>
      <c r="BK113" s="173">
        <f>ROUND(I113*H113,2)</f>
        <v>0</v>
      </c>
      <c r="BL113" s="18" t="s">
        <v>87</v>
      </c>
      <c r="BM113" s="172" t="s">
        <v>1250</v>
      </c>
    </row>
    <row r="114" spans="2:51" s="15" customFormat="1" ht="12">
      <c r="B114" s="190"/>
      <c r="D114" s="359" t="s">
        <v>173</v>
      </c>
      <c r="E114" s="191" t="s">
        <v>3</v>
      </c>
      <c r="F114" s="192" t="s">
        <v>1246</v>
      </c>
      <c r="H114" s="191" t="s">
        <v>3</v>
      </c>
      <c r="I114" s="193"/>
      <c r="L114" s="190"/>
      <c r="M114" s="194"/>
      <c r="N114" s="195"/>
      <c r="O114" s="195"/>
      <c r="P114" s="195"/>
      <c r="Q114" s="195"/>
      <c r="R114" s="195"/>
      <c r="S114" s="195"/>
      <c r="T114" s="196"/>
      <c r="AT114" s="191" t="s">
        <v>173</v>
      </c>
      <c r="AU114" s="191" t="s">
        <v>75</v>
      </c>
      <c r="AV114" s="15" t="s">
        <v>15</v>
      </c>
      <c r="AW114" s="15" t="s">
        <v>33</v>
      </c>
      <c r="AX114" s="15" t="s">
        <v>71</v>
      </c>
      <c r="AY114" s="191" t="s">
        <v>165</v>
      </c>
    </row>
    <row r="115" spans="2:51" s="13" customFormat="1" ht="12">
      <c r="B115" s="174"/>
      <c r="D115" s="359" t="s">
        <v>173</v>
      </c>
      <c r="E115" s="175" t="s">
        <v>3</v>
      </c>
      <c r="F115" s="176" t="s">
        <v>1247</v>
      </c>
      <c r="H115" s="177">
        <v>75</v>
      </c>
      <c r="I115" s="178"/>
      <c r="L115" s="174"/>
      <c r="M115" s="179"/>
      <c r="N115" s="180"/>
      <c r="O115" s="180"/>
      <c r="P115" s="180"/>
      <c r="Q115" s="180"/>
      <c r="R115" s="180"/>
      <c r="S115" s="180"/>
      <c r="T115" s="181"/>
      <c r="AT115" s="175" t="s">
        <v>173</v>
      </c>
      <c r="AU115" s="175" t="s">
        <v>75</v>
      </c>
      <c r="AV115" s="13" t="s">
        <v>75</v>
      </c>
      <c r="AW115" s="13" t="s">
        <v>33</v>
      </c>
      <c r="AX115" s="13" t="s">
        <v>71</v>
      </c>
      <c r="AY115" s="175" t="s">
        <v>165</v>
      </c>
    </row>
    <row r="116" spans="2:51" s="15" customFormat="1" ht="12">
      <c r="B116" s="190"/>
      <c r="D116" s="359" t="s">
        <v>173</v>
      </c>
      <c r="E116" s="191" t="s">
        <v>3</v>
      </c>
      <c r="F116" s="192" t="s">
        <v>1251</v>
      </c>
      <c r="H116" s="191" t="s">
        <v>3</v>
      </c>
      <c r="I116" s="193"/>
      <c r="L116" s="190"/>
      <c r="M116" s="194"/>
      <c r="N116" s="195"/>
      <c r="O116" s="195"/>
      <c r="P116" s="195"/>
      <c r="Q116" s="195"/>
      <c r="R116" s="195"/>
      <c r="S116" s="195"/>
      <c r="T116" s="196"/>
      <c r="AT116" s="191" t="s">
        <v>173</v>
      </c>
      <c r="AU116" s="191" t="s">
        <v>75</v>
      </c>
      <c r="AV116" s="15" t="s">
        <v>15</v>
      </c>
      <c r="AW116" s="15" t="s">
        <v>33</v>
      </c>
      <c r="AX116" s="15" t="s">
        <v>71</v>
      </c>
      <c r="AY116" s="191" t="s">
        <v>165</v>
      </c>
    </row>
    <row r="117" spans="2:51" s="13" customFormat="1" ht="12">
      <c r="B117" s="174"/>
      <c r="D117" s="359" t="s">
        <v>173</v>
      </c>
      <c r="E117" s="175" t="s">
        <v>3</v>
      </c>
      <c r="F117" s="176" t="s">
        <v>1252</v>
      </c>
      <c r="H117" s="177">
        <v>150</v>
      </c>
      <c r="I117" s="178"/>
      <c r="L117" s="174"/>
      <c r="M117" s="179"/>
      <c r="N117" s="180"/>
      <c r="O117" s="180"/>
      <c r="P117" s="180"/>
      <c r="Q117" s="180"/>
      <c r="R117" s="180"/>
      <c r="S117" s="180"/>
      <c r="T117" s="181"/>
      <c r="AT117" s="175" t="s">
        <v>173</v>
      </c>
      <c r="AU117" s="175" t="s">
        <v>75</v>
      </c>
      <c r="AV117" s="13" t="s">
        <v>75</v>
      </c>
      <c r="AW117" s="13" t="s">
        <v>33</v>
      </c>
      <c r="AX117" s="13" t="s">
        <v>71</v>
      </c>
      <c r="AY117" s="175" t="s">
        <v>165</v>
      </c>
    </row>
    <row r="118" spans="2:51" s="14" customFormat="1" ht="12">
      <c r="B118" s="182"/>
      <c r="D118" s="359" t="s">
        <v>173</v>
      </c>
      <c r="E118" s="183" t="s">
        <v>3</v>
      </c>
      <c r="F118" s="184" t="s">
        <v>181</v>
      </c>
      <c r="H118" s="185">
        <v>225</v>
      </c>
      <c r="I118" s="186"/>
      <c r="L118" s="182"/>
      <c r="M118" s="187"/>
      <c r="N118" s="188"/>
      <c r="O118" s="188"/>
      <c r="P118" s="188"/>
      <c r="Q118" s="188"/>
      <c r="R118" s="188"/>
      <c r="S118" s="188"/>
      <c r="T118" s="189"/>
      <c r="AT118" s="183" t="s">
        <v>173</v>
      </c>
      <c r="AU118" s="183" t="s">
        <v>75</v>
      </c>
      <c r="AV118" s="14" t="s">
        <v>87</v>
      </c>
      <c r="AW118" s="14" t="s">
        <v>33</v>
      </c>
      <c r="AX118" s="14" t="s">
        <v>15</v>
      </c>
      <c r="AY118" s="183" t="s">
        <v>165</v>
      </c>
    </row>
    <row r="119" spans="1:65" s="2" customFormat="1" ht="44.25" customHeight="1">
      <c r="A119" s="33"/>
      <c r="B119" s="160"/>
      <c r="C119" s="161" t="s">
        <v>109</v>
      </c>
      <c r="D119" s="358" t="s">
        <v>167</v>
      </c>
      <c r="E119" s="162" t="s">
        <v>1253</v>
      </c>
      <c r="F119" s="163" t="s">
        <v>1254</v>
      </c>
      <c r="G119" s="164" t="s">
        <v>286</v>
      </c>
      <c r="H119" s="165">
        <v>56</v>
      </c>
      <c r="I119" s="166"/>
      <c r="J119" s="167">
        <f>ROUND(I119*H119,2)</f>
        <v>0</v>
      </c>
      <c r="K119" s="163" t="s">
        <v>171</v>
      </c>
      <c r="L119" s="34"/>
      <c r="M119" s="168" t="s">
        <v>3</v>
      </c>
      <c r="N119" s="169" t="s">
        <v>42</v>
      </c>
      <c r="O119" s="54"/>
      <c r="P119" s="170">
        <f>O119*H119</f>
        <v>0</v>
      </c>
      <c r="Q119" s="170">
        <v>0</v>
      </c>
      <c r="R119" s="170">
        <f>Q119*H119</f>
        <v>0</v>
      </c>
      <c r="S119" s="170">
        <v>0.025</v>
      </c>
      <c r="T119" s="171">
        <f>S119*H119</f>
        <v>1.4000000000000001</v>
      </c>
      <c r="U119" s="33"/>
      <c r="V119" s="33"/>
      <c r="W119" s="33"/>
      <c r="X119" s="33"/>
      <c r="Y119" s="33"/>
      <c r="Z119" s="33"/>
      <c r="AA119" s="33"/>
      <c r="AB119" s="33"/>
      <c r="AC119" s="33"/>
      <c r="AD119" s="33"/>
      <c r="AE119" s="33"/>
      <c r="AR119" s="172" t="s">
        <v>87</v>
      </c>
      <c r="AT119" s="172" t="s">
        <v>167</v>
      </c>
      <c r="AU119" s="172" t="s">
        <v>75</v>
      </c>
      <c r="AY119" s="18" t="s">
        <v>165</v>
      </c>
      <c r="BE119" s="173">
        <f>IF(N119="základní",J119,0)</f>
        <v>0</v>
      </c>
      <c r="BF119" s="173">
        <f>IF(N119="snížená",J119,0)</f>
        <v>0</v>
      </c>
      <c r="BG119" s="173">
        <f>IF(N119="zákl. přenesená",J119,0)</f>
        <v>0</v>
      </c>
      <c r="BH119" s="173">
        <f>IF(N119="sníž. přenesená",J119,0)</f>
        <v>0</v>
      </c>
      <c r="BI119" s="173">
        <f>IF(N119="nulová",J119,0)</f>
        <v>0</v>
      </c>
      <c r="BJ119" s="18" t="s">
        <v>15</v>
      </c>
      <c r="BK119" s="173">
        <f>ROUND(I119*H119,2)</f>
        <v>0</v>
      </c>
      <c r="BL119" s="18" t="s">
        <v>87</v>
      </c>
      <c r="BM119" s="172" t="s">
        <v>1255</v>
      </c>
    </row>
    <row r="120" spans="2:51" s="15" customFormat="1" ht="12">
      <c r="B120" s="190"/>
      <c r="D120" s="359" t="s">
        <v>173</v>
      </c>
      <c r="E120" s="191" t="s">
        <v>3</v>
      </c>
      <c r="F120" s="192" t="s">
        <v>1256</v>
      </c>
      <c r="H120" s="191" t="s">
        <v>3</v>
      </c>
      <c r="I120" s="193"/>
      <c r="L120" s="190"/>
      <c r="M120" s="194"/>
      <c r="N120" s="195"/>
      <c r="O120" s="195"/>
      <c r="P120" s="195"/>
      <c r="Q120" s="195"/>
      <c r="R120" s="195"/>
      <c r="S120" s="195"/>
      <c r="T120" s="196"/>
      <c r="AT120" s="191" t="s">
        <v>173</v>
      </c>
      <c r="AU120" s="191" t="s">
        <v>75</v>
      </c>
      <c r="AV120" s="15" t="s">
        <v>15</v>
      </c>
      <c r="AW120" s="15" t="s">
        <v>33</v>
      </c>
      <c r="AX120" s="15" t="s">
        <v>71</v>
      </c>
      <c r="AY120" s="191" t="s">
        <v>165</v>
      </c>
    </row>
    <row r="121" spans="2:51" s="13" customFormat="1" ht="12">
      <c r="B121" s="174"/>
      <c r="D121" s="359" t="s">
        <v>173</v>
      </c>
      <c r="E121" s="175" t="s">
        <v>3</v>
      </c>
      <c r="F121" s="176" t="s">
        <v>438</v>
      </c>
      <c r="H121" s="177">
        <v>56</v>
      </c>
      <c r="I121" s="178"/>
      <c r="L121" s="174"/>
      <c r="M121" s="179"/>
      <c r="N121" s="180"/>
      <c r="O121" s="180"/>
      <c r="P121" s="180"/>
      <c r="Q121" s="180"/>
      <c r="R121" s="180"/>
      <c r="S121" s="180"/>
      <c r="T121" s="181"/>
      <c r="AT121" s="175" t="s">
        <v>173</v>
      </c>
      <c r="AU121" s="175" t="s">
        <v>75</v>
      </c>
      <c r="AV121" s="13" t="s">
        <v>75</v>
      </c>
      <c r="AW121" s="13" t="s">
        <v>33</v>
      </c>
      <c r="AX121" s="13" t="s">
        <v>15</v>
      </c>
      <c r="AY121" s="175" t="s">
        <v>165</v>
      </c>
    </row>
    <row r="122" spans="1:65" s="2" customFormat="1" ht="33" customHeight="1">
      <c r="A122" s="33"/>
      <c r="B122" s="160"/>
      <c r="C122" s="161" t="s">
        <v>112</v>
      </c>
      <c r="D122" s="358" t="s">
        <v>167</v>
      </c>
      <c r="E122" s="162" t="s">
        <v>1257</v>
      </c>
      <c r="F122" s="163" t="s">
        <v>1258</v>
      </c>
      <c r="G122" s="164" t="s">
        <v>177</v>
      </c>
      <c r="H122" s="165">
        <v>753</v>
      </c>
      <c r="I122" s="166"/>
      <c r="J122" s="167">
        <f>ROUND(I122*H122,2)</f>
        <v>0</v>
      </c>
      <c r="K122" s="163" t="s">
        <v>171</v>
      </c>
      <c r="L122" s="34"/>
      <c r="M122" s="168" t="s">
        <v>3</v>
      </c>
      <c r="N122" s="169" t="s">
        <v>42</v>
      </c>
      <c r="O122" s="54"/>
      <c r="P122" s="170">
        <f>O122*H122</f>
        <v>0</v>
      </c>
      <c r="Q122" s="170">
        <v>0</v>
      </c>
      <c r="R122" s="170">
        <f>Q122*H122</f>
        <v>0</v>
      </c>
      <c r="S122" s="170">
        <v>0.002</v>
      </c>
      <c r="T122" s="171">
        <f>S122*H122</f>
        <v>1.506</v>
      </c>
      <c r="U122" s="33"/>
      <c r="V122" s="33"/>
      <c r="W122" s="33"/>
      <c r="X122" s="33"/>
      <c r="Y122" s="33"/>
      <c r="Z122" s="33"/>
      <c r="AA122" s="33"/>
      <c r="AB122" s="33"/>
      <c r="AC122" s="33"/>
      <c r="AD122" s="33"/>
      <c r="AE122" s="33"/>
      <c r="AR122" s="172" t="s">
        <v>87</v>
      </c>
      <c r="AT122" s="172" t="s">
        <v>167</v>
      </c>
      <c r="AU122" s="172" t="s">
        <v>75</v>
      </c>
      <c r="AY122" s="18" t="s">
        <v>165</v>
      </c>
      <c r="BE122" s="173">
        <f>IF(N122="základní",J122,0)</f>
        <v>0</v>
      </c>
      <c r="BF122" s="173">
        <f>IF(N122="snížená",J122,0)</f>
        <v>0</v>
      </c>
      <c r="BG122" s="173">
        <f>IF(N122="zákl. přenesená",J122,0)</f>
        <v>0</v>
      </c>
      <c r="BH122" s="173">
        <f>IF(N122="sníž. přenesená",J122,0)</f>
        <v>0</v>
      </c>
      <c r="BI122" s="173">
        <f>IF(N122="nulová",J122,0)</f>
        <v>0</v>
      </c>
      <c r="BJ122" s="18" t="s">
        <v>15</v>
      </c>
      <c r="BK122" s="173">
        <f>ROUND(I122*H122,2)</f>
        <v>0</v>
      </c>
      <c r="BL122" s="18" t="s">
        <v>87</v>
      </c>
      <c r="BM122" s="172" t="s">
        <v>1259</v>
      </c>
    </row>
    <row r="123" spans="2:51" s="15" customFormat="1" ht="12">
      <c r="B123" s="190"/>
      <c r="D123" s="359" t="s">
        <v>173</v>
      </c>
      <c r="E123" s="191" t="s">
        <v>3</v>
      </c>
      <c r="F123" s="192" t="s">
        <v>1260</v>
      </c>
      <c r="H123" s="191" t="s">
        <v>3</v>
      </c>
      <c r="I123" s="193"/>
      <c r="L123" s="190"/>
      <c r="M123" s="194"/>
      <c r="N123" s="195"/>
      <c r="O123" s="195"/>
      <c r="P123" s="195"/>
      <c r="Q123" s="195"/>
      <c r="R123" s="195"/>
      <c r="S123" s="195"/>
      <c r="T123" s="196"/>
      <c r="AT123" s="191" t="s">
        <v>173</v>
      </c>
      <c r="AU123" s="191" t="s">
        <v>75</v>
      </c>
      <c r="AV123" s="15" t="s">
        <v>15</v>
      </c>
      <c r="AW123" s="15" t="s">
        <v>33</v>
      </c>
      <c r="AX123" s="15" t="s">
        <v>71</v>
      </c>
      <c r="AY123" s="191" t="s">
        <v>165</v>
      </c>
    </row>
    <row r="124" spans="2:51" s="15" customFormat="1" ht="12">
      <c r="B124" s="190"/>
      <c r="D124" s="359" t="s">
        <v>173</v>
      </c>
      <c r="E124" s="191" t="s">
        <v>3</v>
      </c>
      <c r="F124" s="192" t="s">
        <v>1261</v>
      </c>
      <c r="H124" s="191" t="s">
        <v>3</v>
      </c>
      <c r="I124" s="193"/>
      <c r="L124" s="190"/>
      <c r="M124" s="194"/>
      <c r="N124" s="195"/>
      <c r="O124" s="195"/>
      <c r="P124" s="195"/>
      <c r="Q124" s="195"/>
      <c r="R124" s="195"/>
      <c r="S124" s="195"/>
      <c r="T124" s="196"/>
      <c r="AT124" s="191" t="s">
        <v>173</v>
      </c>
      <c r="AU124" s="191" t="s">
        <v>75</v>
      </c>
      <c r="AV124" s="15" t="s">
        <v>15</v>
      </c>
      <c r="AW124" s="15" t="s">
        <v>33</v>
      </c>
      <c r="AX124" s="15" t="s">
        <v>71</v>
      </c>
      <c r="AY124" s="191" t="s">
        <v>165</v>
      </c>
    </row>
    <row r="125" spans="2:51" s="13" customFormat="1" ht="12">
      <c r="B125" s="174"/>
      <c r="D125" s="359" t="s">
        <v>173</v>
      </c>
      <c r="E125" s="175" t="s">
        <v>3</v>
      </c>
      <c r="F125" s="176" t="s">
        <v>1262</v>
      </c>
      <c r="H125" s="177">
        <v>753</v>
      </c>
      <c r="I125" s="178"/>
      <c r="L125" s="174"/>
      <c r="M125" s="179"/>
      <c r="N125" s="180"/>
      <c r="O125" s="180"/>
      <c r="P125" s="180"/>
      <c r="Q125" s="180"/>
      <c r="R125" s="180"/>
      <c r="S125" s="180"/>
      <c r="T125" s="181"/>
      <c r="AT125" s="175" t="s">
        <v>173</v>
      </c>
      <c r="AU125" s="175" t="s">
        <v>75</v>
      </c>
      <c r="AV125" s="13" t="s">
        <v>75</v>
      </c>
      <c r="AW125" s="13" t="s">
        <v>33</v>
      </c>
      <c r="AX125" s="13" t="s">
        <v>15</v>
      </c>
      <c r="AY125" s="175" t="s">
        <v>165</v>
      </c>
    </row>
    <row r="126" spans="1:65" s="2" customFormat="1" ht="33" customHeight="1">
      <c r="A126" s="33"/>
      <c r="B126" s="160"/>
      <c r="C126" s="161" t="s">
        <v>115</v>
      </c>
      <c r="D126" s="358" t="s">
        <v>167</v>
      </c>
      <c r="E126" s="162" t="s">
        <v>1263</v>
      </c>
      <c r="F126" s="163" t="s">
        <v>1264</v>
      </c>
      <c r="G126" s="164" t="s">
        <v>177</v>
      </c>
      <c r="H126" s="165">
        <v>1345</v>
      </c>
      <c r="I126" s="166"/>
      <c r="J126" s="167">
        <f>ROUND(I126*H126,2)</f>
        <v>0</v>
      </c>
      <c r="K126" s="163" t="s">
        <v>171</v>
      </c>
      <c r="L126" s="34"/>
      <c r="M126" s="168" t="s">
        <v>3</v>
      </c>
      <c r="N126" s="169" t="s">
        <v>42</v>
      </c>
      <c r="O126" s="54"/>
      <c r="P126" s="170">
        <f>O126*H126</f>
        <v>0</v>
      </c>
      <c r="Q126" s="170">
        <v>0</v>
      </c>
      <c r="R126" s="170">
        <f>Q126*H126</f>
        <v>0</v>
      </c>
      <c r="S126" s="170">
        <v>0.006</v>
      </c>
      <c r="T126" s="171">
        <f>S126*H126</f>
        <v>8.07</v>
      </c>
      <c r="U126" s="33"/>
      <c r="V126" s="33"/>
      <c r="W126" s="33"/>
      <c r="X126" s="33"/>
      <c r="Y126" s="33"/>
      <c r="Z126" s="33"/>
      <c r="AA126" s="33"/>
      <c r="AB126" s="33"/>
      <c r="AC126" s="33"/>
      <c r="AD126" s="33"/>
      <c r="AE126" s="33"/>
      <c r="AR126" s="172" t="s">
        <v>87</v>
      </c>
      <c r="AT126" s="172" t="s">
        <v>167</v>
      </c>
      <c r="AU126" s="172" t="s">
        <v>75</v>
      </c>
      <c r="AY126" s="18" t="s">
        <v>165</v>
      </c>
      <c r="BE126" s="173">
        <f>IF(N126="základní",J126,0)</f>
        <v>0</v>
      </c>
      <c r="BF126" s="173">
        <f>IF(N126="snížená",J126,0)</f>
        <v>0</v>
      </c>
      <c r="BG126" s="173">
        <f>IF(N126="zákl. přenesená",J126,0)</f>
        <v>0</v>
      </c>
      <c r="BH126" s="173">
        <f>IF(N126="sníž. přenesená",J126,0)</f>
        <v>0</v>
      </c>
      <c r="BI126" s="173">
        <f>IF(N126="nulová",J126,0)</f>
        <v>0</v>
      </c>
      <c r="BJ126" s="18" t="s">
        <v>15</v>
      </c>
      <c r="BK126" s="173">
        <f>ROUND(I126*H126,2)</f>
        <v>0</v>
      </c>
      <c r="BL126" s="18" t="s">
        <v>87</v>
      </c>
      <c r="BM126" s="172" t="s">
        <v>1265</v>
      </c>
    </row>
    <row r="127" spans="2:51" s="15" customFormat="1" ht="12">
      <c r="B127" s="190"/>
      <c r="D127" s="359" t="s">
        <v>173</v>
      </c>
      <c r="E127" s="191" t="s">
        <v>3</v>
      </c>
      <c r="F127" s="192" t="s">
        <v>1266</v>
      </c>
      <c r="H127" s="191" t="s">
        <v>3</v>
      </c>
      <c r="I127" s="193"/>
      <c r="L127" s="190"/>
      <c r="M127" s="194"/>
      <c r="N127" s="195"/>
      <c r="O127" s="195"/>
      <c r="P127" s="195"/>
      <c r="Q127" s="195"/>
      <c r="R127" s="195"/>
      <c r="S127" s="195"/>
      <c r="T127" s="196"/>
      <c r="AT127" s="191" t="s">
        <v>173</v>
      </c>
      <c r="AU127" s="191" t="s">
        <v>75</v>
      </c>
      <c r="AV127" s="15" t="s">
        <v>15</v>
      </c>
      <c r="AW127" s="15" t="s">
        <v>33</v>
      </c>
      <c r="AX127" s="15" t="s">
        <v>71</v>
      </c>
      <c r="AY127" s="191" t="s">
        <v>165</v>
      </c>
    </row>
    <row r="128" spans="2:51" s="13" customFormat="1" ht="12">
      <c r="B128" s="174"/>
      <c r="D128" s="359" t="s">
        <v>173</v>
      </c>
      <c r="E128" s="175" t="s">
        <v>3</v>
      </c>
      <c r="F128" s="176" t="s">
        <v>1267</v>
      </c>
      <c r="H128" s="177">
        <v>1345</v>
      </c>
      <c r="I128" s="178"/>
      <c r="L128" s="174"/>
      <c r="M128" s="179"/>
      <c r="N128" s="180"/>
      <c r="O128" s="180"/>
      <c r="P128" s="180"/>
      <c r="Q128" s="180"/>
      <c r="R128" s="180"/>
      <c r="S128" s="180"/>
      <c r="T128" s="181"/>
      <c r="AT128" s="175" t="s">
        <v>173</v>
      </c>
      <c r="AU128" s="175" t="s">
        <v>75</v>
      </c>
      <c r="AV128" s="13" t="s">
        <v>75</v>
      </c>
      <c r="AW128" s="13" t="s">
        <v>33</v>
      </c>
      <c r="AX128" s="13" t="s">
        <v>15</v>
      </c>
      <c r="AY128" s="175" t="s">
        <v>165</v>
      </c>
    </row>
    <row r="129" spans="1:65" s="2" customFormat="1" ht="33" customHeight="1">
      <c r="A129" s="33"/>
      <c r="B129" s="160"/>
      <c r="C129" s="161" t="s">
        <v>211</v>
      </c>
      <c r="D129" s="358" t="s">
        <v>167</v>
      </c>
      <c r="E129" s="162" t="s">
        <v>1268</v>
      </c>
      <c r="F129" s="163" t="s">
        <v>1269</v>
      </c>
      <c r="G129" s="164" t="s">
        <v>177</v>
      </c>
      <c r="H129" s="165">
        <v>169</v>
      </c>
      <c r="I129" s="166"/>
      <c r="J129" s="167">
        <f>ROUND(I129*H129,2)</f>
        <v>0</v>
      </c>
      <c r="K129" s="163" t="s">
        <v>171</v>
      </c>
      <c r="L129" s="34"/>
      <c r="M129" s="168" t="s">
        <v>3</v>
      </c>
      <c r="N129" s="169" t="s">
        <v>42</v>
      </c>
      <c r="O129" s="54"/>
      <c r="P129" s="170">
        <f>O129*H129</f>
        <v>0</v>
      </c>
      <c r="Q129" s="170">
        <v>0</v>
      </c>
      <c r="R129" s="170">
        <f>Q129*H129</f>
        <v>0</v>
      </c>
      <c r="S129" s="170">
        <v>0.009</v>
      </c>
      <c r="T129" s="171">
        <f>S129*H129</f>
        <v>1.521</v>
      </c>
      <c r="U129" s="33"/>
      <c r="V129" s="33"/>
      <c r="W129" s="33"/>
      <c r="X129" s="33"/>
      <c r="Y129" s="33"/>
      <c r="Z129" s="33"/>
      <c r="AA129" s="33"/>
      <c r="AB129" s="33"/>
      <c r="AC129" s="33"/>
      <c r="AD129" s="33"/>
      <c r="AE129" s="33"/>
      <c r="AR129" s="172" t="s">
        <v>87</v>
      </c>
      <c r="AT129" s="172" t="s">
        <v>167</v>
      </c>
      <c r="AU129" s="172" t="s">
        <v>75</v>
      </c>
      <c r="AY129" s="18" t="s">
        <v>165</v>
      </c>
      <c r="BE129" s="173">
        <f>IF(N129="základní",J129,0)</f>
        <v>0</v>
      </c>
      <c r="BF129" s="173">
        <f>IF(N129="snížená",J129,0)</f>
        <v>0</v>
      </c>
      <c r="BG129" s="173">
        <f>IF(N129="zákl. přenesená",J129,0)</f>
        <v>0</v>
      </c>
      <c r="BH129" s="173">
        <f>IF(N129="sníž. přenesená",J129,0)</f>
        <v>0</v>
      </c>
      <c r="BI129" s="173">
        <f>IF(N129="nulová",J129,0)</f>
        <v>0</v>
      </c>
      <c r="BJ129" s="18" t="s">
        <v>15</v>
      </c>
      <c r="BK129" s="173">
        <f>ROUND(I129*H129,2)</f>
        <v>0</v>
      </c>
      <c r="BL129" s="18" t="s">
        <v>87</v>
      </c>
      <c r="BM129" s="172" t="s">
        <v>1270</v>
      </c>
    </row>
    <row r="130" spans="2:51" s="15" customFormat="1" ht="12">
      <c r="B130" s="190"/>
      <c r="D130" s="359" t="s">
        <v>173</v>
      </c>
      <c r="E130" s="191" t="s">
        <v>3</v>
      </c>
      <c r="F130" s="192" t="s">
        <v>1246</v>
      </c>
      <c r="H130" s="191" t="s">
        <v>3</v>
      </c>
      <c r="I130" s="193"/>
      <c r="L130" s="190"/>
      <c r="M130" s="194"/>
      <c r="N130" s="195"/>
      <c r="O130" s="195"/>
      <c r="P130" s="195"/>
      <c r="Q130" s="195"/>
      <c r="R130" s="195"/>
      <c r="S130" s="195"/>
      <c r="T130" s="196"/>
      <c r="AT130" s="191" t="s">
        <v>173</v>
      </c>
      <c r="AU130" s="191" t="s">
        <v>75</v>
      </c>
      <c r="AV130" s="15" t="s">
        <v>15</v>
      </c>
      <c r="AW130" s="15" t="s">
        <v>33</v>
      </c>
      <c r="AX130" s="15" t="s">
        <v>71</v>
      </c>
      <c r="AY130" s="191" t="s">
        <v>165</v>
      </c>
    </row>
    <row r="131" spans="2:51" s="13" customFormat="1" ht="12">
      <c r="B131" s="174"/>
      <c r="D131" s="359" t="s">
        <v>173</v>
      </c>
      <c r="E131" s="175" t="s">
        <v>3</v>
      </c>
      <c r="F131" s="176" t="s">
        <v>1271</v>
      </c>
      <c r="H131" s="177">
        <v>169</v>
      </c>
      <c r="I131" s="178"/>
      <c r="L131" s="174"/>
      <c r="M131" s="179"/>
      <c r="N131" s="180"/>
      <c r="O131" s="180"/>
      <c r="P131" s="180"/>
      <c r="Q131" s="180"/>
      <c r="R131" s="180"/>
      <c r="S131" s="180"/>
      <c r="T131" s="181"/>
      <c r="AT131" s="175" t="s">
        <v>173</v>
      </c>
      <c r="AU131" s="175" t="s">
        <v>75</v>
      </c>
      <c r="AV131" s="13" t="s">
        <v>75</v>
      </c>
      <c r="AW131" s="13" t="s">
        <v>33</v>
      </c>
      <c r="AX131" s="13" t="s">
        <v>15</v>
      </c>
      <c r="AY131" s="175" t="s">
        <v>165</v>
      </c>
    </row>
    <row r="132" spans="1:65" s="2" customFormat="1" ht="33" customHeight="1">
      <c r="A132" s="33"/>
      <c r="B132" s="160"/>
      <c r="C132" s="161" t="s">
        <v>202</v>
      </c>
      <c r="D132" s="358" t="s">
        <v>167</v>
      </c>
      <c r="E132" s="162" t="s">
        <v>1272</v>
      </c>
      <c r="F132" s="163" t="s">
        <v>1273</v>
      </c>
      <c r="G132" s="164" t="s">
        <v>177</v>
      </c>
      <c r="H132" s="165">
        <v>75</v>
      </c>
      <c r="I132" s="166"/>
      <c r="J132" s="167">
        <f>ROUND(I132*H132,2)</f>
        <v>0</v>
      </c>
      <c r="K132" s="163" t="s">
        <v>171</v>
      </c>
      <c r="L132" s="34"/>
      <c r="M132" s="168" t="s">
        <v>3</v>
      </c>
      <c r="N132" s="169" t="s">
        <v>42</v>
      </c>
      <c r="O132" s="54"/>
      <c r="P132" s="170">
        <f>O132*H132</f>
        <v>0</v>
      </c>
      <c r="Q132" s="170">
        <v>0</v>
      </c>
      <c r="R132" s="170">
        <f>Q132*H132</f>
        <v>0</v>
      </c>
      <c r="S132" s="170">
        <v>0.04</v>
      </c>
      <c r="T132" s="171">
        <f>S132*H132</f>
        <v>3</v>
      </c>
      <c r="U132" s="33"/>
      <c r="V132" s="33"/>
      <c r="W132" s="33"/>
      <c r="X132" s="33"/>
      <c r="Y132" s="33"/>
      <c r="Z132" s="33"/>
      <c r="AA132" s="33"/>
      <c r="AB132" s="33"/>
      <c r="AC132" s="33"/>
      <c r="AD132" s="33"/>
      <c r="AE132" s="33"/>
      <c r="AR132" s="172" t="s">
        <v>87</v>
      </c>
      <c r="AT132" s="172" t="s">
        <v>167</v>
      </c>
      <c r="AU132" s="172" t="s">
        <v>75</v>
      </c>
      <c r="AY132" s="18" t="s">
        <v>165</v>
      </c>
      <c r="BE132" s="173">
        <f>IF(N132="základní",J132,0)</f>
        <v>0</v>
      </c>
      <c r="BF132" s="173">
        <f>IF(N132="snížená",J132,0)</f>
        <v>0</v>
      </c>
      <c r="BG132" s="173">
        <f>IF(N132="zákl. přenesená",J132,0)</f>
        <v>0</v>
      </c>
      <c r="BH132" s="173">
        <f>IF(N132="sníž. přenesená",J132,0)</f>
        <v>0</v>
      </c>
      <c r="BI132" s="173">
        <f>IF(N132="nulová",J132,0)</f>
        <v>0</v>
      </c>
      <c r="BJ132" s="18" t="s">
        <v>15</v>
      </c>
      <c r="BK132" s="173">
        <f>ROUND(I132*H132,2)</f>
        <v>0</v>
      </c>
      <c r="BL132" s="18" t="s">
        <v>87</v>
      </c>
      <c r="BM132" s="172" t="s">
        <v>1274</v>
      </c>
    </row>
    <row r="133" spans="2:51" s="15" customFormat="1" ht="12">
      <c r="B133" s="190"/>
      <c r="D133" s="359" t="s">
        <v>173</v>
      </c>
      <c r="E133" s="191" t="s">
        <v>3</v>
      </c>
      <c r="F133" s="192" t="s">
        <v>1246</v>
      </c>
      <c r="H133" s="191" t="s">
        <v>3</v>
      </c>
      <c r="I133" s="193"/>
      <c r="L133" s="190"/>
      <c r="M133" s="194"/>
      <c r="N133" s="195"/>
      <c r="O133" s="195"/>
      <c r="P133" s="195"/>
      <c r="Q133" s="195"/>
      <c r="R133" s="195"/>
      <c r="S133" s="195"/>
      <c r="T133" s="196"/>
      <c r="AT133" s="191" t="s">
        <v>173</v>
      </c>
      <c r="AU133" s="191" t="s">
        <v>75</v>
      </c>
      <c r="AV133" s="15" t="s">
        <v>15</v>
      </c>
      <c r="AW133" s="15" t="s">
        <v>33</v>
      </c>
      <c r="AX133" s="15" t="s">
        <v>71</v>
      </c>
      <c r="AY133" s="191" t="s">
        <v>165</v>
      </c>
    </row>
    <row r="134" spans="2:51" s="13" customFormat="1" ht="12">
      <c r="B134" s="174"/>
      <c r="D134" s="359" t="s">
        <v>173</v>
      </c>
      <c r="E134" s="175" t="s">
        <v>3</v>
      </c>
      <c r="F134" s="176" t="s">
        <v>1275</v>
      </c>
      <c r="H134" s="177">
        <v>75</v>
      </c>
      <c r="I134" s="178"/>
      <c r="L134" s="174"/>
      <c r="M134" s="179"/>
      <c r="N134" s="180"/>
      <c r="O134" s="180"/>
      <c r="P134" s="180"/>
      <c r="Q134" s="180"/>
      <c r="R134" s="180"/>
      <c r="S134" s="180"/>
      <c r="T134" s="181"/>
      <c r="AT134" s="175" t="s">
        <v>173</v>
      </c>
      <c r="AU134" s="175" t="s">
        <v>75</v>
      </c>
      <c r="AV134" s="13" t="s">
        <v>75</v>
      </c>
      <c r="AW134" s="13" t="s">
        <v>33</v>
      </c>
      <c r="AX134" s="13" t="s">
        <v>15</v>
      </c>
      <c r="AY134" s="175" t="s">
        <v>165</v>
      </c>
    </row>
    <row r="135" spans="1:65" s="2" customFormat="1" ht="16.5" customHeight="1">
      <c r="A135" s="33"/>
      <c r="B135" s="160"/>
      <c r="C135" s="161" t="s">
        <v>220</v>
      </c>
      <c r="D135" s="358" t="s">
        <v>167</v>
      </c>
      <c r="E135" s="162" t="s">
        <v>1276</v>
      </c>
      <c r="F135" s="163" t="s">
        <v>1277</v>
      </c>
      <c r="G135" s="164" t="s">
        <v>286</v>
      </c>
      <c r="H135" s="165">
        <v>19</v>
      </c>
      <c r="I135" s="166"/>
      <c r="J135" s="167">
        <f aca="true" t="shared" si="0" ref="J135:J140">ROUND(I135*H135,2)</f>
        <v>0</v>
      </c>
      <c r="K135" s="163" t="s">
        <v>3</v>
      </c>
      <c r="L135" s="34"/>
      <c r="M135" s="168" t="s">
        <v>3</v>
      </c>
      <c r="N135" s="169" t="s">
        <v>42</v>
      </c>
      <c r="O135" s="54"/>
      <c r="P135" s="170">
        <f aca="true" t="shared" si="1" ref="P135:P140">O135*H135</f>
        <v>0</v>
      </c>
      <c r="Q135" s="170">
        <v>0</v>
      </c>
      <c r="R135" s="170">
        <f aca="true" t="shared" si="2" ref="R135:R140">Q135*H135</f>
        <v>0</v>
      </c>
      <c r="S135" s="170">
        <v>0</v>
      </c>
      <c r="T135" s="171">
        <f aca="true" t="shared" si="3" ref="T135:T140">S135*H135</f>
        <v>0</v>
      </c>
      <c r="U135" s="33"/>
      <c r="V135" s="33"/>
      <c r="W135" s="33"/>
      <c r="X135" s="33"/>
      <c r="Y135" s="33"/>
      <c r="Z135" s="33"/>
      <c r="AA135" s="33"/>
      <c r="AB135" s="33"/>
      <c r="AC135" s="33"/>
      <c r="AD135" s="33"/>
      <c r="AE135" s="33"/>
      <c r="AR135" s="172" t="s">
        <v>87</v>
      </c>
      <c r="AT135" s="172" t="s">
        <v>167</v>
      </c>
      <c r="AU135" s="172" t="s">
        <v>75</v>
      </c>
      <c r="AY135" s="18" t="s">
        <v>165</v>
      </c>
      <c r="BE135" s="173">
        <f aca="true" t="shared" si="4" ref="BE135:BE140">IF(N135="základní",J135,0)</f>
        <v>0</v>
      </c>
      <c r="BF135" s="173">
        <f aca="true" t="shared" si="5" ref="BF135:BF140">IF(N135="snížená",J135,0)</f>
        <v>0</v>
      </c>
      <c r="BG135" s="173">
        <f aca="true" t="shared" si="6" ref="BG135:BG140">IF(N135="zákl. přenesená",J135,0)</f>
        <v>0</v>
      </c>
      <c r="BH135" s="173">
        <f aca="true" t="shared" si="7" ref="BH135:BH140">IF(N135="sníž. přenesená",J135,0)</f>
        <v>0</v>
      </c>
      <c r="BI135" s="173">
        <f aca="true" t="shared" si="8" ref="BI135:BI140">IF(N135="nulová",J135,0)</f>
        <v>0</v>
      </c>
      <c r="BJ135" s="18" t="s">
        <v>15</v>
      </c>
      <c r="BK135" s="173">
        <f aca="true" t="shared" si="9" ref="BK135:BK140">ROUND(I135*H135,2)</f>
        <v>0</v>
      </c>
      <c r="BL135" s="18" t="s">
        <v>87</v>
      </c>
      <c r="BM135" s="172" t="s">
        <v>1278</v>
      </c>
    </row>
    <row r="136" spans="1:65" s="2" customFormat="1" ht="16.5" customHeight="1">
      <c r="A136" s="33"/>
      <c r="B136" s="160"/>
      <c r="C136" s="161" t="s">
        <v>228</v>
      </c>
      <c r="D136" s="358" t="s">
        <v>167</v>
      </c>
      <c r="E136" s="162" t="s">
        <v>1279</v>
      </c>
      <c r="F136" s="163" t="s">
        <v>1280</v>
      </c>
      <c r="G136" s="164" t="s">
        <v>177</v>
      </c>
      <c r="H136" s="165">
        <v>245</v>
      </c>
      <c r="I136" s="166"/>
      <c r="J136" s="167">
        <f t="shared" si="0"/>
        <v>0</v>
      </c>
      <c r="K136" s="163" t="s">
        <v>3</v>
      </c>
      <c r="L136" s="34"/>
      <c r="M136" s="168" t="s">
        <v>3</v>
      </c>
      <c r="N136" s="169" t="s">
        <v>42</v>
      </c>
      <c r="O136" s="54"/>
      <c r="P136" s="170">
        <f t="shared" si="1"/>
        <v>0</v>
      </c>
      <c r="Q136" s="170">
        <v>0</v>
      </c>
      <c r="R136" s="170">
        <f t="shared" si="2"/>
        <v>0</v>
      </c>
      <c r="S136" s="170">
        <v>0</v>
      </c>
      <c r="T136" s="171">
        <f t="shared" si="3"/>
        <v>0</v>
      </c>
      <c r="U136" s="33"/>
      <c r="V136" s="33"/>
      <c r="W136" s="33"/>
      <c r="X136" s="33"/>
      <c r="Y136" s="33"/>
      <c r="Z136" s="33"/>
      <c r="AA136" s="33"/>
      <c r="AB136" s="33"/>
      <c r="AC136" s="33"/>
      <c r="AD136" s="33"/>
      <c r="AE136" s="33"/>
      <c r="AR136" s="172" t="s">
        <v>87</v>
      </c>
      <c r="AT136" s="172" t="s">
        <v>167</v>
      </c>
      <c r="AU136" s="172" t="s">
        <v>75</v>
      </c>
      <c r="AY136" s="18" t="s">
        <v>165</v>
      </c>
      <c r="BE136" s="173">
        <f t="shared" si="4"/>
        <v>0</v>
      </c>
      <c r="BF136" s="173">
        <f t="shared" si="5"/>
        <v>0</v>
      </c>
      <c r="BG136" s="173">
        <f t="shared" si="6"/>
        <v>0</v>
      </c>
      <c r="BH136" s="173">
        <f t="shared" si="7"/>
        <v>0</v>
      </c>
      <c r="BI136" s="173">
        <f t="shared" si="8"/>
        <v>0</v>
      </c>
      <c r="BJ136" s="18" t="s">
        <v>15</v>
      </c>
      <c r="BK136" s="173">
        <f t="shared" si="9"/>
        <v>0</v>
      </c>
      <c r="BL136" s="18" t="s">
        <v>87</v>
      </c>
      <c r="BM136" s="172" t="s">
        <v>1281</v>
      </c>
    </row>
    <row r="137" spans="1:65" s="2" customFormat="1" ht="16.5" customHeight="1">
      <c r="A137" s="33"/>
      <c r="B137" s="160"/>
      <c r="C137" s="161" t="s">
        <v>233</v>
      </c>
      <c r="D137" s="358" t="s">
        <v>167</v>
      </c>
      <c r="E137" s="162" t="s">
        <v>1282</v>
      </c>
      <c r="F137" s="163" t="s">
        <v>1283</v>
      </c>
      <c r="G137" s="164" t="s">
        <v>286</v>
      </c>
      <c r="H137" s="165">
        <v>75</v>
      </c>
      <c r="I137" s="166"/>
      <c r="J137" s="167">
        <f t="shared" si="0"/>
        <v>0</v>
      </c>
      <c r="K137" s="163" t="s">
        <v>3</v>
      </c>
      <c r="L137" s="34"/>
      <c r="M137" s="168" t="s">
        <v>3</v>
      </c>
      <c r="N137" s="169" t="s">
        <v>42</v>
      </c>
      <c r="O137" s="54"/>
      <c r="P137" s="170">
        <f t="shared" si="1"/>
        <v>0</v>
      </c>
      <c r="Q137" s="170">
        <v>0</v>
      </c>
      <c r="R137" s="170">
        <f t="shared" si="2"/>
        <v>0</v>
      </c>
      <c r="S137" s="170">
        <v>0</v>
      </c>
      <c r="T137" s="171">
        <f t="shared" si="3"/>
        <v>0</v>
      </c>
      <c r="U137" s="33"/>
      <c r="V137" s="33"/>
      <c r="W137" s="33"/>
      <c r="X137" s="33"/>
      <c r="Y137" s="33"/>
      <c r="Z137" s="33"/>
      <c r="AA137" s="33"/>
      <c r="AB137" s="33"/>
      <c r="AC137" s="33"/>
      <c r="AD137" s="33"/>
      <c r="AE137" s="33"/>
      <c r="AR137" s="172" t="s">
        <v>87</v>
      </c>
      <c r="AT137" s="172" t="s">
        <v>167</v>
      </c>
      <c r="AU137" s="172" t="s">
        <v>75</v>
      </c>
      <c r="AY137" s="18" t="s">
        <v>165</v>
      </c>
      <c r="BE137" s="173">
        <f t="shared" si="4"/>
        <v>0</v>
      </c>
      <c r="BF137" s="173">
        <f t="shared" si="5"/>
        <v>0</v>
      </c>
      <c r="BG137" s="173">
        <f t="shared" si="6"/>
        <v>0</v>
      </c>
      <c r="BH137" s="173">
        <f t="shared" si="7"/>
        <v>0</v>
      </c>
      <c r="BI137" s="173">
        <f t="shared" si="8"/>
        <v>0</v>
      </c>
      <c r="BJ137" s="18" t="s">
        <v>15</v>
      </c>
      <c r="BK137" s="173">
        <f t="shared" si="9"/>
        <v>0</v>
      </c>
      <c r="BL137" s="18" t="s">
        <v>87</v>
      </c>
      <c r="BM137" s="172" t="s">
        <v>1284</v>
      </c>
    </row>
    <row r="138" spans="1:65" s="2" customFormat="1" ht="55.5" customHeight="1">
      <c r="A138" s="33"/>
      <c r="B138" s="160"/>
      <c r="C138" s="161" t="s">
        <v>237</v>
      </c>
      <c r="D138" s="358" t="s">
        <v>167</v>
      </c>
      <c r="E138" s="162" t="s">
        <v>1285</v>
      </c>
      <c r="F138" s="163" t="s">
        <v>1286</v>
      </c>
      <c r="G138" s="164" t="s">
        <v>286</v>
      </c>
      <c r="H138" s="165">
        <v>19</v>
      </c>
      <c r="I138" s="166"/>
      <c r="J138" s="167">
        <f t="shared" si="0"/>
        <v>0</v>
      </c>
      <c r="K138" s="163" t="s">
        <v>3</v>
      </c>
      <c r="L138" s="34"/>
      <c r="M138" s="168" t="s">
        <v>3</v>
      </c>
      <c r="N138" s="169" t="s">
        <v>42</v>
      </c>
      <c r="O138" s="54"/>
      <c r="P138" s="170">
        <f t="shared" si="1"/>
        <v>0</v>
      </c>
      <c r="Q138" s="170">
        <v>0</v>
      </c>
      <c r="R138" s="170">
        <f t="shared" si="2"/>
        <v>0</v>
      </c>
      <c r="S138" s="170">
        <v>0</v>
      </c>
      <c r="T138" s="171">
        <f t="shared" si="3"/>
        <v>0</v>
      </c>
      <c r="U138" s="33"/>
      <c r="V138" s="33"/>
      <c r="W138" s="33"/>
      <c r="X138" s="33"/>
      <c r="Y138" s="33"/>
      <c r="Z138" s="33"/>
      <c r="AA138" s="33"/>
      <c r="AB138" s="33"/>
      <c r="AC138" s="33"/>
      <c r="AD138" s="33"/>
      <c r="AE138" s="33"/>
      <c r="AR138" s="172" t="s">
        <v>87</v>
      </c>
      <c r="AT138" s="172" t="s">
        <v>167</v>
      </c>
      <c r="AU138" s="172" t="s">
        <v>75</v>
      </c>
      <c r="AY138" s="18" t="s">
        <v>165</v>
      </c>
      <c r="BE138" s="173">
        <f t="shared" si="4"/>
        <v>0</v>
      </c>
      <c r="BF138" s="173">
        <f t="shared" si="5"/>
        <v>0</v>
      </c>
      <c r="BG138" s="173">
        <f t="shared" si="6"/>
        <v>0</v>
      </c>
      <c r="BH138" s="173">
        <f t="shared" si="7"/>
        <v>0</v>
      </c>
      <c r="BI138" s="173">
        <f t="shared" si="8"/>
        <v>0</v>
      </c>
      <c r="BJ138" s="18" t="s">
        <v>15</v>
      </c>
      <c r="BK138" s="173">
        <f t="shared" si="9"/>
        <v>0</v>
      </c>
      <c r="BL138" s="18" t="s">
        <v>87</v>
      </c>
      <c r="BM138" s="172" t="s">
        <v>1287</v>
      </c>
    </row>
    <row r="139" spans="1:65" s="2" customFormat="1" ht="16.5" customHeight="1">
      <c r="A139" s="33"/>
      <c r="B139" s="160"/>
      <c r="C139" s="161" t="s">
        <v>242</v>
      </c>
      <c r="D139" s="358" t="s">
        <v>167</v>
      </c>
      <c r="E139" s="162" t="s">
        <v>1288</v>
      </c>
      <c r="F139" s="163" t="s">
        <v>1289</v>
      </c>
      <c r="G139" s="164" t="s">
        <v>529</v>
      </c>
      <c r="H139" s="165">
        <v>1</v>
      </c>
      <c r="I139" s="166"/>
      <c r="J139" s="167">
        <f t="shared" si="0"/>
        <v>0</v>
      </c>
      <c r="K139" s="163" t="s">
        <v>3</v>
      </c>
      <c r="L139" s="34"/>
      <c r="M139" s="168" t="s">
        <v>3</v>
      </c>
      <c r="N139" s="169" t="s">
        <v>42</v>
      </c>
      <c r="O139" s="54"/>
      <c r="P139" s="170">
        <f t="shared" si="1"/>
        <v>0</v>
      </c>
      <c r="Q139" s="170">
        <v>0</v>
      </c>
      <c r="R139" s="170">
        <f t="shared" si="2"/>
        <v>0</v>
      </c>
      <c r="S139" s="170">
        <v>0</v>
      </c>
      <c r="T139" s="171">
        <f t="shared" si="3"/>
        <v>0</v>
      </c>
      <c r="U139" s="33"/>
      <c r="V139" s="33"/>
      <c r="W139" s="33"/>
      <c r="X139" s="33"/>
      <c r="Y139" s="33"/>
      <c r="Z139" s="33"/>
      <c r="AA139" s="33"/>
      <c r="AB139" s="33"/>
      <c r="AC139" s="33"/>
      <c r="AD139" s="33"/>
      <c r="AE139" s="33"/>
      <c r="AR139" s="172" t="s">
        <v>87</v>
      </c>
      <c r="AT139" s="172" t="s">
        <v>167</v>
      </c>
      <c r="AU139" s="172" t="s">
        <v>75</v>
      </c>
      <c r="AY139" s="18" t="s">
        <v>165</v>
      </c>
      <c r="BE139" s="173">
        <f t="shared" si="4"/>
        <v>0</v>
      </c>
      <c r="BF139" s="173">
        <f t="shared" si="5"/>
        <v>0</v>
      </c>
      <c r="BG139" s="173">
        <f t="shared" si="6"/>
        <v>0</v>
      </c>
      <c r="BH139" s="173">
        <f t="shared" si="7"/>
        <v>0</v>
      </c>
      <c r="BI139" s="173">
        <f t="shared" si="8"/>
        <v>0</v>
      </c>
      <c r="BJ139" s="18" t="s">
        <v>15</v>
      </c>
      <c r="BK139" s="173">
        <f t="shared" si="9"/>
        <v>0</v>
      </c>
      <c r="BL139" s="18" t="s">
        <v>87</v>
      </c>
      <c r="BM139" s="172" t="s">
        <v>1290</v>
      </c>
    </row>
    <row r="140" spans="1:65" s="2" customFormat="1" ht="16.5" customHeight="1">
      <c r="A140" s="33"/>
      <c r="B140" s="160"/>
      <c r="C140" s="161" t="s">
        <v>9</v>
      </c>
      <c r="D140" s="358" t="s">
        <v>167</v>
      </c>
      <c r="E140" s="162" t="s">
        <v>1291</v>
      </c>
      <c r="F140" s="163" t="s">
        <v>1292</v>
      </c>
      <c r="G140" s="164" t="s">
        <v>529</v>
      </c>
      <c r="H140" s="165">
        <v>1</v>
      </c>
      <c r="I140" s="166"/>
      <c r="J140" s="167">
        <f t="shared" si="0"/>
        <v>0</v>
      </c>
      <c r="K140" s="163" t="s">
        <v>3</v>
      </c>
      <c r="L140" s="34"/>
      <c r="M140" s="168" t="s">
        <v>3</v>
      </c>
      <c r="N140" s="169" t="s">
        <v>42</v>
      </c>
      <c r="O140" s="54"/>
      <c r="P140" s="170">
        <f t="shared" si="1"/>
        <v>0</v>
      </c>
      <c r="Q140" s="170">
        <v>0</v>
      </c>
      <c r="R140" s="170">
        <f t="shared" si="2"/>
        <v>0</v>
      </c>
      <c r="S140" s="170">
        <v>0</v>
      </c>
      <c r="T140" s="171">
        <f t="shared" si="3"/>
        <v>0</v>
      </c>
      <c r="U140" s="33"/>
      <c r="V140" s="33"/>
      <c r="W140" s="33"/>
      <c r="X140" s="33"/>
      <c r="Y140" s="33"/>
      <c r="Z140" s="33"/>
      <c r="AA140" s="33"/>
      <c r="AB140" s="33"/>
      <c r="AC140" s="33"/>
      <c r="AD140" s="33"/>
      <c r="AE140" s="33"/>
      <c r="AR140" s="172" t="s">
        <v>87</v>
      </c>
      <c r="AT140" s="172" t="s">
        <v>167</v>
      </c>
      <c r="AU140" s="172" t="s">
        <v>75</v>
      </c>
      <c r="AY140" s="18" t="s">
        <v>165</v>
      </c>
      <c r="BE140" s="173">
        <f t="shared" si="4"/>
        <v>0</v>
      </c>
      <c r="BF140" s="173">
        <f t="shared" si="5"/>
        <v>0</v>
      </c>
      <c r="BG140" s="173">
        <f t="shared" si="6"/>
        <v>0</v>
      </c>
      <c r="BH140" s="173">
        <f t="shared" si="7"/>
        <v>0</v>
      </c>
      <c r="BI140" s="173">
        <f t="shared" si="8"/>
        <v>0</v>
      </c>
      <c r="BJ140" s="18" t="s">
        <v>15</v>
      </c>
      <c r="BK140" s="173">
        <f t="shared" si="9"/>
        <v>0</v>
      </c>
      <c r="BL140" s="18" t="s">
        <v>87</v>
      </c>
      <c r="BM140" s="172" t="s">
        <v>1293</v>
      </c>
    </row>
    <row r="141" spans="2:63" s="12" customFormat="1" ht="22.9" customHeight="1">
      <c r="B141" s="147"/>
      <c r="D141" s="360" t="s">
        <v>70</v>
      </c>
      <c r="E141" s="158" t="s">
        <v>226</v>
      </c>
      <c r="F141" s="158" t="s">
        <v>227</v>
      </c>
      <c r="I141" s="150"/>
      <c r="J141" s="159">
        <f>BK141</f>
        <v>0</v>
      </c>
      <c r="L141" s="147"/>
      <c r="M141" s="152"/>
      <c r="N141" s="153"/>
      <c r="O141" s="153"/>
      <c r="P141" s="154">
        <f>SUM(P142:P146)</f>
        <v>0</v>
      </c>
      <c r="Q141" s="153"/>
      <c r="R141" s="154">
        <f>SUM(R142:R146)</f>
        <v>0</v>
      </c>
      <c r="S141" s="153"/>
      <c r="T141" s="155">
        <f>SUM(T142:T146)</f>
        <v>0</v>
      </c>
      <c r="AR141" s="148" t="s">
        <v>15</v>
      </c>
      <c r="AT141" s="156" t="s">
        <v>70</v>
      </c>
      <c r="AU141" s="156" t="s">
        <v>15</v>
      </c>
      <c r="AY141" s="148" t="s">
        <v>165</v>
      </c>
      <c r="BK141" s="157">
        <f>SUM(BK142:BK146)</f>
        <v>0</v>
      </c>
    </row>
    <row r="142" spans="1:65" s="2" customFormat="1" ht="33" customHeight="1">
      <c r="A142" s="33"/>
      <c r="B142" s="160"/>
      <c r="C142" s="161" t="s">
        <v>255</v>
      </c>
      <c r="D142" s="358" t="s">
        <v>167</v>
      </c>
      <c r="E142" s="162" t="s">
        <v>808</v>
      </c>
      <c r="F142" s="163" t="s">
        <v>809</v>
      </c>
      <c r="G142" s="164" t="s">
        <v>231</v>
      </c>
      <c r="H142" s="165">
        <v>16.772</v>
      </c>
      <c r="I142" s="166"/>
      <c r="J142" s="167">
        <f>ROUND(I142*H142,2)</f>
        <v>0</v>
      </c>
      <c r="K142" s="163" t="s">
        <v>171</v>
      </c>
      <c r="L142" s="34"/>
      <c r="M142" s="168" t="s">
        <v>3</v>
      </c>
      <c r="N142" s="169" t="s">
        <v>42</v>
      </c>
      <c r="O142" s="54"/>
      <c r="P142" s="170">
        <f>O142*H142</f>
        <v>0</v>
      </c>
      <c r="Q142" s="170">
        <v>0</v>
      </c>
      <c r="R142" s="170">
        <f>Q142*H142</f>
        <v>0</v>
      </c>
      <c r="S142" s="170">
        <v>0</v>
      </c>
      <c r="T142" s="171">
        <f>S142*H142</f>
        <v>0</v>
      </c>
      <c r="U142" s="33"/>
      <c r="V142" s="33"/>
      <c r="W142" s="33"/>
      <c r="X142" s="33"/>
      <c r="Y142" s="33"/>
      <c r="Z142" s="33"/>
      <c r="AA142" s="33"/>
      <c r="AB142" s="33"/>
      <c r="AC142" s="33"/>
      <c r="AD142" s="33"/>
      <c r="AE142" s="33"/>
      <c r="AR142" s="172" t="s">
        <v>87</v>
      </c>
      <c r="AT142" s="172" t="s">
        <v>167</v>
      </c>
      <c r="AU142" s="172" t="s">
        <v>75</v>
      </c>
      <c r="AY142" s="18" t="s">
        <v>165</v>
      </c>
      <c r="BE142" s="173">
        <f>IF(N142="základní",J142,0)</f>
        <v>0</v>
      </c>
      <c r="BF142" s="173">
        <f>IF(N142="snížená",J142,0)</f>
        <v>0</v>
      </c>
      <c r="BG142" s="173">
        <f>IF(N142="zákl. přenesená",J142,0)</f>
        <v>0</v>
      </c>
      <c r="BH142" s="173">
        <f>IF(N142="sníž. přenesená",J142,0)</f>
        <v>0</v>
      </c>
      <c r="BI142" s="173">
        <f>IF(N142="nulová",J142,0)</f>
        <v>0</v>
      </c>
      <c r="BJ142" s="18" t="s">
        <v>15</v>
      </c>
      <c r="BK142" s="173">
        <f>ROUND(I142*H142,2)</f>
        <v>0</v>
      </c>
      <c r="BL142" s="18" t="s">
        <v>87</v>
      </c>
      <c r="BM142" s="172" t="s">
        <v>1294</v>
      </c>
    </row>
    <row r="143" spans="1:65" s="2" customFormat="1" ht="21.75" customHeight="1">
      <c r="A143" s="33"/>
      <c r="B143" s="160"/>
      <c r="C143" s="161" t="s">
        <v>259</v>
      </c>
      <c r="D143" s="358" t="s">
        <v>167</v>
      </c>
      <c r="E143" s="162" t="s">
        <v>234</v>
      </c>
      <c r="F143" s="163" t="s">
        <v>235</v>
      </c>
      <c r="G143" s="164" t="s">
        <v>231</v>
      </c>
      <c r="H143" s="165">
        <v>16.772</v>
      </c>
      <c r="I143" s="166"/>
      <c r="J143" s="167">
        <f>ROUND(I143*H143,2)</f>
        <v>0</v>
      </c>
      <c r="K143" s="163" t="s">
        <v>171</v>
      </c>
      <c r="L143" s="34"/>
      <c r="M143" s="168" t="s">
        <v>3</v>
      </c>
      <c r="N143" s="169" t="s">
        <v>42</v>
      </c>
      <c r="O143" s="54"/>
      <c r="P143" s="170">
        <f>O143*H143</f>
        <v>0</v>
      </c>
      <c r="Q143" s="170">
        <v>0</v>
      </c>
      <c r="R143" s="170">
        <f>Q143*H143</f>
        <v>0</v>
      </c>
      <c r="S143" s="170">
        <v>0</v>
      </c>
      <c r="T143" s="171">
        <f>S143*H143</f>
        <v>0</v>
      </c>
      <c r="U143" s="33"/>
      <c r="V143" s="33"/>
      <c r="W143" s="33"/>
      <c r="X143" s="33"/>
      <c r="Y143" s="33"/>
      <c r="Z143" s="33"/>
      <c r="AA143" s="33"/>
      <c r="AB143" s="33"/>
      <c r="AC143" s="33"/>
      <c r="AD143" s="33"/>
      <c r="AE143" s="33"/>
      <c r="AR143" s="172" t="s">
        <v>87</v>
      </c>
      <c r="AT143" s="172" t="s">
        <v>167</v>
      </c>
      <c r="AU143" s="172" t="s">
        <v>75</v>
      </c>
      <c r="AY143" s="18" t="s">
        <v>165</v>
      </c>
      <c r="BE143" s="173">
        <f>IF(N143="základní",J143,0)</f>
        <v>0</v>
      </c>
      <c r="BF143" s="173">
        <f>IF(N143="snížená",J143,0)</f>
        <v>0</v>
      </c>
      <c r="BG143" s="173">
        <f>IF(N143="zákl. přenesená",J143,0)</f>
        <v>0</v>
      </c>
      <c r="BH143" s="173">
        <f>IF(N143="sníž. přenesená",J143,0)</f>
        <v>0</v>
      </c>
      <c r="BI143" s="173">
        <f>IF(N143="nulová",J143,0)</f>
        <v>0</v>
      </c>
      <c r="BJ143" s="18" t="s">
        <v>15</v>
      </c>
      <c r="BK143" s="173">
        <f>ROUND(I143*H143,2)</f>
        <v>0</v>
      </c>
      <c r="BL143" s="18" t="s">
        <v>87</v>
      </c>
      <c r="BM143" s="172" t="s">
        <v>1295</v>
      </c>
    </row>
    <row r="144" spans="1:65" s="2" customFormat="1" ht="33" customHeight="1">
      <c r="A144" s="33"/>
      <c r="B144" s="160"/>
      <c r="C144" s="161" t="s">
        <v>267</v>
      </c>
      <c r="D144" s="358" t="s">
        <v>167</v>
      </c>
      <c r="E144" s="162" t="s">
        <v>238</v>
      </c>
      <c r="F144" s="163" t="s">
        <v>239</v>
      </c>
      <c r="G144" s="164" t="s">
        <v>231</v>
      </c>
      <c r="H144" s="165">
        <v>503.16</v>
      </c>
      <c r="I144" s="166"/>
      <c r="J144" s="167">
        <f>ROUND(I144*H144,2)</f>
        <v>0</v>
      </c>
      <c r="K144" s="163" t="s">
        <v>171</v>
      </c>
      <c r="L144" s="34"/>
      <c r="M144" s="168" t="s">
        <v>3</v>
      </c>
      <c r="N144" s="169" t="s">
        <v>42</v>
      </c>
      <c r="O144" s="54"/>
      <c r="P144" s="170">
        <f>O144*H144</f>
        <v>0</v>
      </c>
      <c r="Q144" s="170">
        <v>0</v>
      </c>
      <c r="R144" s="170">
        <f>Q144*H144</f>
        <v>0</v>
      </c>
      <c r="S144" s="170">
        <v>0</v>
      </c>
      <c r="T144" s="171">
        <f>S144*H144</f>
        <v>0</v>
      </c>
      <c r="U144" s="33"/>
      <c r="V144" s="33"/>
      <c r="W144" s="33"/>
      <c r="X144" s="33"/>
      <c r="Y144" s="33"/>
      <c r="Z144" s="33"/>
      <c r="AA144" s="33"/>
      <c r="AB144" s="33"/>
      <c r="AC144" s="33"/>
      <c r="AD144" s="33"/>
      <c r="AE144" s="33"/>
      <c r="AR144" s="172" t="s">
        <v>87</v>
      </c>
      <c r="AT144" s="172" t="s">
        <v>167</v>
      </c>
      <c r="AU144" s="172" t="s">
        <v>75</v>
      </c>
      <c r="AY144" s="18" t="s">
        <v>165</v>
      </c>
      <c r="BE144" s="173">
        <f>IF(N144="základní",J144,0)</f>
        <v>0</v>
      </c>
      <c r="BF144" s="173">
        <f>IF(N144="snížená",J144,0)</f>
        <v>0</v>
      </c>
      <c r="BG144" s="173">
        <f>IF(N144="zákl. přenesená",J144,0)</f>
        <v>0</v>
      </c>
      <c r="BH144" s="173">
        <f>IF(N144="sníž. přenesená",J144,0)</f>
        <v>0</v>
      </c>
      <c r="BI144" s="173">
        <f>IF(N144="nulová",J144,0)</f>
        <v>0</v>
      </c>
      <c r="BJ144" s="18" t="s">
        <v>15</v>
      </c>
      <c r="BK144" s="173">
        <f>ROUND(I144*H144,2)</f>
        <v>0</v>
      </c>
      <c r="BL144" s="18" t="s">
        <v>87</v>
      </c>
      <c r="BM144" s="172" t="s">
        <v>1296</v>
      </c>
    </row>
    <row r="145" spans="2:51" s="13" customFormat="1" ht="12">
      <c r="B145" s="174"/>
      <c r="D145" s="359" t="s">
        <v>173</v>
      </c>
      <c r="F145" s="176" t="s">
        <v>1297</v>
      </c>
      <c r="H145" s="177">
        <v>503.16</v>
      </c>
      <c r="I145" s="178"/>
      <c r="L145" s="174"/>
      <c r="M145" s="179"/>
      <c r="N145" s="180"/>
      <c r="O145" s="180"/>
      <c r="P145" s="180"/>
      <c r="Q145" s="180"/>
      <c r="R145" s="180"/>
      <c r="S145" s="180"/>
      <c r="T145" s="181"/>
      <c r="AT145" s="175" t="s">
        <v>173</v>
      </c>
      <c r="AU145" s="175" t="s">
        <v>75</v>
      </c>
      <c r="AV145" s="13" t="s">
        <v>75</v>
      </c>
      <c r="AW145" s="13" t="s">
        <v>4</v>
      </c>
      <c r="AX145" s="13" t="s">
        <v>15</v>
      </c>
      <c r="AY145" s="175" t="s">
        <v>165</v>
      </c>
    </row>
    <row r="146" spans="1:65" s="2" customFormat="1" ht="33" customHeight="1">
      <c r="A146" s="33"/>
      <c r="B146" s="160"/>
      <c r="C146" s="161" t="s">
        <v>272</v>
      </c>
      <c r="D146" s="358" t="s">
        <v>167</v>
      </c>
      <c r="E146" s="162" t="s">
        <v>243</v>
      </c>
      <c r="F146" s="163" t="s">
        <v>244</v>
      </c>
      <c r="G146" s="164" t="s">
        <v>231</v>
      </c>
      <c r="H146" s="165">
        <v>16.772</v>
      </c>
      <c r="I146" s="166"/>
      <c r="J146" s="167">
        <f>ROUND(I146*H146,2)</f>
        <v>0</v>
      </c>
      <c r="K146" s="163" t="s">
        <v>171</v>
      </c>
      <c r="L146" s="34"/>
      <c r="M146" s="168" t="s">
        <v>3</v>
      </c>
      <c r="N146" s="169" t="s">
        <v>42</v>
      </c>
      <c r="O146" s="54"/>
      <c r="P146" s="170">
        <f>O146*H146</f>
        <v>0</v>
      </c>
      <c r="Q146" s="170">
        <v>0</v>
      </c>
      <c r="R146" s="170">
        <f>Q146*H146</f>
        <v>0</v>
      </c>
      <c r="S146" s="170">
        <v>0</v>
      </c>
      <c r="T146" s="171">
        <f>S146*H146</f>
        <v>0</v>
      </c>
      <c r="U146" s="33"/>
      <c r="V146" s="33"/>
      <c r="W146" s="33"/>
      <c r="X146" s="33"/>
      <c r="Y146" s="33"/>
      <c r="Z146" s="33"/>
      <c r="AA146" s="33"/>
      <c r="AB146" s="33"/>
      <c r="AC146" s="33"/>
      <c r="AD146" s="33"/>
      <c r="AE146" s="33"/>
      <c r="AR146" s="172" t="s">
        <v>87</v>
      </c>
      <c r="AT146" s="172" t="s">
        <v>167</v>
      </c>
      <c r="AU146" s="172" t="s">
        <v>75</v>
      </c>
      <c r="AY146" s="18" t="s">
        <v>165</v>
      </c>
      <c r="BE146" s="173">
        <f>IF(N146="základní",J146,0)</f>
        <v>0</v>
      </c>
      <c r="BF146" s="173">
        <f>IF(N146="snížená",J146,0)</f>
        <v>0</v>
      </c>
      <c r="BG146" s="173">
        <f>IF(N146="zákl. přenesená",J146,0)</f>
        <v>0</v>
      </c>
      <c r="BH146" s="173">
        <f>IF(N146="sníž. přenesená",J146,0)</f>
        <v>0</v>
      </c>
      <c r="BI146" s="173">
        <f>IF(N146="nulová",J146,0)</f>
        <v>0</v>
      </c>
      <c r="BJ146" s="18" t="s">
        <v>15</v>
      </c>
      <c r="BK146" s="173">
        <f>ROUND(I146*H146,2)</f>
        <v>0</v>
      </c>
      <c r="BL146" s="18" t="s">
        <v>87</v>
      </c>
      <c r="BM146" s="172" t="s">
        <v>1298</v>
      </c>
    </row>
    <row r="147" spans="2:63" s="12" customFormat="1" ht="22.9" customHeight="1">
      <c r="B147" s="147"/>
      <c r="D147" s="360" t="s">
        <v>70</v>
      </c>
      <c r="E147" s="158" t="s">
        <v>246</v>
      </c>
      <c r="F147" s="158" t="s">
        <v>247</v>
      </c>
      <c r="I147" s="150"/>
      <c r="J147" s="159">
        <f>BK147</f>
        <v>0</v>
      </c>
      <c r="L147" s="147"/>
      <c r="M147" s="152"/>
      <c r="N147" s="153"/>
      <c r="O147" s="153"/>
      <c r="P147" s="154">
        <f>P148</f>
        <v>0</v>
      </c>
      <c r="Q147" s="153"/>
      <c r="R147" s="154">
        <f>R148</f>
        <v>0</v>
      </c>
      <c r="S147" s="153"/>
      <c r="T147" s="155">
        <f>T148</f>
        <v>0</v>
      </c>
      <c r="AR147" s="148" t="s">
        <v>15</v>
      </c>
      <c r="AT147" s="156" t="s">
        <v>70</v>
      </c>
      <c r="AU147" s="156" t="s">
        <v>15</v>
      </c>
      <c r="AY147" s="148" t="s">
        <v>165</v>
      </c>
      <c r="BK147" s="157">
        <f>BK148</f>
        <v>0</v>
      </c>
    </row>
    <row r="148" spans="1:65" s="2" customFormat="1" ht="44.25" customHeight="1">
      <c r="A148" s="33"/>
      <c r="B148" s="160"/>
      <c r="C148" s="161" t="s">
        <v>280</v>
      </c>
      <c r="D148" s="358" t="s">
        <v>167</v>
      </c>
      <c r="E148" s="162" t="s">
        <v>814</v>
      </c>
      <c r="F148" s="163" t="s">
        <v>815</v>
      </c>
      <c r="G148" s="164" t="s">
        <v>231</v>
      </c>
      <c r="H148" s="165">
        <v>7.963</v>
      </c>
      <c r="I148" s="166"/>
      <c r="J148" s="167">
        <f>ROUND(I148*H148,2)</f>
        <v>0</v>
      </c>
      <c r="K148" s="163" t="s">
        <v>171</v>
      </c>
      <c r="L148" s="34"/>
      <c r="M148" s="168" t="s">
        <v>3</v>
      </c>
      <c r="N148" s="169" t="s">
        <v>42</v>
      </c>
      <c r="O148" s="54"/>
      <c r="P148" s="170">
        <f>O148*H148</f>
        <v>0</v>
      </c>
      <c r="Q148" s="170">
        <v>0</v>
      </c>
      <c r="R148" s="170">
        <f>Q148*H148</f>
        <v>0</v>
      </c>
      <c r="S148" s="170">
        <v>0</v>
      </c>
      <c r="T148" s="171">
        <f>S148*H148</f>
        <v>0</v>
      </c>
      <c r="U148" s="33"/>
      <c r="V148" s="33"/>
      <c r="W148" s="33"/>
      <c r="X148" s="33"/>
      <c r="Y148" s="33"/>
      <c r="Z148" s="33"/>
      <c r="AA148" s="33"/>
      <c r="AB148" s="33"/>
      <c r="AC148" s="33"/>
      <c r="AD148" s="33"/>
      <c r="AE148" s="33"/>
      <c r="AR148" s="172" t="s">
        <v>87</v>
      </c>
      <c r="AT148" s="172" t="s">
        <v>167</v>
      </c>
      <c r="AU148" s="172" t="s">
        <v>75</v>
      </c>
      <c r="AY148" s="18" t="s">
        <v>165</v>
      </c>
      <c r="BE148" s="173">
        <f>IF(N148="základní",J148,0)</f>
        <v>0</v>
      </c>
      <c r="BF148" s="173">
        <f>IF(N148="snížená",J148,0)</f>
        <v>0</v>
      </c>
      <c r="BG148" s="173">
        <f>IF(N148="zákl. přenesená",J148,0)</f>
        <v>0</v>
      </c>
      <c r="BH148" s="173">
        <f>IF(N148="sníž. přenesená",J148,0)</f>
        <v>0</v>
      </c>
      <c r="BI148" s="173">
        <f>IF(N148="nulová",J148,0)</f>
        <v>0</v>
      </c>
      <c r="BJ148" s="18" t="s">
        <v>15</v>
      </c>
      <c r="BK148" s="173">
        <f>ROUND(I148*H148,2)</f>
        <v>0</v>
      </c>
      <c r="BL148" s="18" t="s">
        <v>87</v>
      </c>
      <c r="BM148" s="172" t="s">
        <v>1299</v>
      </c>
    </row>
    <row r="149" spans="2:63" s="12" customFormat="1" ht="25.9" customHeight="1">
      <c r="B149" s="147"/>
      <c r="D149" s="360" t="s">
        <v>70</v>
      </c>
      <c r="E149" s="149" t="s">
        <v>251</v>
      </c>
      <c r="F149" s="149" t="s">
        <v>252</v>
      </c>
      <c r="I149" s="150"/>
      <c r="J149" s="151">
        <f>BK149</f>
        <v>0</v>
      </c>
      <c r="L149" s="147"/>
      <c r="M149" s="152"/>
      <c r="N149" s="153"/>
      <c r="O149" s="153"/>
      <c r="P149" s="154">
        <f>P150</f>
        <v>0</v>
      </c>
      <c r="Q149" s="153"/>
      <c r="R149" s="154">
        <f>R150</f>
        <v>0.41115999999999997</v>
      </c>
      <c r="S149" s="153"/>
      <c r="T149" s="155">
        <f>T150</f>
        <v>0</v>
      </c>
      <c r="AR149" s="148" t="s">
        <v>75</v>
      </c>
      <c r="AT149" s="156" t="s">
        <v>70</v>
      </c>
      <c r="AU149" s="156" t="s">
        <v>71</v>
      </c>
      <c r="AY149" s="148" t="s">
        <v>165</v>
      </c>
      <c r="BK149" s="157">
        <f>BK150</f>
        <v>0</v>
      </c>
    </row>
    <row r="150" spans="2:63" s="12" customFormat="1" ht="22.9" customHeight="1">
      <c r="B150" s="147"/>
      <c r="D150" s="360" t="s">
        <v>70</v>
      </c>
      <c r="E150" s="158" t="s">
        <v>1300</v>
      </c>
      <c r="F150" s="158" t="s">
        <v>1301</v>
      </c>
      <c r="I150" s="150"/>
      <c r="J150" s="159">
        <f>BK150</f>
        <v>0</v>
      </c>
      <c r="L150" s="147"/>
      <c r="M150" s="152"/>
      <c r="N150" s="153"/>
      <c r="O150" s="153"/>
      <c r="P150" s="154">
        <f>SUM(P151:P157)</f>
        <v>0</v>
      </c>
      <c r="Q150" s="153"/>
      <c r="R150" s="154">
        <f>SUM(R151:R157)</f>
        <v>0.41115999999999997</v>
      </c>
      <c r="S150" s="153"/>
      <c r="T150" s="155">
        <f>SUM(T151:T157)</f>
        <v>0</v>
      </c>
      <c r="AR150" s="148" t="s">
        <v>75</v>
      </c>
      <c r="AT150" s="156" t="s">
        <v>70</v>
      </c>
      <c r="AU150" s="156" t="s">
        <v>15</v>
      </c>
      <c r="AY150" s="148" t="s">
        <v>165</v>
      </c>
      <c r="BK150" s="157">
        <f>SUM(BK151:BK157)</f>
        <v>0</v>
      </c>
    </row>
    <row r="151" spans="1:65" s="2" customFormat="1" ht="44.25" customHeight="1">
      <c r="A151" s="33"/>
      <c r="B151" s="160"/>
      <c r="C151" s="161" t="s">
        <v>8</v>
      </c>
      <c r="D151" s="358" t="s">
        <v>167</v>
      </c>
      <c r="E151" s="162" t="s">
        <v>1302</v>
      </c>
      <c r="F151" s="163" t="s">
        <v>1303</v>
      </c>
      <c r="G151" s="164" t="s">
        <v>286</v>
      </c>
      <c r="H151" s="165">
        <v>38</v>
      </c>
      <c r="I151" s="166"/>
      <c r="J151" s="167">
        <f>ROUND(I151*H151,2)</f>
        <v>0</v>
      </c>
      <c r="K151" s="163" t="s">
        <v>3</v>
      </c>
      <c r="L151" s="34"/>
      <c r="M151" s="168" t="s">
        <v>3</v>
      </c>
      <c r="N151" s="169" t="s">
        <v>42</v>
      </c>
      <c r="O151" s="54"/>
      <c r="P151" s="170">
        <f>O151*H151</f>
        <v>0</v>
      </c>
      <c r="Q151" s="170">
        <v>0.01082</v>
      </c>
      <c r="R151" s="170">
        <f>Q151*H151</f>
        <v>0.41115999999999997</v>
      </c>
      <c r="S151" s="170">
        <v>0</v>
      </c>
      <c r="T151" s="171">
        <f>S151*H151</f>
        <v>0</v>
      </c>
      <c r="U151" s="33"/>
      <c r="V151" s="33"/>
      <c r="W151" s="33"/>
      <c r="X151" s="33"/>
      <c r="Y151" s="33"/>
      <c r="Z151" s="33"/>
      <c r="AA151" s="33"/>
      <c r="AB151" s="33"/>
      <c r="AC151" s="33"/>
      <c r="AD151" s="33"/>
      <c r="AE151" s="33"/>
      <c r="AR151" s="172" t="s">
        <v>255</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255</v>
      </c>
      <c r="BM151" s="172" t="s">
        <v>1304</v>
      </c>
    </row>
    <row r="152" spans="2:51" s="15" customFormat="1" ht="12">
      <c r="B152" s="190"/>
      <c r="D152" s="359" t="s">
        <v>173</v>
      </c>
      <c r="E152" s="191" t="s">
        <v>3</v>
      </c>
      <c r="F152" s="192" t="s">
        <v>1305</v>
      </c>
      <c r="H152" s="191" t="s">
        <v>3</v>
      </c>
      <c r="I152" s="193"/>
      <c r="L152" s="190"/>
      <c r="M152" s="194"/>
      <c r="N152" s="195"/>
      <c r="O152" s="195"/>
      <c r="P152" s="195"/>
      <c r="Q152" s="195"/>
      <c r="R152" s="195"/>
      <c r="S152" s="195"/>
      <c r="T152" s="196"/>
      <c r="AT152" s="191" t="s">
        <v>173</v>
      </c>
      <c r="AU152" s="191" t="s">
        <v>75</v>
      </c>
      <c r="AV152" s="15" t="s">
        <v>15</v>
      </c>
      <c r="AW152" s="15" t="s">
        <v>33</v>
      </c>
      <c r="AX152" s="15" t="s">
        <v>71</v>
      </c>
      <c r="AY152" s="191" t="s">
        <v>165</v>
      </c>
    </row>
    <row r="153" spans="2:51" s="13" customFormat="1" ht="12">
      <c r="B153" s="174"/>
      <c r="D153" s="359" t="s">
        <v>173</v>
      </c>
      <c r="E153" s="175" t="s">
        <v>3</v>
      </c>
      <c r="F153" s="176" t="s">
        <v>272</v>
      </c>
      <c r="H153" s="177">
        <v>19</v>
      </c>
      <c r="I153" s="178"/>
      <c r="L153" s="174"/>
      <c r="M153" s="179"/>
      <c r="N153" s="180"/>
      <c r="O153" s="180"/>
      <c r="P153" s="180"/>
      <c r="Q153" s="180"/>
      <c r="R153" s="180"/>
      <c r="S153" s="180"/>
      <c r="T153" s="181"/>
      <c r="AT153" s="175" t="s">
        <v>173</v>
      </c>
      <c r="AU153" s="175" t="s">
        <v>75</v>
      </c>
      <c r="AV153" s="13" t="s">
        <v>75</v>
      </c>
      <c r="AW153" s="13" t="s">
        <v>33</v>
      </c>
      <c r="AX153" s="13" t="s">
        <v>71</v>
      </c>
      <c r="AY153" s="175" t="s">
        <v>165</v>
      </c>
    </row>
    <row r="154" spans="2:51" s="15" customFormat="1" ht="12">
      <c r="B154" s="190"/>
      <c r="D154" s="359" t="s">
        <v>173</v>
      </c>
      <c r="E154" s="191" t="s">
        <v>3</v>
      </c>
      <c r="F154" s="192" t="s">
        <v>1251</v>
      </c>
      <c r="H154" s="191" t="s">
        <v>3</v>
      </c>
      <c r="I154" s="193"/>
      <c r="L154" s="190"/>
      <c r="M154" s="194"/>
      <c r="N154" s="195"/>
      <c r="O154" s="195"/>
      <c r="P154" s="195"/>
      <c r="Q154" s="195"/>
      <c r="R154" s="195"/>
      <c r="S154" s="195"/>
      <c r="T154" s="196"/>
      <c r="AT154" s="191" t="s">
        <v>173</v>
      </c>
      <c r="AU154" s="191" t="s">
        <v>75</v>
      </c>
      <c r="AV154" s="15" t="s">
        <v>15</v>
      </c>
      <c r="AW154" s="15" t="s">
        <v>33</v>
      </c>
      <c r="AX154" s="15" t="s">
        <v>71</v>
      </c>
      <c r="AY154" s="191" t="s">
        <v>165</v>
      </c>
    </row>
    <row r="155" spans="2:51" s="13" customFormat="1" ht="12">
      <c r="B155" s="174"/>
      <c r="D155" s="359" t="s">
        <v>173</v>
      </c>
      <c r="E155" s="175" t="s">
        <v>3</v>
      </c>
      <c r="F155" s="176" t="s">
        <v>272</v>
      </c>
      <c r="H155" s="177">
        <v>19</v>
      </c>
      <c r="I155" s="178"/>
      <c r="L155" s="174"/>
      <c r="M155" s="179"/>
      <c r="N155" s="180"/>
      <c r="O155" s="180"/>
      <c r="P155" s="180"/>
      <c r="Q155" s="180"/>
      <c r="R155" s="180"/>
      <c r="S155" s="180"/>
      <c r="T155" s="181"/>
      <c r="AT155" s="175" t="s">
        <v>173</v>
      </c>
      <c r="AU155" s="175" t="s">
        <v>75</v>
      </c>
      <c r="AV155" s="13" t="s">
        <v>75</v>
      </c>
      <c r="AW155" s="13" t="s">
        <v>33</v>
      </c>
      <c r="AX155" s="13" t="s">
        <v>71</v>
      </c>
      <c r="AY155" s="175" t="s">
        <v>165</v>
      </c>
    </row>
    <row r="156" spans="2:51" s="14" customFormat="1" ht="12">
      <c r="B156" s="182"/>
      <c r="D156" s="359" t="s">
        <v>173</v>
      </c>
      <c r="E156" s="183" t="s">
        <v>3</v>
      </c>
      <c r="F156" s="184" t="s">
        <v>181</v>
      </c>
      <c r="H156" s="185">
        <v>38</v>
      </c>
      <c r="I156" s="186"/>
      <c r="L156" s="182"/>
      <c r="M156" s="187"/>
      <c r="N156" s="188"/>
      <c r="O156" s="188"/>
      <c r="P156" s="188"/>
      <c r="Q156" s="188"/>
      <c r="R156" s="188"/>
      <c r="S156" s="188"/>
      <c r="T156" s="189"/>
      <c r="AT156" s="183" t="s">
        <v>173</v>
      </c>
      <c r="AU156" s="183" t="s">
        <v>75</v>
      </c>
      <c r="AV156" s="14" t="s">
        <v>87</v>
      </c>
      <c r="AW156" s="14" t="s">
        <v>33</v>
      </c>
      <c r="AX156" s="14" t="s">
        <v>15</v>
      </c>
      <c r="AY156" s="183" t="s">
        <v>165</v>
      </c>
    </row>
    <row r="157" spans="1:65" s="2" customFormat="1" ht="44.25" customHeight="1">
      <c r="A157" s="33"/>
      <c r="B157" s="160"/>
      <c r="C157" s="161" t="s">
        <v>288</v>
      </c>
      <c r="D157" s="358" t="s">
        <v>167</v>
      </c>
      <c r="E157" s="162" t="s">
        <v>1306</v>
      </c>
      <c r="F157" s="163" t="s">
        <v>1307</v>
      </c>
      <c r="G157" s="164" t="s">
        <v>231</v>
      </c>
      <c r="H157" s="165">
        <v>0.411</v>
      </c>
      <c r="I157" s="166"/>
      <c r="J157" s="167">
        <f>ROUND(I157*H157,2)</f>
        <v>0</v>
      </c>
      <c r="K157" s="163" t="s">
        <v>171</v>
      </c>
      <c r="L157" s="34"/>
      <c r="M157" s="208" t="s">
        <v>3</v>
      </c>
      <c r="N157" s="209" t="s">
        <v>42</v>
      </c>
      <c r="O157" s="210"/>
      <c r="P157" s="211">
        <f>O157*H157</f>
        <v>0</v>
      </c>
      <c r="Q157" s="211">
        <v>0</v>
      </c>
      <c r="R157" s="211">
        <f>Q157*H157</f>
        <v>0</v>
      </c>
      <c r="S157" s="211">
        <v>0</v>
      </c>
      <c r="T157" s="212">
        <f>S157*H157</f>
        <v>0</v>
      </c>
      <c r="U157" s="33"/>
      <c r="V157" s="33"/>
      <c r="W157" s="33"/>
      <c r="X157" s="33"/>
      <c r="Y157" s="33"/>
      <c r="Z157" s="33"/>
      <c r="AA157" s="33"/>
      <c r="AB157" s="33"/>
      <c r="AC157" s="33"/>
      <c r="AD157" s="33"/>
      <c r="AE157" s="33"/>
      <c r="AR157" s="172" t="s">
        <v>255</v>
      </c>
      <c r="AT157" s="172" t="s">
        <v>167</v>
      </c>
      <c r="AU157" s="172" t="s">
        <v>75</v>
      </c>
      <c r="AY157" s="18" t="s">
        <v>165</v>
      </c>
      <c r="BE157" s="173">
        <f>IF(N157="základní",J157,0)</f>
        <v>0</v>
      </c>
      <c r="BF157" s="173">
        <f>IF(N157="snížená",J157,0)</f>
        <v>0</v>
      </c>
      <c r="BG157" s="173">
        <f>IF(N157="zákl. přenesená",J157,0)</f>
        <v>0</v>
      </c>
      <c r="BH157" s="173">
        <f>IF(N157="sníž. přenesená",J157,0)</f>
        <v>0</v>
      </c>
      <c r="BI157" s="173">
        <f>IF(N157="nulová",J157,0)</f>
        <v>0</v>
      </c>
      <c r="BJ157" s="18" t="s">
        <v>15</v>
      </c>
      <c r="BK157" s="173">
        <f>ROUND(I157*H157,2)</f>
        <v>0</v>
      </c>
      <c r="BL157" s="18" t="s">
        <v>255</v>
      </c>
      <c r="BM157" s="172" t="s">
        <v>1308</v>
      </c>
    </row>
    <row r="158" spans="1:31" s="2" customFormat="1" ht="6.95" customHeight="1">
      <c r="A158" s="33"/>
      <c r="B158" s="43"/>
      <c r="C158" s="44"/>
      <c r="D158" s="44"/>
      <c r="E158" s="44"/>
      <c r="F158" s="44"/>
      <c r="G158" s="44"/>
      <c r="H158" s="44"/>
      <c r="I158" s="120"/>
      <c r="J158" s="44"/>
      <c r="K158" s="44"/>
      <c r="L158" s="34"/>
      <c r="M158" s="33"/>
      <c r="O158" s="33"/>
      <c r="P158" s="33"/>
      <c r="Q158" s="33"/>
      <c r="R158" s="33"/>
      <c r="S158" s="33"/>
      <c r="T158" s="33"/>
      <c r="U158" s="33"/>
      <c r="V158" s="33"/>
      <c r="W158" s="33"/>
      <c r="X158" s="33"/>
      <c r="Y158" s="33"/>
      <c r="Z158" s="33"/>
      <c r="AA158" s="33"/>
      <c r="AB158" s="33"/>
      <c r="AC158" s="33"/>
      <c r="AD158" s="33"/>
      <c r="AE158" s="33"/>
    </row>
  </sheetData>
  <autoFilter ref="C91:K157"/>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88">
      <selection activeCell="D93" sqref="D93:D11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117</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1309</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ROUND(J89,2)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ROUND((SUM(BE89:BE116)),2)</f>
        <v>0</v>
      </c>
      <c r="G35" s="33"/>
      <c r="H35" s="33"/>
      <c r="I35" s="112">
        <v>0.21</v>
      </c>
      <c r="J35" s="111">
        <f>ROUND(((SUM(BE89:BE116))*I35),2)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ROUND((SUM(BF89:BF116)),2)</f>
        <v>0</v>
      </c>
      <c r="G36" s="33"/>
      <c r="H36" s="33"/>
      <c r="I36" s="112">
        <v>0.15</v>
      </c>
      <c r="J36" s="111">
        <f>ROUND(((SUM(BF89:BF116))*I36),2)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ROUND((SUM(BG89:BG116)),2)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ROUND((SUM(BH89:BH116)),2)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ROUND((SUM(BI89:BI116)),2)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7 - PBŘ</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J89</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132</v>
      </c>
      <c r="E64" s="128"/>
      <c r="F64" s="128"/>
      <c r="G64" s="128"/>
      <c r="H64" s="128"/>
      <c r="I64" s="129"/>
      <c r="J64" s="130">
        <f>J90</f>
        <v>0</v>
      </c>
      <c r="L64" s="126"/>
    </row>
    <row r="65" spans="2:12" s="10" customFormat="1" ht="19.9" customHeight="1">
      <c r="B65" s="131"/>
      <c r="D65" s="132" t="s">
        <v>135</v>
      </c>
      <c r="E65" s="133"/>
      <c r="F65" s="133"/>
      <c r="G65" s="133"/>
      <c r="H65" s="133"/>
      <c r="I65" s="134"/>
      <c r="J65" s="135">
        <f>J91</f>
        <v>0</v>
      </c>
      <c r="L65" s="131"/>
    </row>
    <row r="66" spans="2:12" s="10" customFormat="1" ht="14.85" customHeight="1">
      <c r="B66" s="131"/>
      <c r="D66" s="132" t="s">
        <v>1310</v>
      </c>
      <c r="E66" s="133"/>
      <c r="F66" s="133"/>
      <c r="G66" s="133"/>
      <c r="H66" s="133"/>
      <c r="I66" s="134"/>
      <c r="J66" s="135">
        <f>J92</f>
        <v>0</v>
      </c>
      <c r="L66" s="131"/>
    </row>
    <row r="67" spans="2:12" s="10" customFormat="1" ht="19.9" customHeight="1">
      <c r="B67" s="131"/>
      <c r="D67" s="132" t="s">
        <v>139</v>
      </c>
      <c r="E67" s="133"/>
      <c r="F67" s="133"/>
      <c r="G67" s="133"/>
      <c r="H67" s="133"/>
      <c r="I67" s="134"/>
      <c r="J67" s="135">
        <f>J115</f>
        <v>0</v>
      </c>
      <c r="L67" s="131"/>
    </row>
    <row r="68" spans="1:31" s="2" customFormat="1" ht="21.75" customHeight="1">
      <c r="A68" s="33"/>
      <c r="B68" s="34"/>
      <c r="C68" s="33"/>
      <c r="D68" s="33"/>
      <c r="E68" s="33"/>
      <c r="F68" s="33"/>
      <c r="G68" s="33"/>
      <c r="H68" s="33"/>
      <c r="I68" s="101"/>
      <c r="J68" s="33"/>
      <c r="K68" s="33"/>
      <c r="L68" s="102"/>
      <c r="S68" s="33"/>
      <c r="T68" s="33"/>
      <c r="U68" s="33"/>
      <c r="V68" s="33"/>
      <c r="W68" s="33"/>
      <c r="X68" s="33"/>
      <c r="Y68" s="33"/>
      <c r="Z68" s="33"/>
      <c r="AA68" s="33"/>
      <c r="AB68" s="33"/>
      <c r="AC68" s="33"/>
      <c r="AD68" s="33"/>
      <c r="AE68" s="33"/>
    </row>
    <row r="69" spans="1:31" s="2" customFormat="1" ht="6.95" customHeight="1">
      <c r="A69" s="33"/>
      <c r="B69" s="43"/>
      <c r="C69" s="44"/>
      <c r="D69" s="44"/>
      <c r="E69" s="44"/>
      <c r="F69" s="44"/>
      <c r="G69" s="44"/>
      <c r="H69" s="44"/>
      <c r="I69" s="120"/>
      <c r="J69" s="44"/>
      <c r="K69" s="44"/>
      <c r="L69" s="102"/>
      <c r="S69" s="33"/>
      <c r="T69" s="33"/>
      <c r="U69" s="33"/>
      <c r="V69" s="33"/>
      <c r="W69" s="33"/>
      <c r="X69" s="33"/>
      <c r="Y69" s="33"/>
      <c r="Z69" s="33"/>
      <c r="AA69" s="33"/>
      <c r="AB69" s="33"/>
      <c r="AC69" s="33"/>
      <c r="AD69" s="33"/>
      <c r="AE69" s="33"/>
    </row>
    <row r="73" spans="1:31" s="2" customFormat="1" ht="6.95" customHeight="1">
      <c r="A73" s="33"/>
      <c r="B73" s="45"/>
      <c r="C73" s="46"/>
      <c r="D73" s="46"/>
      <c r="E73" s="46"/>
      <c r="F73" s="46"/>
      <c r="G73" s="46"/>
      <c r="H73" s="46"/>
      <c r="I73" s="121"/>
      <c r="J73" s="46"/>
      <c r="K73" s="46"/>
      <c r="L73" s="102"/>
      <c r="S73" s="33"/>
      <c r="T73" s="33"/>
      <c r="U73" s="33"/>
      <c r="V73" s="33"/>
      <c r="W73" s="33"/>
      <c r="X73" s="33"/>
      <c r="Y73" s="33"/>
      <c r="Z73" s="33"/>
      <c r="AA73" s="33"/>
      <c r="AB73" s="33"/>
      <c r="AC73" s="33"/>
      <c r="AD73" s="33"/>
      <c r="AE73" s="33"/>
    </row>
    <row r="74" spans="1:31" s="2" customFormat="1" ht="24.95" customHeight="1">
      <c r="A74" s="33"/>
      <c r="B74" s="34"/>
      <c r="C74" s="22" t="s">
        <v>150</v>
      </c>
      <c r="D74" s="33"/>
      <c r="E74" s="33"/>
      <c r="F74" s="33"/>
      <c r="G74" s="33"/>
      <c r="H74" s="33"/>
      <c r="I74" s="101"/>
      <c r="J74" s="33"/>
      <c r="K74" s="33"/>
      <c r="L74" s="102"/>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101"/>
      <c r="J75" s="33"/>
      <c r="K75" s="33"/>
      <c r="L75" s="102"/>
      <c r="S75" s="33"/>
      <c r="T75" s="33"/>
      <c r="U75" s="33"/>
      <c r="V75" s="33"/>
      <c r="W75" s="33"/>
      <c r="X75" s="33"/>
      <c r="Y75" s="33"/>
      <c r="Z75" s="33"/>
      <c r="AA75" s="33"/>
      <c r="AB75" s="33"/>
      <c r="AC75" s="33"/>
      <c r="AD75" s="33"/>
      <c r="AE75" s="33"/>
    </row>
    <row r="76" spans="1:31" s="2" customFormat="1" ht="12" customHeight="1">
      <c r="A76" s="33"/>
      <c r="B76" s="34"/>
      <c r="C76" s="28" t="s">
        <v>17</v>
      </c>
      <c r="D76" s="33"/>
      <c r="E76" s="33"/>
      <c r="F76" s="33"/>
      <c r="G76" s="33"/>
      <c r="H76" s="33"/>
      <c r="I76" s="101"/>
      <c r="J76" s="33"/>
      <c r="K76" s="33"/>
      <c r="L76" s="102"/>
      <c r="S76" s="33"/>
      <c r="T76" s="33"/>
      <c r="U76" s="33"/>
      <c r="V76" s="33"/>
      <c r="W76" s="33"/>
      <c r="X76" s="33"/>
      <c r="Y76" s="33"/>
      <c r="Z76" s="33"/>
      <c r="AA76" s="33"/>
      <c r="AB76" s="33"/>
      <c r="AC76" s="33"/>
      <c r="AD76" s="33"/>
      <c r="AE76" s="33"/>
    </row>
    <row r="77" spans="1:31" s="2" customFormat="1" ht="16.5" customHeight="1">
      <c r="A77" s="33"/>
      <c r="B77" s="34"/>
      <c r="C77" s="33"/>
      <c r="D77" s="33"/>
      <c r="E77" s="338" t="str">
        <f>E7</f>
        <v>Rekonstrukce koupelen</v>
      </c>
      <c r="F77" s="339"/>
      <c r="G77" s="339"/>
      <c r="H77" s="339"/>
      <c r="I77" s="101"/>
      <c r="J77" s="33"/>
      <c r="K77" s="33"/>
      <c r="L77" s="102"/>
      <c r="S77" s="33"/>
      <c r="T77" s="33"/>
      <c r="U77" s="33"/>
      <c r="V77" s="33"/>
      <c r="W77" s="33"/>
      <c r="X77" s="33"/>
      <c r="Y77" s="33"/>
      <c r="Z77" s="33"/>
      <c r="AA77" s="33"/>
      <c r="AB77" s="33"/>
      <c r="AC77" s="33"/>
      <c r="AD77" s="33"/>
      <c r="AE77" s="33"/>
    </row>
    <row r="78" spans="2:12" s="1" customFormat="1" ht="12" customHeight="1">
      <c r="B78" s="21"/>
      <c r="C78" s="28" t="s">
        <v>122</v>
      </c>
      <c r="I78" s="97"/>
      <c r="L78" s="21"/>
    </row>
    <row r="79" spans="1:31" s="2" customFormat="1" ht="16.5" customHeight="1">
      <c r="A79" s="33"/>
      <c r="B79" s="34"/>
      <c r="C79" s="33"/>
      <c r="D79" s="33"/>
      <c r="E79" s="338" t="s">
        <v>123</v>
      </c>
      <c r="F79" s="341"/>
      <c r="G79" s="341"/>
      <c r="H79" s="341"/>
      <c r="I79" s="101"/>
      <c r="J79" s="33"/>
      <c r="K79" s="33"/>
      <c r="L79" s="102"/>
      <c r="S79" s="33"/>
      <c r="T79" s="33"/>
      <c r="U79" s="33"/>
      <c r="V79" s="33"/>
      <c r="W79" s="33"/>
      <c r="X79" s="33"/>
      <c r="Y79" s="33"/>
      <c r="Z79" s="33"/>
      <c r="AA79" s="33"/>
      <c r="AB79" s="33"/>
      <c r="AC79" s="33"/>
      <c r="AD79" s="33"/>
      <c r="AE79" s="33"/>
    </row>
    <row r="80" spans="1:31" s="2" customFormat="1" ht="12" customHeight="1">
      <c r="A80" s="33"/>
      <c r="B80" s="34"/>
      <c r="C80" s="28" t="s">
        <v>124</v>
      </c>
      <c r="D80" s="33"/>
      <c r="E80" s="33"/>
      <c r="F80" s="33"/>
      <c r="G80" s="33"/>
      <c r="H80" s="33"/>
      <c r="I80" s="101"/>
      <c r="J80" s="33"/>
      <c r="K80" s="33"/>
      <c r="L80" s="102"/>
      <c r="S80" s="33"/>
      <c r="T80" s="33"/>
      <c r="U80" s="33"/>
      <c r="V80" s="33"/>
      <c r="W80" s="33"/>
      <c r="X80" s="33"/>
      <c r="Y80" s="33"/>
      <c r="Z80" s="33"/>
      <c r="AA80" s="33"/>
      <c r="AB80" s="33"/>
      <c r="AC80" s="33"/>
      <c r="AD80" s="33"/>
      <c r="AE80" s="33"/>
    </row>
    <row r="81" spans="1:31" s="2" customFormat="1" ht="16.5" customHeight="1">
      <c r="A81" s="33"/>
      <c r="B81" s="34"/>
      <c r="C81" s="33"/>
      <c r="D81" s="33"/>
      <c r="E81" s="334" t="str">
        <f>E11</f>
        <v>7 - PBŘ</v>
      </c>
      <c r="F81" s="341"/>
      <c r="G81" s="341"/>
      <c r="H81" s="341"/>
      <c r="I81" s="101"/>
      <c r="J81" s="33"/>
      <c r="K81" s="33"/>
      <c r="L81" s="102"/>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101"/>
      <c r="J82" s="33"/>
      <c r="K82" s="33"/>
      <c r="L82" s="102"/>
      <c r="S82" s="33"/>
      <c r="T82" s="33"/>
      <c r="U82" s="33"/>
      <c r="V82" s="33"/>
      <c r="W82" s="33"/>
      <c r="X82" s="33"/>
      <c r="Y82" s="33"/>
      <c r="Z82" s="33"/>
      <c r="AA82" s="33"/>
      <c r="AB82" s="33"/>
      <c r="AC82" s="33"/>
      <c r="AD82" s="33"/>
      <c r="AE82" s="33"/>
    </row>
    <row r="83" spans="1:31" s="2" customFormat="1" ht="12" customHeight="1">
      <c r="A83" s="33"/>
      <c r="B83" s="34"/>
      <c r="C83" s="28" t="s">
        <v>21</v>
      </c>
      <c r="D83" s="33"/>
      <c r="E83" s="33"/>
      <c r="F83" s="26" t="str">
        <f>F14</f>
        <v xml:space="preserve"> </v>
      </c>
      <c r="G83" s="33"/>
      <c r="H83" s="33"/>
      <c r="I83" s="103" t="s">
        <v>23</v>
      </c>
      <c r="J83" s="51" t="str">
        <f>IF(J14="","",J14)</f>
        <v>28. 8. 2018</v>
      </c>
      <c r="K83" s="33"/>
      <c r="L83" s="102"/>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101"/>
      <c r="J84" s="33"/>
      <c r="K84" s="33"/>
      <c r="L84" s="102"/>
      <c r="S84" s="33"/>
      <c r="T84" s="33"/>
      <c r="U84" s="33"/>
      <c r="V84" s="33"/>
      <c r="W84" s="33"/>
      <c r="X84" s="33"/>
      <c r="Y84" s="33"/>
      <c r="Z84" s="33"/>
      <c r="AA84" s="33"/>
      <c r="AB84" s="33"/>
      <c r="AC84" s="33"/>
      <c r="AD84" s="33"/>
      <c r="AE84" s="33"/>
    </row>
    <row r="85" spans="1:31" s="2" customFormat="1" ht="15.2" customHeight="1">
      <c r="A85" s="33"/>
      <c r="B85" s="34"/>
      <c r="C85" s="28" t="s">
        <v>25</v>
      </c>
      <c r="D85" s="33"/>
      <c r="E85" s="33"/>
      <c r="F85" s="26" t="str">
        <f>E17</f>
        <v>Správa účelových zařízení VŠE</v>
      </c>
      <c r="G85" s="33"/>
      <c r="H85" s="33"/>
      <c r="I85" s="103" t="s">
        <v>31</v>
      </c>
      <c r="J85" s="31" t="str">
        <f>E23</f>
        <v>PROJECTICA s.r.o.</v>
      </c>
      <c r="K85" s="33"/>
      <c r="L85" s="102"/>
      <c r="S85" s="33"/>
      <c r="T85" s="33"/>
      <c r="U85" s="33"/>
      <c r="V85" s="33"/>
      <c r="W85" s="33"/>
      <c r="X85" s="33"/>
      <c r="Y85" s="33"/>
      <c r="Z85" s="33"/>
      <c r="AA85" s="33"/>
      <c r="AB85" s="33"/>
      <c r="AC85" s="33"/>
      <c r="AD85" s="33"/>
      <c r="AE85" s="33"/>
    </row>
    <row r="86" spans="1:31" s="2" customFormat="1" ht="15.2" customHeight="1">
      <c r="A86" s="33"/>
      <c r="B86" s="34"/>
      <c r="C86" s="28" t="s">
        <v>29</v>
      </c>
      <c r="D86" s="33"/>
      <c r="E86" s="33"/>
      <c r="F86" s="26" t="str">
        <f>IF(E20="","",E20)</f>
        <v>Vyplň údaj</v>
      </c>
      <c r="G86" s="33"/>
      <c r="H86" s="33"/>
      <c r="I86" s="103" t="s">
        <v>34</v>
      </c>
      <c r="J86" s="31" t="str">
        <f>E26</f>
        <v xml:space="preserve"> </v>
      </c>
      <c r="K86" s="33"/>
      <c r="L86" s="102"/>
      <c r="S86" s="33"/>
      <c r="T86" s="33"/>
      <c r="U86" s="33"/>
      <c r="V86" s="33"/>
      <c r="W86" s="33"/>
      <c r="X86" s="33"/>
      <c r="Y86" s="33"/>
      <c r="Z86" s="33"/>
      <c r="AA86" s="33"/>
      <c r="AB86" s="33"/>
      <c r="AC86" s="33"/>
      <c r="AD86" s="33"/>
      <c r="AE86" s="33"/>
    </row>
    <row r="87" spans="1:31" s="2" customFormat="1" ht="10.35" customHeight="1">
      <c r="A87" s="33"/>
      <c r="B87" s="34"/>
      <c r="C87" s="33"/>
      <c r="D87" s="33"/>
      <c r="E87" s="33"/>
      <c r="F87" s="33"/>
      <c r="G87" s="33"/>
      <c r="H87" s="33"/>
      <c r="I87" s="101"/>
      <c r="J87" s="33"/>
      <c r="K87" s="33"/>
      <c r="L87" s="102"/>
      <c r="S87" s="33"/>
      <c r="T87" s="33"/>
      <c r="U87" s="33"/>
      <c r="V87" s="33"/>
      <c r="W87" s="33"/>
      <c r="X87" s="33"/>
      <c r="Y87" s="33"/>
      <c r="Z87" s="33"/>
      <c r="AA87" s="33"/>
      <c r="AB87" s="33"/>
      <c r="AC87" s="33"/>
      <c r="AD87" s="33"/>
      <c r="AE87" s="33"/>
    </row>
    <row r="88" spans="1:31" s="11" customFormat="1" ht="29.25" customHeight="1">
      <c r="A88" s="136"/>
      <c r="B88" s="137"/>
      <c r="C88" s="138" t="s">
        <v>151</v>
      </c>
      <c r="D88" s="139" t="s">
        <v>56</v>
      </c>
      <c r="E88" s="139" t="s">
        <v>52</v>
      </c>
      <c r="F88" s="139" t="s">
        <v>53</v>
      </c>
      <c r="G88" s="139" t="s">
        <v>152</v>
      </c>
      <c r="H88" s="139" t="s">
        <v>153</v>
      </c>
      <c r="I88" s="140" t="s">
        <v>154</v>
      </c>
      <c r="J88" s="139" t="s">
        <v>130</v>
      </c>
      <c r="K88" s="141" t="s">
        <v>155</v>
      </c>
      <c r="L88" s="142"/>
      <c r="M88" s="59" t="s">
        <v>3</v>
      </c>
      <c r="N88" s="60" t="s">
        <v>41</v>
      </c>
      <c r="O88" s="60" t="s">
        <v>156</v>
      </c>
      <c r="P88" s="60" t="s">
        <v>157</v>
      </c>
      <c r="Q88" s="60" t="s">
        <v>158</v>
      </c>
      <c r="R88" s="60" t="s">
        <v>159</v>
      </c>
      <c r="S88" s="60" t="s">
        <v>160</v>
      </c>
      <c r="T88" s="61" t="s">
        <v>161</v>
      </c>
      <c r="U88" s="136"/>
      <c r="V88" s="136"/>
      <c r="W88" s="136"/>
      <c r="X88" s="136"/>
      <c r="Y88" s="136"/>
      <c r="Z88" s="136"/>
      <c r="AA88" s="136"/>
      <c r="AB88" s="136"/>
      <c r="AC88" s="136"/>
      <c r="AD88" s="136"/>
      <c r="AE88" s="136"/>
    </row>
    <row r="89" spans="1:63" s="2" customFormat="1" ht="22.9" customHeight="1">
      <c r="A89" s="33"/>
      <c r="B89" s="34"/>
      <c r="C89" s="66" t="s">
        <v>162</v>
      </c>
      <c r="D89" s="33"/>
      <c r="E89" s="33"/>
      <c r="F89" s="33"/>
      <c r="G89" s="33"/>
      <c r="H89" s="33"/>
      <c r="I89" s="101"/>
      <c r="J89" s="143">
        <f>BK89</f>
        <v>0</v>
      </c>
      <c r="K89" s="33"/>
      <c r="L89" s="34"/>
      <c r="M89" s="62"/>
      <c r="N89" s="52"/>
      <c r="O89" s="63"/>
      <c r="P89" s="144">
        <f>P90</f>
        <v>0</v>
      </c>
      <c r="Q89" s="63"/>
      <c r="R89" s="144">
        <f>R90</f>
        <v>0</v>
      </c>
      <c r="S89" s="63"/>
      <c r="T89" s="145">
        <f>T90</f>
        <v>0</v>
      </c>
      <c r="U89" s="33"/>
      <c r="V89" s="33"/>
      <c r="W89" s="33"/>
      <c r="X89" s="33"/>
      <c r="Y89" s="33"/>
      <c r="Z89" s="33"/>
      <c r="AA89" s="33"/>
      <c r="AB89" s="33"/>
      <c r="AC89" s="33"/>
      <c r="AD89" s="33"/>
      <c r="AE89" s="33"/>
      <c r="AT89" s="18" t="s">
        <v>70</v>
      </c>
      <c r="AU89" s="18" t="s">
        <v>131</v>
      </c>
      <c r="BK89" s="146">
        <f>BK90</f>
        <v>0</v>
      </c>
    </row>
    <row r="90" spans="2:63" s="12" customFormat="1" ht="25.9" customHeight="1">
      <c r="B90" s="147"/>
      <c r="D90" s="148" t="s">
        <v>70</v>
      </c>
      <c r="E90" s="149" t="s">
        <v>163</v>
      </c>
      <c r="F90" s="149" t="s">
        <v>164</v>
      </c>
      <c r="I90" s="150"/>
      <c r="J90" s="151">
        <f>BK90</f>
        <v>0</v>
      </c>
      <c r="L90" s="147"/>
      <c r="M90" s="152"/>
      <c r="N90" s="153"/>
      <c r="O90" s="153"/>
      <c r="P90" s="154">
        <f>P91+P115</f>
        <v>0</v>
      </c>
      <c r="Q90" s="153"/>
      <c r="R90" s="154">
        <f>R91+R115</f>
        <v>0</v>
      </c>
      <c r="S90" s="153"/>
      <c r="T90" s="155">
        <f>T91+T115</f>
        <v>0</v>
      </c>
      <c r="AR90" s="148" t="s">
        <v>15</v>
      </c>
      <c r="AT90" s="156" t="s">
        <v>70</v>
      </c>
      <c r="AU90" s="156" t="s">
        <v>71</v>
      </c>
      <c r="AY90" s="148" t="s">
        <v>165</v>
      </c>
      <c r="BK90" s="157">
        <f>BK91+BK115</f>
        <v>0</v>
      </c>
    </row>
    <row r="91" spans="2:63" s="12" customFormat="1" ht="22.9" customHeight="1">
      <c r="B91" s="147"/>
      <c r="D91" s="148" t="s">
        <v>70</v>
      </c>
      <c r="E91" s="158" t="s">
        <v>202</v>
      </c>
      <c r="F91" s="158" t="s">
        <v>203</v>
      </c>
      <c r="I91" s="150"/>
      <c r="J91" s="159">
        <f>BK91</f>
        <v>0</v>
      </c>
      <c r="L91" s="147"/>
      <c r="M91" s="152"/>
      <c r="N91" s="153"/>
      <c r="O91" s="153"/>
      <c r="P91" s="154">
        <f>P92</f>
        <v>0</v>
      </c>
      <c r="Q91" s="153"/>
      <c r="R91" s="154">
        <f>R92</f>
        <v>0</v>
      </c>
      <c r="S91" s="153"/>
      <c r="T91" s="155">
        <f>T92</f>
        <v>0</v>
      </c>
      <c r="AR91" s="148" t="s">
        <v>15</v>
      </c>
      <c r="AT91" s="156" t="s">
        <v>70</v>
      </c>
      <c r="AU91" s="156" t="s">
        <v>15</v>
      </c>
      <c r="AY91" s="148" t="s">
        <v>165</v>
      </c>
      <c r="BK91" s="157">
        <f>BK92</f>
        <v>0</v>
      </c>
    </row>
    <row r="92" spans="2:63" s="12" customFormat="1" ht="20.85" customHeight="1">
      <c r="B92" s="147"/>
      <c r="D92" s="148" t="s">
        <v>70</v>
      </c>
      <c r="E92" s="158" t="s">
        <v>1311</v>
      </c>
      <c r="F92" s="158" t="s">
        <v>1312</v>
      </c>
      <c r="I92" s="150"/>
      <c r="J92" s="159">
        <f>BK92</f>
        <v>0</v>
      </c>
      <c r="L92" s="147"/>
      <c r="M92" s="152"/>
      <c r="N92" s="153"/>
      <c r="O92" s="153"/>
      <c r="P92" s="154">
        <f>SUM(P93:P114)</f>
        <v>0</v>
      </c>
      <c r="Q92" s="153"/>
      <c r="R92" s="154">
        <f>SUM(R93:R114)</f>
        <v>0</v>
      </c>
      <c r="S92" s="153"/>
      <c r="T92" s="155">
        <f>SUM(T93:T114)</f>
        <v>0</v>
      </c>
      <c r="AR92" s="148" t="s">
        <v>15</v>
      </c>
      <c r="AT92" s="156" t="s">
        <v>70</v>
      </c>
      <c r="AU92" s="156" t="s">
        <v>75</v>
      </c>
      <c r="AY92" s="148" t="s">
        <v>165</v>
      </c>
      <c r="BK92" s="157">
        <f>SUM(BK93:BK114)</f>
        <v>0</v>
      </c>
    </row>
    <row r="93" spans="1:65" s="2" customFormat="1" ht="21.75" customHeight="1">
      <c r="A93" s="33"/>
      <c r="B93" s="160"/>
      <c r="C93" s="161" t="s">
        <v>15</v>
      </c>
      <c r="D93" s="358" t="s">
        <v>167</v>
      </c>
      <c r="E93" s="162" t="s">
        <v>1313</v>
      </c>
      <c r="F93" s="163" t="s">
        <v>1314</v>
      </c>
      <c r="G93" s="164" t="s">
        <v>286</v>
      </c>
      <c r="H93" s="165">
        <v>75</v>
      </c>
      <c r="I93" s="166"/>
      <c r="J93" s="167">
        <f>ROUND(I93*H93,2)</f>
        <v>0</v>
      </c>
      <c r="K93" s="163" t="s">
        <v>3</v>
      </c>
      <c r="L93" s="34"/>
      <c r="M93" s="168" t="s">
        <v>3</v>
      </c>
      <c r="N93" s="169" t="s">
        <v>42</v>
      </c>
      <c r="O93" s="54"/>
      <c r="P93" s="170">
        <f>O93*H93</f>
        <v>0</v>
      </c>
      <c r="Q93" s="170">
        <v>0</v>
      </c>
      <c r="R93" s="170">
        <f>Q93*H93</f>
        <v>0</v>
      </c>
      <c r="S93" s="170">
        <v>0</v>
      </c>
      <c r="T93" s="171">
        <f>S93*H93</f>
        <v>0</v>
      </c>
      <c r="U93" s="33"/>
      <c r="V93" s="33"/>
      <c r="W93" s="33"/>
      <c r="X93" s="33"/>
      <c r="Y93" s="33"/>
      <c r="Z93" s="33"/>
      <c r="AA93" s="33"/>
      <c r="AB93" s="33"/>
      <c r="AC93" s="33"/>
      <c r="AD93" s="33"/>
      <c r="AE93" s="33"/>
      <c r="AR93" s="172" t="s">
        <v>87</v>
      </c>
      <c r="AT93" s="172" t="s">
        <v>167</v>
      </c>
      <c r="AU93" s="172" t="s">
        <v>83</v>
      </c>
      <c r="AY93" s="18" t="s">
        <v>165</v>
      </c>
      <c r="BE93" s="173">
        <f>IF(N93="základní",J93,0)</f>
        <v>0</v>
      </c>
      <c r="BF93" s="173">
        <f>IF(N93="snížená",J93,0)</f>
        <v>0</v>
      </c>
      <c r="BG93" s="173">
        <f>IF(N93="zákl. přenesená",J93,0)</f>
        <v>0</v>
      </c>
      <c r="BH93" s="173">
        <f>IF(N93="sníž. přenesená",J93,0)</f>
        <v>0</v>
      </c>
      <c r="BI93" s="173">
        <f>IF(N93="nulová",J93,0)</f>
        <v>0</v>
      </c>
      <c r="BJ93" s="18" t="s">
        <v>15</v>
      </c>
      <c r="BK93" s="173">
        <f>ROUND(I93*H93,2)</f>
        <v>0</v>
      </c>
      <c r="BL93" s="18" t="s">
        <v>87</v>
      </c>
      <c r="BM93" s="172" t="s">
        <v>1315</v>
      </c>
    </row>
    <row r="94" spans="1:65" s="2" customFormat="1" ht="21.75" customHeight="1">
      <c r="A94" s="33"/>
      <c r="B94" s="160"/>
      <c r="C94" s="161" t="s">
        <v>75</v>
      </c>
      <c r="D94" s="358" t="s">
        <v>167</v>
      </c>
      <c r="E94" s="162" t="s">
        <v>1316</v>
      </c>
      <c r="F94" s="163" t="s">
        <v>1317</v>
      </c>
      <c r="G94" s="164" t="s">
        <v>286</v>
      </c>
      <c r="H94" s="165">
        <v>75</v>
      </c>
      <c r="I94" s="166"/>
      <c r="J94" s="167">
        <f>ROUND(I94*H94,2)</f>
        <v>0</v>
      </c>
      <c r="K94" s="163" t="s">
        <v>3</v>
      </c>
      <c r="L94" s="34"/>
      <c r="M94" s="168" t="s">
        <v>3</v>
      </c>
      <c r="N94" s="169" t="s">
        <v>42</v>
      </c>
      <c r="O94" s="54"/>
      <c r="P94" s="170">
        <f>O94*H94</f>
        <v>0</v>
      </c>
      <c r="Q94" s="170">
        <v>0</v>
      </c>
      <c r="R94" s="170">
        <f>Q94*H94</f>
        <v>0</v>
      </c>
      <c r="S94" s="170">
        <v>0</v>
      </c>
      <c r="T94" s="171">
        <f>S94*H94</f>
        <v>0</v>
      </c>
      <c r="U94" s="33"/>
      <c r="V94" s="33"/>
      <c r="W94" s="33"/>
      <c r="X94" s="33"/>
      <c r="Y94" s="33"/>
      <c r="Z94" s="33"/>
      <c r="AA94" s="33"/>
      <c r="AB94" s="33"/>
      <c r="AC94" s="33"/>
      <c r="AD94" s="33"/>
      <c r="AE94" s="33"/>
      <c r="AR94" s="172" t="s">
        <v>87</v>
      </c>
      <c r="AT94" s="172" t="s">
        <v>167</v>
      </c>
      <c r="AU94" s="172" t="s">
        <v>83</v>
      </c>
      <c r="AY94" s="18" t="s">
        <v>165</v>
      </c>
      <c r="BE94" s="173">
        <f>IF(N94="základní",J94,0)</f>
        <v>0</v>
      </c>
      <c r="BF94" s="173">
        <f>IF(N94="snížená",J94,0)</f>
        <v>0</v>
      </c>
      <c r="BG94" s="173">
        <f>IF(N94="zákl. přenesená",J94,0)</f>
        <v>0</v>
      </c>
      <c r="BH94" s="173">
        <f>IF(N94="sníž. přenesená",J94,0)</f>
        <v>0</v>
      </c>
      <c r="BI94" s="173">
        <f>IF(N94="nulová",J94,0)</f>
        <v>0</v>
      </c>
      <c r="BJ94" s="18" t="s">
        <v>15</v>
      </c>
      <c r="BK94" s="173">
        <f>ROUND(I94*H94,2)</f>
        <v>0</v>
      </c>
      <c r="BL94" s="18" t="s">
        <v>87</v>
      </c>
      <c r="BM94" s="172" t="s">
        <v>1318</v>
      </c>
    </row>
    <row r="95" spans="2:51" s="13" customFormat="1" ht="12">
      <c r="B95" s="174"/>
      <c r="D95" s="359" t="s">
        <v>173</v>
      </c>
      <c r="E95" s="175" t="s">
        <v>3</v>
      </c>
      <c r="F95" s="176" t="s">
        <v>1319</v>
      </c>
      <c r="H95" s="177">
        <v>75</v>
      </c>
      <c r="I95" s="178"/>
      <c r="L95" s="174"/>
      <c r="M95" s="179"/>
      <c r="N95" s="180"/>
      <c r="O95" s="180"/>
      <c r="P95" s="180"/>
      <c r="Q95" s="180"/>
      <c r="R95" s="180"/>
      <c r="S95" s="180"/>
      <c r="T95" s="181"/>
      <c r="AT95" s="175" t="s">
        <v>173</v>
      </c>
      <c r="AU95" s="175" t="s">
        <v>83</v>
      </c>
      <c r="AV95" s="13" t="s">
        <v>75</v>
      </c>
      <c r="AW95" s="13" t="s">
        <v>33</v>
      </c>
      <c r="AX95" s="13" t="s">
        <v>15</v>
      </c>
      <c r="AY95" s="175" t="s">
        <v>165</v>
      </c>
    </row>
    <row r="96" spans="1:65" s="2" customFormat="1" ht="21.75" customHeight="1">
      <c r="A96" s="33"/>
      <c r="B96" s="160"/>
      <c r="C96" s="161" t="s">
        <v>83</v>
      </c>
      <c r="D96" s="358" t="s">
        <v>167</v>
      </c>
      <c r="E96" s="162" t="s">
        <v>1320</v>
      </c>
      <c r="F96" s="163" t="s">
        <v>1321</v>
      </c>
      <c r="G96" s="164" t="s">
        <v>286</v>
      </c>
      <c r="H96" s="165">
        <v>300</v>
      </c>
      <c r="I96" s="166"/>
      <c r="J96" s="167">
        <f>ROUND(I96*H96,2)</f>
        <v>0</v>
      </c>
      <c r="K96" s="163" t="s">
        <v>3</v>
      </c>
      <c r="L96" s="34"/>
      <c r="M96" s="168" t="s">
        <v>3</v>
      </c>
      <c r="N96" s="169" t="s">
        <v>42</v>
      </c>
      <c r="O96" s="54"/>
      <c r="P96" s="170">
        <f>O96*H96</f>
        <v>0</v>
      </c>
      <c r="Q96" s="170">
        <v>0</v>
      </c>
      <c r="R96" s="170">
        <f>Q96*H96</f>
        <v>0</v>
      </c>
      <c r="S96" s="170">
        <v>0</v>
      </c>
      <c r="T96" s="171">
        <f>S96*H96</f>
        <v>0</v>
      </c>
      <c r="U96" s="33"/>
      <c r="V96" s="33"/>
      <c r="W96" s="33"/>
      <c r="X96" s="33"/>
      <c r="Y96" s="33"/>
      <c r="Z96" s="33"/>
      <c r="AA96" s="33"/>
      <c r="AB96" s="33"/>
      <c r="AC96" s="33"/>
      <c r="AD96" s="33"/>
      <c r="AE96" s="33"/>
      <c r="AR96" s="172" t="s">
        <v>87</v>
      </c>
      <c r="AT96" s="172" t="s">
        <v>167</v>
      </c>
      <c r="AU96" s="172" t="s">
        <v>83</v>
      </c>
      <c r="AY96" s="18" t="s">
        <v>165</v>
      </c>
      <c r="BE96" s="173">
        <f>IF(N96="základní",J96,0)</f>
        <v>0</v>
      </c>
      <c r="BF96" s="173">
        <f>IF(N96="snížená",J96,0)</f>
        <v>0</v>
      </c>
      <c r="BG96" s="173">
        <f>IF(N96="zákl. přenesená",J96,0)</f>
        <v>0</v>
      </c>
      <c r="BH96" s="173">
        <f>IF(N96="sníž. přenesená",J96,0)</f>
        <v>0</v>
      </c>
      <c r="BI96" s="173">
        <f>IF(N96="nulová",J96,0)</f>
        <v>0</v>
      </c>
      <c r="BJ96" s="18" t="s">
        <v>15</v>
      </c>
      <c r="BK96" s="173">
        <f>ROUND(I96*H96,2)</f>
        <v>0</v>
      </c>
      <c r="BL96" s="18" t="s">
        <v>87</v>
      </c>
      <c r="BM96" s="172" t="s">
        <v>1322</v>
      </c>
    </row>
    <row r="97" spans="2:51" s="13" customFormat="1" ht="12">
      <c r="B97" s="174"/>
      <c r="D97" s="359" t="s">
        <v>173</v>
      </c>
      <c r="E97" s="175" t="s">
        <v>3</v>
      </c>
      <c r="F97" s="176" t="s">
        <v>1323</v>
      </c>
      <c r="H97" s="177">
        <v>300</v>
      </c>
      <c r="I97" s="178"/>
      <c r="L97" s="174"/>
      <c r="M97" s="179"/>
      <c r="N97" s="180"/>
      <c r="O97" s="180"/>
      <c r="P97" s="180"/>
      <c r="Q97" s="180"/>
      <c r="R97" s="180"/>
      <c r="S97" s="180"/>
      <c r="T97" s="181"/>
      <c r="AT97" s="175" t="s">
        <v>173</v>
      </c>
      <c r="AU97" s="175" t="s">
        <v>83</v>
      </c>
      <c r="AV97" s="13" t="s">
        <v>75</v>
      </c>
      <c r="AW97" s="13" t="s">
        <v>33</v>
      </c>
      <c r="AX97" s="13" t="s">
        <v>15</v>
      </c>
      <c r="AY97" s="175" t="s">
        <v>165</v>
      </c>
    </row>
    <row r="98" spans="1:65" s="2" customFormat="1" ht="21.75" customHeight="1">
      <c r="A98" s="33"/>
      <c r="B98" s="160"/>
      <c r="C98" s="161" t="s">
        <v>87</v>
      </c>
      <c r="D98" s="358" t="s">
        <v>167</v>
      </c>
      <c r="E98" s="162" t="s">
        <v>1324</v>
      </c>
      <c r="F98" s="163" t="s">
        <v>1325</v>
      </c>
      <c r="G98" s="164" t="s">
        <v>286</v>
      </c>
      <c r="H98" s="165">
        <v>75</v>
      </c>
      <c r="I98" s="166"/>
      <c r="J98" s="167">
        <f>ROUND(I98*H98,2)</f>
        <v>0</v>
      </c>
      <c r="K98" s="163" t="s">
        <v>3</v>
      </c>
      <c r="L98" s="34"/>
      <c r="M98" s="168" t="s">
        <v>3</v>
      </c>
      <c r="N98" s="169" t="s">
        <v>42</v>
      </c>
      <c r="O98" s="54"/>
      <c r="P98" s="170">
        <f>O98*H98</f>
        <v>0</v>
      </c>
      <c r="Q98" s="170">
        <v>0</v>
      </c>
      <c r="R98" s="170">
        <f>Q98*H98</f>
        <v>0</v>
      </c>
      <c r="S98" s="170">
        <v>0</v>
      </c>
      <c r="T98" s="171">
        <f>S98*H98</f>
        <v>0</v>
      </c>
      <c r="U98" s="33"/>
      <c r="V98" s="33"/>
      <c r="W98" s="33"/>
      <c r="X98" s="33"/>
      <c r="Y98" s="33"/>
      <c r="Z98" s="33"/>
      <c r="AA98" s="33"/>
      <c r="AB98" s="33"/>
      <c r="AC98" s="33"/>
      <c r="AD98" s="33"/>
      <c r="AE98" s="33"/>
      <c r="AR98" s="172" t="s">
        <v>87</v>
      </c>
      <c r="AT98" s="172" t="s">
        <v>167</v>
      </c>
      <c r="AU98" s="172" t="s">
        <v>83</v>
      </c>
      <c r="AY98" s="18" t="s">
        <v>165</v>
      </c>
      <c r="BE98" s="173">
        <f>IF(N98="základní",J98,0)</f>
        <v>0</v>
      </c>
      <c r="BF98" s="173">
        <f>IF(N98="snížená",J98,0)</f>
        <v>0</v>
      </c>
      <c r="BG98" s="173">
        <f>IF(N98="zákl. přenesená",J98,0)</f>
        <v>0</v>
      </c>
      <c r="BH98" s="173">
        <f>IF(N98="sníž. přenesená",J98,0)</f>
        <v>0</v>
      </c>
      <c r="BI98" s="173">
        <f>IF(N98="nulová",J98,0)</f>
        <v>0</v>
      </c>
      <c r="BJ98" s="18" t="s">
        <v>15</v>
      </c>
      <c r="BK98" s="173">
        <f>ROUND(I98*H98,2)</f>
        <v>0</v>
      </c>
      <c r="BL98" s="18" t="s">
        <v>87</v>
      </c>
      <c r="BM98" s="172" t="s">
        <v>1326</v>
      </c>
    </row>
    <row r="99" spans="1:65" s="2" customFormat="1" ht="33" customHeight="1">
      <c r="A99" s="33"/>
      <c r="B99" s="160"/>
      <c r="C99" s="161" t="s">
        <v>109</v>
      </c>
      <c r="D99" s="358" t="s">
        <v>167</v>
      </c>
      <c r="E99" s="162" t="s">
        <v>1327</v>
      </c>
      <c r="F99" s="163" t="s">
        <v>1328</v>
      </c>
      <c r="G99" s="164" t="s">
        <v>286</v>
      </c>
      <c r="H99" s="165">
        <v>19</v>
      </c>
      <c r="I99" s="166"/>
      <c r="J99" s="167">
        <f>ROUND(I99*H99,2)</f>
        <v>0</v>
      </c>
      <c r="K99" s="163" t="s">
        <v>3</v>
      </c>
      <c r="L99" s="34"/>
      <c r="M99" s="168" t="s">
        <v>3</v>
      </c>
      <c r="N99" s="169" t="s">
        <v>42</v>
      </c>
      <c r="O99" s="54"/>
      <c r="P99" s="170">
        <f>O99*H99</f>
        <v>0</v>
      </c>
      <c r="Q99" s="170">
        <v>0</v>
      </c>
      <c r="R99" s="170">
        <f>Q99*H99</f>
        <v>0</v>
      </c>
      <c r="S99" s="170">
        <v>0</v>
      </c>
      <c r="T99" s="171">
        <f>S99*H99</f>
        <v>0</v>
      </c>
      <c r="U99" s="33"/>
      <c r="V99" s="33"/>
      <c r="W99" s="33"/>
      <c r="X99" s="33"/>
      <c r="Y99" s="33"/>
      <c r="Z99" s="33"/>
      <c r="AA99" s="33"/>
      <c r="AB99" s="33"/>
      <c r="AC99" s="33"/>
      <c r="AD99" s="33"/>
      <c r="AE99" s="33"/>
      <c r="AR99" s="172" t="s">
        <v>87</v>
      </c>
      <c r="AT99" s="172" t="s">
        <v>167</v>
      </c>
      <c r="AU99" s="172" t="s">
        <v>83</v>
      </c>
      <c r="AY99" s="18" t="s">
        <v>165</v>
      </c>
      <c r="BE99" s="173">
        <f>IF(N99="základní",J99,0)</f>
        <v>0</v>
      </c>
      <c r="BF99" s="173">
        <f>IF(N99="snížená",J99,0)</f>
        <v>0</v>
      </c>
      <c r="BG99" s="173">
        <f>IF(N99="zákl. přenesená",J99,0)</f>
        <v>0</v>
      </c>
      <c r="BH99" s="173">
        <f>IF(N99="sníž. přenesená",J99,0)</f>
        <v>0</v>
      </c>
      <c r="BI99" s="173">
        <f>IF(N99="nulová",J99,0)</f>
        <v>0</v>
      </c>
      <c r="BJ99" s="18" t="s">
        <v>15</v>
      </c>
      <c r="BK99" s="173">
        <f>ROUND(I99*H99,2)</f>
        <v>0</v>
      </c>
      <c r="BL99" s="18" t="s">
        <v>87</v>
      </c>
      <c r="BM99" s="172" t="s">
        <v>1329</v>
      </c>
    </row>
    <row r="100" spans="1:65" s="2" customFormat="1" ht="21.75" customHeight="1">
      <c r="A100" s="33"/>
      <c r="B100" s="160"/>
      <c r="C100" s="161" t="s">
        <v>112</v>
      </c>
      <c r="D100" s="358" t="s">
        <v>167</v>
      </c>
      <c r="E100" s="162" t="s">
        <v>1330</v>
      </c>
      <c r="F100" s="163" t="s">
        <v>1331</v>
      </c>
      <c r="G100" s="164" t="s">
        <v>286</v>
      </c>
      <c r="H100" s="165">
        <v>38</v>
      </c>
      <c r="I100" s="166"/>
      <c r="J100" s="167">
        <f>ROUND(I100*H100,2)</f>
        <v>0</v>
      </c>
      <c r="K100" s="163" t="s">
        <v>3</v>
      </c>
      <c r="L100" s="34"/>
      <c r="M100" s="168" t="s">
        <v>3</v>
      </c>
      <c r="N100" s="169" t="s">
        <v>42</v>
      </c>
      <c r="O100" s="54"/>
      <c r="P100" s="170">
        <f>O100*H100</f>
        <v>0</v>
      </c>
      <c r="Q100" s="170">
        <v>0</v>
      </c>
      <c r="R100" s="170">
        <f>Q100*H100</f>
        <v>0</v>
      </c>
      <c r="S100" s="170">
        <v>0</v>
      </c>
      <c r="T100" s="171">
        <f>S100*H100</f>
        <v>0</v>
      </c>
      <c r="U100" s="33"/>
      <c r="V100" s="33"/>
      <c r="W100" s="33"/>
      <c r="X100" s="33"/>
      <c r="Y100" s="33"/>
      <c r="Z100" s="33"/>
      <c r="AA100" s="33"/>
      <c r="AB100" s="33"/>
      <c r="AC100" s="33"/>
      <c r="AD100" s="33"/>
      <c r="AE100" s="33"/>
      <c r="AR100" s="172" t="s">
        <v>87</v>
      </c>
      <c r="AT100" s="172" t="s">
        <v>167</v>
      </c>
      <c r="AU100" s="172" t="s">
        <v>83</v>
      </c>
      <c r="AY100" s="18" t="s">
        <v>165</v>
      </c>
      <c r="BE100" s="173">
        <f>IF(N100="základní",J100,0)</f>
        <v>0</v>
      </c>
      <c r="BF100" s="173">
        <f>IF(N100="snížená",J100,0)</f>
        <v>0</v>
      </c>
      <c r="BG100" s="173">
        <f>IF(N100="zákl. přenesená",J100,0)</f>
        <v>0</v>
      </c>
      <c r="BH100" s="173">
        <f>IF(N100="sníž. přenesená",J100,0)</f>
        <v>0</v>
      </c>
      <c r="BI100" s="173">
        <f>IF(N100="nulová",J100,0)</f>
        <v>0</v>
      </c>
      <c r="BJ100" s="18" t="s">
        <v>15</v>
      </c>
      <c r="BK100" s="173">
        <f>ROUND(I100*H100,2)</f>
        <v>0</v>
      </c>
      <c r="BL100" s="18" t="s">
        <v>87</v>
      </c>
      <c r="BM100" s="172" t="s">
        <v>1332</v>
      </c>
    </row>
    <row r="101" spans="2:51" s="13" customFormat="1" ht="12">
      <c r="B101" s="174"/>
      <c r="D101" s="359" t="s">
        <v>173</v>
      </c>
      <c r="E101" s="175" t="s">
        <v>3</v>
      </c>
      <c r="F101" s="176" t="s">
        <v>1333</v>
      </c>
      <c r="H101" s="177">
        <v>38</v>
      </c>
      <c r="I101" s="178"/>
      <c r="L101" s="174"/>
      <c r="M101" s="179"/>
      <c r="N101" s="180"/>
      <c r="O101" s="180"/>
      <c r="P101" s="180"/>
      <c r="Q101" s="180"/>
      <c r="R101" s="180"/>
      <c r="S101" s="180"/>
      <c r="T101" s="181"/>
      <c r="AT101" s="175" t="s">
        <v>173</v>
      </c>
      <c r="AU101" s="175" t="s">
        <v>83</v>
      </c>
      <c r="AV101" s="13" t="s">
        <v>75</v>
      </c>
      <c r="AW101" s="13" t="s">
        <v>33</v>
      </c>
      <c r="AX101" s="13" t="s">
        <v>15</v>
      </c>
      <c r="AY101" s="175" t="s">
        <v>165</v>
      </c>
    </row>
    <row r="102" spans="1:65" s="2" customFormat="1" ht="21.75" customHeight="1">
      <c r="A102" s="33"/>
      <c r="B102" s="160"/>
      <c r="C102" s="161" t="s">
        <v>115</v>
      </c>
      <c r="D102" s="358" t="s">
        <v>167</v>
      </c>
      <c r="E102" s="162" t="s">
        <v>1334</v>
      </c>
      <c r="F102" s="163" t="s">
        <v>1335</v>
      </c>
      <c r="G102" s="164" t="s">
        <v>286</v>
      </c>
      <c r="H102" s="165">
        <v>19</v>
      </c>
      <c r="I102" s="166"/>
      <c r="J102" s="167">
        <f>ROUND(I102*H102,2)</f>
        <v>0</v>
      </c>
      <c r="K102" s="163" t="s">
        <v>3</v>
      </c>
      <c r="L102" s="34"/>
      <c r="M102" s="168" t="s">
        <v>3</v>
      </c>
      <c r="N102" s="169" t="s">
        <v>42</v>
      </c>
      <c r="O102" s="54"/>
      <c r="P102" s="170">
        <f>O102*H102</f>
        <v>0</v>
      </c>
      <c r="Q102" s="170">
        <v>0</v>
      </c>
      <c r="R102" s="170">
        <f>Q102*H102</f>
        <v>0</v>
      </c>
      <c r="S102" s="170">
        <v>0</v>
      </c>
      <c r="T102" s="171">
        <f>S102*H102</f>
        <v>0</v>
      </c>
      <c r="U102" s="33"/>
      <c r="V102" s="33"/>
      <c r="W102" s="33"/>
      <c r="X102" s="33"/>
      <c r="Y102" s="33"/>
      <c r="Z102" s="33"/>
      <c r="AA102" s="33"/>
      <c r="AB102" s="33"/>
      <c r="AC102" s="33"/>
      <c r="AD102" s="33"/>
      <c r="AE102" s="33"/>
      <c r="AR102" s="172" t="s">
        <v>87</v>
      </c>
      <c r="AT102" s="172" t="s">
        <v>167</v>
      </c>
      <c r="AU102" s="172" t="s">
        <v>83</v>
      </c>
      <c r="AY102" s="18" t="s">
        <v>165</v>
      </c>
      <c r="BE102" s="173">
        <f>IF(N102="základní",J102,0)</f>
        <v>0</v>
      </c>
      <c r="BF102" s="173">
        <f>IF(N102="snížená",J102,0)</f>
        <v>0</v>
      </c>
      <c r="BG102" s="173">
        <f>IF(N102="zákl. přenesená",J102,0)</f>
        <v>0</v>
      </c>
      <c r="BH102" s="173">
        <f>IF(N102="sníž. přenesená",J102,0)</f>
        <v>0</v>
      </c>
      <c r="BI102" s="173">
        <f>IF(N102="nulová",J102,0)</f>
        <v>0</v>
      </c>
      <c r="BJ102" s="18" t="s">
        <v>15</v>
      </c>
      <c r="BK102" s="173">
        <f>ROUND(I102*H102,2)</f>
        <v>0</v>
      </c>
      <c r="BL102" s="18" t="s">
        <v>87</v>
      </c>
      <c r="BM102" s="172" t="s">
        <v>1336</v>
      </c>
    </row>
    <row r="103" spans="1:65" s="2" customFormat="1" ht="21.75" customHeight="1">
      <c r="A103" s="33"/>
      <c r="B103" s="160"/>
      <c r="C103" s="161" t="s">
        <v>211</v>
      </c>
      <c r="D103" s="358" t="s">
        <v>167</v>
      </c>
      <c r="E103" s="162" t="s">
        <v>1337</v>
      </c>
      <c r="F103" s="163" t="s">
        <v>1338</v>
      </c>
      <c r="G103" s="164" t="s">
        <v>286</v>
      </c>
      <c r="H103" s="165">
        <v>19</v>
      </c>
      <c r="I103" s="166"/>
      <c r="J103" s="167">
        <f>ROUND(I103*H103,2)</f>
        <v>0</v>
      </c>
      <c r="K103" s="163" t="s">
        <v>3</v>
      </c>
      <c r="L103" s="34"/>
      <c r="M103" s="168" t="s">
        <v>3</v>
      </c>
      <c r="N103" s="169" t="s">
        <v>42</v>
      </c>
      <c r="O103" s="54"/>
      <c r="P103" s="170">
        <f>O103*H103</f>
        <v>0</v>
      </c>
      <c r="Q103" s="170">
        <v>0</v>
      </c>
      <c r="R103" s="170">
        <f>Q103*H103</f>
        <v>0</v>
      </c>
      <c r="S103" s="170">
        <v>0</v>
      </c>
      <c r="T103" s="171">
        <f>S103*H103</f>
        <v>0</v>
      </c>
      <c r="U103" s="33"/>
      <c r="V103" s="33"/>
      <c r="W103" s="33"/>
      <c r="X103" s="33"/>
      <c r="Y103" s="33"/>
      <c r="Z103" s="33"/>
      <c r="AA103" s="33"/>
      <c r="AB103" s="33"/>
      <c r="AC103" s="33"/>
      <c r="AD103" s="33"/>
      <c r="AE103" s="33"/>
      <c r="AR103" s="172" t="s">
        <v>87</v>
      </c>
      <c r="AT103" s="172" t="s">
        <v>167</v>
      </c>
      <c r="AU103" s="172" t="s">
        <v>83</v>
      </c>
      <c r="AY103" s="18" t="s">
        <v>165</v>
      </c>
      <c r="BE103" s="173">
        <f>IF(N103="základní",J103,0)</f>
        <v>0</v>
      </c>
      <c r="BF103" s="173">
        <f>IF(N103="snížená",J103,0)</f>
        <v>0</v>
      </c>
      <c r="BG103" s="173">
        <f>IF(N103="zákl. přenesená",J103,0)</f>
        <v>0</v>
      </c>
      <c r="BH103" s="173">
        <f>IF(N103="sníž. přenesená",J103,0)</f>
        <v>0</v>
      </c>
      <c r="BI103" s="173">
        <f>IF(N103="nulová",J103,0)</f>
        <v>0</v>
      </c>
      <c r="BJ103" s="18" t="s">
        <v>15</v>
      </c>
      <c r="BK103" s="173">
        <f>ROUND(I103*H103,2)</f>
        <v>0</v>
      </c>
      <c r="BL103" s="18" t="s">
        <v>87</v>
      </c>
      <c r="BM103" s="172" t="s">
        <v>1339</v>
      </c>
    </row>
    <row r="104" spans="1:65" s="2" customFormat="1" ht="16.5" customHeight="1">
      <c r="A104" s="33"/>
      <c r="B104" s="160"/>
      <c r="C104" s="161" t="s">
        <v>220</v>
      </c>
      <c r="D104" s="358" t="s">
        <v>167</v>
      </c>
      <c r="E104" s="162" t="s">
        <v>1340</v>
      </c>
      <c r="F104" s="163" t="s">
        <v>1341</v>
      </c>
      <c r="G104" s="164" t="s">
        <v>286</v>
      </c>
      <c r="H104" s="165">
        <v>19</v>
      </c>
      <c r="I104" s="166"/>
      <c r="J104" s="167">
        <f>ROUND(I104*H104,2)</f>
        <v>0</v>
      </c>
      <c r="K104" s="163" t="s">
        <v>3</v>
      </c>
      <c r="L104" s="34"/>
      <c r="M104" s="168" t="s">
        <v>3</v>
      </c>
      <c r="N104" s="169" t="s">
        <v>42</v>
      </c>
      <c r="O104" s="54"/>
      <c r="P104" s="170">
        <f>O104*H104</f>
        <v>0</v>
      </c>
      <c r="Q104" s="170">
        <v>0</v>
      </c>
      <c r="R104" s="170">
        <f>Q104*H104</f>
        <v>0</v>
      </c>
      <c r="S104" s="170">
        <v>0</v>
      </c>
      <c r="T104" s="171">
        <f>S104*H104</f>
        <v>0</v>
      </c>
      <c r="U104" s="33"/>
      <c r="V104" s="33"/>
      <c r="W104" s="33"/>
      <c r="X104" s="33"/>
      <c r="Y104" s="33"/>
      <c r="Z104" s="33"/>
      <c r="AA104" s="33"/>
      <c r="AB104" s="33"/>
      <c r="AC104" s="33"/>
      <c r="AD104" s="33"/>
      <c r="AE104" s="33"/>
      <c r="AR104" s="172" t="s">
        <v>87</v>
      </c>
      <c r="AT104" s="172" t="s">
        <v>167</v>
      </c>
      <c r="AU104" s="172" t="s">
        <v>83</v>
      </c>
      <c r="AY104" s="18" t="s">
        <v>165</v>
      </c>
      <c r="BE104" s="173">
        <f>IF(N104="základní",J104,0)</f>
        <v>0</v>
      </c>
      <c r="BF104" s="173">
        <f>IF(N104="snížená",J104,0)</f>
        <v>0</v>
      </c>
      <c r="BG104" s="173">
        <f>IF(N104="zákl. přenesená",J104,0)</f>
        <v>0</v>
      </c>
      <c r="BH104" s="173">
        <f>IF(N104="sníž. přenesená",J104,0)</f>
        <v>0</v>
      </c>
      <c r="BI104" s="173">
        <f>IF(N104="nulová",J104,0)</f>
        <v>0</v>
      </c>
      <c r="BJ104" s="18" t="s">
        <v>15</v>
      </c>
      <c r="BK104" s="173">
        <f>ROUND(I104*H104,2)</f>
        <v>0</v>
      </c>
      <c r="BL104" s="18" t="s">
        <v>87</v>
      </c>
      <c r="BM104" s="172" t="s">
        <v>1342</v>
      </c>
    </row>
    <row r="105" spans="1:65" s="2" customFormat="1" ht="21.75" customHeight="1">
      <c r="A105" s="33"/>
      <c r="B105" s="160"/>
      <c r="C105" s="161" t="s">
        <v>228</v>
      </c>
      <c r="D105" s="358" t="s">
        <v>167</v>
      </c>
      <c r="E105" s="162" t="s">
        <v>1343</v>
      </c>
      <c r="F105" s="163" t="s">
        <v>1344</v>
      </c>
      <c r="G105" s="164" t="s">
        <v>286</v>
      </c>
      <c r="H105" s="165">
        <v>56</v>
      </c>
      <c r="I105" s="166"/>
      <c r="J105" s="167">
        <f>ROUND(I105*H105,2)</f>
        <v>0</v>
      </c>
      <c r="K105" s="163" t="s">
        <v>3</v>
      </c>
      <c r="L105" s="34"/>
      <c r="M105" s="168" t="s">
        <v>3</v>
      </c>
      <c r="N105" s="169" t="s">
        <v>42</v>
      </c>
      <c r="O105" s="54"/>
      <c r="P105" s="170">
        <f>O105*H105</f>
        <v>0</v>
      </c>
      <c r="Q105" s="170">
        <v>0</v>
      </c>
      <c r="R105" s="170">
        <f>Q105*H105</f>
        <v>0</v>
      </c>
      <c r="S105" s="170">
        <v>0</v>
      </c>
      <c r="T105" s="171">
        <f>S105*H105</f>
        <v>0</v>
      </c>
      <c r="U105" s="33"/>
      <c r="V105" s="33"/>
      <c r="W105" s="33"/>
      <c r="X105" s="33"/>
      <c r="Y105" s="33"/>
      <c r="Z105" s="33"/>
      <c r="AA105" s="33"/>
      <c r="AB105" s="33"/>
      <c r="AC105" s="33"/>
      <c r="AD105" s="33"/>
      <c r="AE105" s="33"/>
      <c r="AR105" s="172" t="s">
        <v>87</v>
      </c>
      <c r="AT105" s="172" t="s">
        <v>167</v>
      </c>
      <c r="AU105" s="172" t="s">
        <v>83</v>
      </c>
      <c r="AY105" s="18" t="s">
        <v>165</v>
      </c>
      <c r="BE105" s="173">
        <f>IF(N105="základní",J105,0)</f>
        <v>0</v>
      </c>
      <c r="BF105" s="173">
        <f>IF(N105="snížená",J105,0)</f>
        <v>0</v>
      </c>
      <c r="BG105" s="173">
        <f>IF(N105="zákl. přenesená",J105,0)</f>
        <v>0</v>
      </c>
      <c r="BH105" s="173">
        <f>IF(N105="sníž. přenesená",J105,0)</f>
        <v>0</v>
      </c>
      <c r="BI105" s="173">
        <f>IF(N105="nulová",J105,0)</f>
        <v>0</v>
      </c>
      <c r="BJ105" s="18" t="s">
        <v>15</v>
      </c>
      <c r="BK105" s="173">
        <f>ROUND(I105*H105,2)</f>
        <v>0</v>
      </c>
      <c r="BL105" s="18" t="s">
        <v>87</v>
      </c>
      <c r="BM105" s="172" t="s">
        <v>1345</v>
      </c>
    </row>
    <row r="106" spans="2:51" s="15" customFormat="1" ht="12">
      <c r="B106" s="190"/>
      <c r="D106" s="359" t="s">
        <v>173</v>
      </c>
      <c r="E106" s="191" t="s">
        <v>3</v>
      </c>
      <c r="F106" s="192" t="s">
        <v>1346</v>
      </c>
      <c r="H106" s="191" t="s">
        <v>3</v>
      </c>
      <c r="I106" s="193"/>
      <c r="L106" s="190"/>
      <c r="M106" s="194"/>
      <c r="N106" s="195"/>
      <c r="O106" s="195"/>
      <c r="P106" s="195"/>
      <c r="Q106" s="195"/>
      <c r="R106" s="195"/>
      <c r="S106" s="195"/>
      <c r="T106" s="196"/>
      <c r="AT106" s="191" t="s">
        <v>173</v>
      </c>
      <c r="AU106" s="191" t="s">
        <v>83</v>
      </c>
      <c r="AV106" s="15" t="s">
        <v>15</v>
      </c>
      <c r="AW106" s="15" t="s">
        <v>33</v>
      </c>
      <c r="AX106" s="15" t="s">
        <v>71</v>
      </c>
      <c r="AY106" s="191" t="s">
        <v>165</v>
      </c>
    </row>
    <row r="107" spans="2:51" s="13" customFormat="1" ht="12">
      <c r="B107" s="174"/>
      <c r="D107" s="359" t="s">
        <v>173</v>
      </c>
      <c r="E107" s="175" t="s">
        <v>3</v>
      </c>
      <c r="F107" s="176" t="s">
        <v>267</v>
      </c>
      <c r="H107" s="177">
        <v>18</v>
      </c>
      <c r="I107" s="178"/>
      <c r="L107" s="174"/>
      <c r="M107" s="179"/>
      <c r="N107" s="180"/>
      <c r="O107" s="180"/>
      <c r="P107" s="180"/>
      <c r="Q107" s="180"/>
      <c r="R107" s="180"/>
      <c r="S107" s="180"/>
      <c r="T107" s="181"/>
      <c r="AT107" s="175" t="s">
        <v>173</v>
      </c>
      <c r="AU107" s="175" t="s">
        <v>83</v>
      </c>
      <c r="AV107" s="13" t="s">
        <v>75</v>
      </c>
      <c r="AW107" s="13" t="s">
        <v>33</v>
      </c>
      <c r="AX107" s="13" t="s">
        <v>71</v>
      </c>
      <c r="AY107" s="175" t="s">
        <v>165</v>
      </c>
    </row>
    <row r="108" spans="2:51" s="15" customFormat="1" ht="12">
      <c r="B108" s="190"/>
      <c r="D108" s="359" t="s">
        <v>173</v>
      </c>
      <c r="E108" s="191" t="s">
        <v>3</v>
      </c>
      <c r="F108" s="192" t="s">
        <v>1347</v>
      </c>
      <c r="H108" s="191" t="s">
        <v>3</v>
      </c>
      <c r="I108" s="193"/>
      <c r="L108" s="190"/>
      <c r="M108" s="194"/>
      <c r="N108" s="195"/>
      <c r="O108" s="195"/>
      <c r="P108" s="195"/>
      <c r="Q108" s="195"/>
      <c r="R108" s="195"/>
      <c r="S108" s="195"/>
      <c r="T108" s="196"/>
      <c r="AT108" s="191" t="s">
        <v>173</v>
      </c>
      <c r="AU108" s="191" t="s">
        <v>83</v>
      </c>
      <c r="AV108" s="15" t="s">
        <v>15</v>
      </c>
      <c r="AW108" s="15" t="s">
        <v>33</v>
      </c>
      <c r="AX108" s="15" t="s">
        <v>71</v>
      </c>
      <c r="AY108" s="191" t="s">
        <v>165</v>
      </c>
    </row>
    <row r="109" spans="2:51" s="13" customFormat="1" ht="12">
      <c r="B109" s="174"/>
      <c r="D109" s="359" t="s">
        <v>173</v>
      </c>
      <c r="E109" s="175" t="s">
        <v>3</v>
      </c>
      <c r="F109" s="176" t="s">
        <v>71</v>
      </c>
      <c r="H109" s="177">
        <v>0</v>
      </c>
      <c r="I109" s="178"/>
      <c r="L109" s="174"/>
      <c r="M109" s="179"/>
      <c r="N109" s="180"/>
      <c r="O109" s="180"/>
      <c r="P109" s="180"/>
      <c r="Q109" s="180"/>
      <c r="R109" s="180"/>
      <c r="S109" s="180"/>
      <c r="T109" s="181"/>
      <c r="AT109" s="175" t="s">
        <v>173</v>
      </c>
      <c r="AU109" s="175" t="s">
        <v>83</v>
      </c>
      <c r="AV109" s="13" t="s">
        <v>75</v>
      </c>
      <c r="AW109" s="13" t="s">
        <v>33</v>
      </c>
      <c r="AX109" s="13" t="s">
        <v>71</v>
      </c>
      <c r="AY109" s="175" t="s">
        <v>165</v>
      </c>
    </row>
    <row r="110" spans="2:51" s="15" customFormat="1" ht="12">
      <c r="B110" s="190"/>
      <c r="D110" s="359" t="s">
        <v>173</v>
      </c>
      <c r="E110" s="191" t="s">
        <v>3</v>
      </c>
      <c r="F110" s="192" t="s">
        <v>1348</v>
      </c>
      <c r="H110" s="191" t="s">
        <v>3</v>
      </c>
      <c r="I110" s="193"/>
      <c r="L110" s="190"/>
      <c r="M110" s="194"/>
      <c r="N110" s="195"/>
      <c r="O110" s="195"/>
      <c r="P110" s="195"/>
      <c r="Q110" s="195"/>
      <c r="R110" s="195"/>
      <c r="S110" s="195"/>
      <c r="T110" s="196"/>
      <c r="AT110" s="191" t="s">
        <v>173</v>
      </c>
      <c r="AU110" s="191" t="s">
        <v>83</v>
      </c>
      <c r="AV110" s="15" t="s">
        <v>15</v>
      </c>
      <c r="AW110" s="15" t="s">
        <v>33</v>
      </c>
      <c r="AX110" s="15" t="s">
        <v>71</v>
      </c>
      <c r="AY110" s="191" t="s">
        <v>165</v>
      </c>
    </row>
    <row r="111" spans="2:51" s="13" customFormat="1" ht="12">
      <c r="B111" s="174"/>
      <c r="D111" s="359" t="s">
        <v>173</v>
      </c>
      <c r="E111" s="175" t="s">
        <v>3</v>
      </c>
      <c r="F111" s="176" t="s">
        <v>272</v>
      </c>
      <c r="H111" s="177">
        <v>19</v>
      </c>
      <c r="I111" s="178"/>
      <c r="L111" s="174"/>
      <c r="M111" s="179"/>
      <c r="N111" s="180"/>
      <c r="O111" s="180"/>
      <c r="P111" s="180"/>
      <c r="Q111" s="180"/>
      <c r="R111" s="180"/>
      <c r="S111" s="180"/>
      <c r="T111" s="181"/>
      <c r="AT111" s="175" t="s">
        <v>173</v>
      </c>
      <c r="AU111" s="175" t="s">
        <v>83</v>
      </c>
      <c r="AV111" s="13" t="s">
        <v>75</v>
      </c>
      <c r="AW111" s="13" t="s">
        <v>33</v>
      </c>
      <c r="AX111" s="13" t="s">
        <v>71</v>
      </c>
      <c r="AY111" s="175" t="s">
        <v>165</v>
      </c>
    </row>
    <row r="112" spans="2:51" s="15" customFormat="1" ht="12">
      <c r="B112" s="190"/>
      <c r="D112" s="359" t="s">
        <v>173</v>
      </c>
      <c r="E112" s="191" t="s">
        <v>3</v>
      </c>
      <c r="F112" s="192" t="s">
        <v>1349</v>
      </c>
      <c r="H112" s="191" t="s">
        <v>3</v>
      </c>
      <c r="I112" s="193"/>
      <c r="L112" s="190"/>
      <c r="M112" s="194"/>
      <c r="N112" s="195"/>
      <c r="O112" s="195"/>
      <c r="P112" s="195"/>
      <c r="Q112" s="195"/>
      <c r="R112" s="195"/>
      <c r="S112" s="195"/>
      <c r="T112" s="196"/>
      <c r="AT112" s="191" t="s">
        <v>173</v>
      </c>
      <c r="AU112" s="191" t="s">
        <v>83</v>
      </c>
      <c r="AV112" s="15" t="s">
        <v>15</v>
      </c>
      <c r="AW112" s="15" t="s">
        <v>33</v>
      </c>
      <c r="AX112" s="15" t="s">
        <v>71</v>
      </c>
      <c r="AY112" s="191" t="s">
        <v>165</v>
      </c>
    </row>
    <row r="113" spans="2:51" s="13" customFormat="1" ht="12">
      <c r="B113" s="174"/>
      <c r="D113" s="359" t="s">
        <v>173</v>
      </c>
      <c r="E113" s="175" t="s">
        <v>3</v>
      </c>
      <c r="F113" s="176" t="s">
        <v>272</v>
      </c>
      <c r="H113" s="177">
        <v>19</v>
      </c>
      <c r="I113" s="178"/>
      <c r="L113" s="174"/>
      <c r="M113" s="179"/>
      <c r="N113" s="180"/>
      <c r="O113" s="180"/>
      <c r="P113" s="180"/>
      <c r="Q113" s="180"/>
      <c r="R113" s="180"/>
      <c r="S113" s="180"/>
      <c r="T113" s="181"/>
      <c r="AT113" s="175" t="s">
        <v>173</v>
      </c>
      <c r="AU113" s="175" t="s">
        <v>83</v>
      </c>
      <c r="AV113" s="13" t="s">
        <v>75</v>
      </c>
      <c r="AW113" s="13" t="s">
        <v>33</v>
      </c>
      <c r="AX113" s="13" t="s">
        <v>71</v>
      </c>
      <c r="AY113" s="175" t="s">
        <v>165</v>
      </c>
    </row>
    <row r="114" spans="2:51" s="14" customFormat="1" ht="12">
      <c r="B114" s="182"/>
      <c r="D114" s="359" t="s">
        <v>173</v>
      </c>
      <c r="E114" s="183" t="s">
        <v>3</v>
      </c>
      <c r="F114" s="184" t="s">
        <v>181</v>
      </c>
      <c r="H114" s="185">
        <v>56</v>
      </c>
      <c r="I114" s="186"/>
      <c r="L114" s="182"/>
      <c r="M114" s="187"/>
      <c r="N114" s="188"/>
      <c r="O114" s="188"/>
      <c r="P114" s="188"/>
      <c r="Q114" s="188"/>
      <c r="R114" s="188"/>
      <c r="S114" s="188"/>
      <c r="T114" s="189"/>
      <c r="AT114" s="183" t="s">
        <v>173</v>
      </c>
      <c r="AU114" s="183" t="s">
        <v>83</v>
      </c>
      <c r="AV114" s="14" t="s">
        <v>87</v>
      </c>
      <c r="AW114" s="14" t="s">
        <v>33</v>
      </c>
      <c r="AX114" s="14" t="s">
        <v>15</v>
      </c>
      <c r="AY114" s="183" t="s">
        <v>165</v>
      </c>
    </row>
    <row r="115" spans="2:63" s="12" customFormat="1" ht="22.9" customHeight="1">
      <c r="B115" s="147"/>
      <c r="D115" s="360" t="s">
        <v>70</v>
      </c>
      <c r="E115" s="158" t="s">
        <v>246</v>
      </c>
      <c r="F115" s="158" t="s">
        <v>247</v>
      </c>
      <c r="I115" s="150"/>
      <c r="J115" s="159">
        <f>BK115</f>
        <v>0</v>
      </c>
      <c r="L115" s="147"/>
      <c r="M115" s="152"/>
      <c r="N115" s="153"/>
      <c r="O115" s="153"/>
      <c r="P115" s="154">
        <f>P116</f>
        <v>0</v>
      </c>
      <c r="Q115" s="153"/>
      <c r="R115" s="154">
        <f>R116</f>
        <v>0</v>
      </c>
      <c r="S115" s="153"/>
      <c r="T115" s="155">
        <f>T116</f>
        <v>0</v>
      </c>
      <c r="AR115" s="148" t="s">
        <v>15</v>
      </c>
      <c r="AT115" s="156" t="s">
        <v>70</v>
      </c>
      <c r="AU115" s="156" t="s">
        <v>15</v>
      </c>
      <c r="AY115" s="148" t="s">
        <v>165</v>
      </c>
      <c r="BK115" s="157">
        <f>BK116</f>
        <v>0</v>
      </c>
    </row>
    <row r="116" spans="1:65" s="2" customFormat="1" ht="44.25" customHeight="1">
      <c r="A116" s="33"/>
      <c r="B116" s="160"/>
      <c r="C116" s="161" t="s">
        <v>202</v>
      </c>
      <c r="D116" s="358" t="s">
        <v>167</v>
      </c>
      <c r="E116" s="162" t="s">
        <v>814</v>
      </c>
      <c r="F116" s="163" t="s">
        <v>815</v>
      </c>
      <c r="G116" s="164" t="s">
        <v>231</v>
      </c>
      <c r="H116" s="165">
        <v>2</v>
      </c>
      <c r="I116" s="166"/>
      <c r="J116" s="167">
        <f>ROUND(I116*H116,2)</f>
        <v>0</v>
      </c>
      <c r="K116" s="163" t="s">
        <v>171</v>
      </c>
      <c r="L116" s="34"/>
      <c r="M116" s="208" t="s">
        <v>3</v>
      </c>
      <c r="N116" s="209" t="s">
        <v>42</v>
      </c>
      <c r="O116" s="210"/>
      <c r="P116" s="211">
        <f>O116*H116</f>
        <v>0</v>
      </c>
      <c r="Q116" s="211">
        <v>0</v>
      </c>
      <c r="R116" s="211">
        <f>Q116*H116</f>
        <v>0</v>
      </c>
      <c r="S116" s="211">
        <v>0</v>
      </c>
      <c r="T116" s="212">
        <f>S116*H116</f>
        <v>0</v>
      </c>
      <c r="U116" s="33"/>
      <c r="V116" s="33"/>
      <c r="W116" s="33"/>
      <c r="X116" s="33"/>
      <c r="Y116" s="33"/>
      <c r="Z116" s="33"/>
      <c r="AA116" s="33"/>
      <c r="AB116" s="33"/>
      <c r="AC116" s="33"/>
      <c r="AD116" s="33"/>
      <c r="AE116" s="33"/>
      <c r="AR116" s="172" t="s">
        <v>87</v>
      </c>
      <c r="AT116" s="172" t="s">
        <v>167</v>
      </c>
      <c r="AU116" s="172" t="s">
        <v>75</v>
      </c>
      <c r="AY116" s="18" t="s">
        <v>165</v>
      </c>
      <c r="BE116" s="173">
        <f>IF(N116="základní",J116,0)</f>
        <v>0</v>
      </c>
      <c r="BF116" s="173">
        <f>IF(N116="snížená",J116,0)</f>
        <v>0</v>
      </c>
      <c r="BG116" s="173">
        <f>IF(N116="zákl. přenesená",J116,0)</f>
        <v>0</v>
      </c>
      <c r="BH116" s="173">
        <f>IF(N116="sníž. přenesená",J116,0)</f>
        <v>0</v>
      </c>
      <c r="BI116" s="173">
        <f>IF(N116="nulová",J116,0)</f>
        <v>0</v>
      </c>
      <c r="BJ116" s="18" t="s">
        <v>15</v>
      </c>
      <c r="BK116" s="173">
        <f>ROUND(I116*H116,2)</f>
        <v>0</v>
      </c>
      <c r="BL116" s="18" t="s">
        <v>87</v>
      </c>
      <c r="BM116" s="172" t="s">
        <v>1350</v>
      </c>
    </row>
    <row r="117" spans="1:31" s="2" customFormat="1" ht="6.95" customHeight="1">
      <c r="A117" s="33"/>
      <c r="B117" s="43"/>
      <c r="C117" s="44"/>
      <c r="D117" s="44"/>
      <c r="E117" s="44"/>
      <c r="F117" s="44"/>
      <c r="G117" s="44"/>
      <c r="H117" s="44"/>
      <c r="I117" s="120"/>
      <c r="J117" s="44"/>
      <c r="K117" s="44"/>
      <c r="L117" s="34"/>
      <c r="M117" s="33"/>
      <c r="O117" s="33"/>
      <c r="P117" s="33"/>
      <c r="Q117" s="33"/>
      <c r="R117" s="33"/>
      <c r="S117" s="33"/>
      <c r="T117" s="33"/>
      <c r="U117" s="33"/>
      <c r="V117" s="33"/>
      <c r="W117" s="33"/>
      <c r="X117" s="33"/>
      <c r="Y117" s="33"/>
      <c r="Z117" s="33"/>
      <c r="AA117" s="33"/>
      <c r="AB117" s="33"/>
      <c r="AC117" s="33"/>
      <c r="AD117" s="33"/>
      <c r="AE117" s="33"/>
    </row>
  </sheetData>
  <autoFilter ref="C88:K116"/>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0"/>
  <sheetViews>
    <sheetView showGridLines="0" tabSelected="1" workbookViewId="0" topLeftCell="A81">
      <selection activeCell="D88" sqref="D88:D8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120</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s="1" customFormat="1" ht="12" customHeight="1">
      <c r="B8" s="21"/>
      <c r="D8" s="28" t="s">
        <v>122</v>
      </c>
      <c r="I8" s="97"/>
      <c r="L8" s="21"/>
    </row>
    <row r="9" spans="1:31" s="2" customFormat="1" ht="16.5" customHeight="1">
      <c r="A9" s="33"/>
      <c r="B9" s="34"/>
      <c r="C9" s="33"/>
      <c r="D9" s="33"/>
      <c r="E9" s="338" t="s">
        <v>123</v>
      </c>
      <c r="F9" s="341"/>
      <c r="G9" s="341"/>
      <c r="H9" s="341"/>
      <c r="I9" s="101"/>
      <c r="J9" s="33"/>
      <c r="K9" s="33"/>
      <c r="L9" s="102"/>
      <c r="S9" s="33"/>
      <c r="T9" s="33"/>
      <c r="U9" s="33"/>
      <c r="V9" s="33"/>
      <c r="W9" s="33"/>
      <c r="X9" s="33"/>
      <c r="Y9" s="33"/>
      <c r="Z9" s="33"/>
      <c r="AA9" s="33"/>
      <c r="AB9" s="33"/>
      <c r="AC9" s="33"/>
      <c r="AD9" s="33"/>
      <c r="AE9" s="33"/>
    </row>
    <row r="10" spans="1:31" s="2" customFormat="1" ht="12" customHeight="1">
      <c r="A10" s="33"/>
      <c r="B10" s="34"/>
      <c r="C10" s="33"/>
      <c r="D10" s="28" t="s">
        <v>124</v>
      </c>
      <c r="E10" s="33"/>
      <c r="F10" s="33"/>
      <c r="G10" s="33"/>
      <c r="H10" s="33"/>
      <c r="I10" s="101"/>
      <c r="J10" s="33"/>
      <c r="K10" s="33"/>
      <c r="L10" s="102"/>
      <c r="S10" s="33"/>
      <c r="T10" s="33"/>
      <c r="U10" s="33"/>
      <c r="V10" s="33"/>
      <c r="W10" s="33"/>
      <c r="X10" s="33"/>
      <c r="Y10" s="33"/>
      <c r="Z10" s="33"/>
      <c r="AA10" s="33"/>
      <c r="AB10" s="33"/>
      <c r="AC10" s="33"/>
      <c r="AD10" s="33"/>
      <c r="AE10" s="33"/>
    </row>
    <row r="11" spans="1:31" s="2" customFormat="1" ht="16.5" customHeight="1">
      <c r="A11" s="33"/>
      <c r="B11" s="34"/>
      <c r="C11" s="33"/>
      <c r="D11" s="33"/>
      <c r="E11" s="334" t="s">
        <v>1351</v>
      </c>
      <c r="F11" s="341"/>
      <c r="G11" s="341"/>
      <c r="H11" s="341"/>
      <c r="I11" s="101"/>
      <c r="J11" s="33"/>
      <c r="K11" s="33"/>
      <c r="L11" s="102"/>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103" t="s">
        <v>20</v>
      </c>
      <c r="J13" s="26" t="s">
        <v>3</v>
      </c>
      <c r="K13" s="33"/>
      <c r="L13" s="102"/>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103" t="s">
        <v>23</v>
      </c>
      <c r="J14" s="51" t="str">
        <f>'Rekapitulace stavby'!AU8</f>
        <v>28. 8. 2018</v>
      </c>
      <c r="K14" s="33"/>
      <c r="L14" s="102"/>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1"/>
      <c r="J15" s="33"/>
      <c r="K15" s="33"/>
      <c r="L15" s="102"/>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103" t="s">
        <v>26</v>
      </c>
      <c r="J16" s="26" t="s">
        <v>3</v>
      </c>
      <c r="K16" s="33"/>
      <c r="L16" s="102"/>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103" t="s">
        <v>28</v>
      </c>
      <c r="J17" s="26" t="s">
        <v>3</v>
      </c>
      <c r="K17" s="33"/>
      <c r="L17" s="102"/>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1"/>
      <c r="J18" s="33"/>
      <c r="K18" s="33"/>
      <c r="L18" s="102"/>
      <c r="S18" s="33"/>
      <c r="T18" s="33"/>
      <c r="U18" s="33"/>
      <c r="V18" s="33"/>
      <c r="W18" s="33"/>
      <c r="X18" s="33"/>
      <c r="Y18" s="33"/>
      <c r="Z18" s="33"/>
      <c r="AA18" s="33"/>
      <c r="AB18" s="33"/>
      <c r="AC18" s="33"/>
      <c r="AD18" s="33"/>
      <c r="AE18" s="33"/>
    </row>
    <row r="19" spans="1:31" s="2" customFormat="1" ht="12" customHeight="1">
      <c r="A19" s="33"/>
      <c r="B19" s="34"/>
      <c r="C19" s="33"/>
      <c r="D19" s="28" t="s">
        <v>29</v>
      </c>
      <c r="E19" s="33"/>
      <c r="F19" s="33"/>
      <c r="G19" s="33"/>
      <c r="H19" s="33"/>
      <c r="I19" s="103" t="s">
        <v>26</v>
      </c>
      <c r="J19" s="29" t="str">
        <f>'Rekapitulace stavby'!AU13</f>
        <v>Vyplň údaj</v>
      </c>
      <c r="K19" s="33"/>
      <c r="L19" s="102"/>
      <c r="S19" s="33"/>
      <c r="T19" s="33"/>
      <c r="U19" s="33"/>
      <c r="V19" s="33"/>
      <c r="W19" s="33"/>
      <c r="X19" s="33"/>
      <c r="Y19" s="33"/>
      <c r="Z19" s="33"/>
      <c r="AA19" s="33"/>
      <c r="AB19" s="33"/>
      <c r="AC19" s="33"/>
      <c r="AD19" s="33"/>
      <c r="AE19" s="33"/>
    </row>
    <row r="20" spans="1:31" s="2" customFormat="1" ht="18" customHeight="1">
      <c r="A20" s="33"/>
      <c r="B20" s="34"/>
      <c r="C20" s="33"/>
      <c r="D20" s="33"/>
      <c r="E20" s="342" t="str">
        <f>'Rekapitulace stavby'!E14</f>
        <v>Vyplň údaj</v>
      </c>
      <c r="F20" s="324"/>
      <c r="G20" s="324"/>
      <c r="H20" s="324"/>
      <c r="I20" s="103" t="s">
        <v>28</v>
      </c>
      <c r="J20" s="29" t="str">
        <f>'Rekapitulace stavby'!AU14</f>
        <v>Vyplň údaj</v>
      </c>
      <c r="K20" s="33"/>
      <c r="L20" s="102"/>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1"/>
      <c r="J21" s="33"/>
      <c r="K21" s="33"/>
      <c r="L21" s="102"/>
      <c r="S21" s="33"/>
      <c r="T21" s="33"/>
      <c r="U21" s="33"/>
      <c r="V21" s="33"/>
      <c r="W21" s="33"/>
      <c r="X21" s="33"/>
      <c r="Y21" s="33"/>
      <c r="Z21" s="33"/>
      <c r="AA21" s="33"/>
      <c r="AB21" s="33"/>
      <c r="AC21" s="33"/>
      <c r="AD21" s="33"/>
      <c r="AE21" s="33"/>
    </row>
    <row r="22" spans="1:31" s="2" customFormat="1" ht="12" customHeight="1">
      <c r="A22" s="33"/>
      <c r="B22" s="34"/>
      <c r="C22" s="33"/>
      <c r="D22" s="28" t="s">
        <v>31</v>
      </c>
      <c r="E22" s="33"/>
      <c r="F22" s="33"/>
      <c r="G22" s="33"/>
      <c r="H22" s="33"/>
      <c r="I22" s="103" t="s">
        <v>26</v>
      </c>
      <c r="J22" s="26" t="s">
        <v>3</v>
      </c>
      <c r="K22" s="33"/>
      <c r="L22" s="102"/>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103" t="s">
        <v>28</v>
      </c>
      <c r="J23" s="26" t="s">
        <v>3</v>
      </c>
      <c r="K23" s="33"/>
      <c r="L23" s="102"/>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1"/>
      <c r="J24" s="33"/>
      <c r="K24" s="33"/>
      <c r="L24" s="102"/>
      <c r="S24" s="33"/>
      <c r="T24" s="33"/>
      <c r="U24" s="33"/>
      <c r="V24" s="33"/>
      <c r="W24" s="33"/>
      <c r="X24" s="33"/>
      <c r="Y24" s="33"/>
      <c r="Z24" s="33"/>
      <c r="AA24" s="33"/>
      <c r="AB24" s="33"/>
      <c r="AC24" s="33"/>
      <c r="AD24" s="33"/>
      <c r="AE24" s="33"/>
    </row>
    <row r="25" spans="1:31" s="2" customFormat="1" ht="12" customHeight="1">
      <c r="A25" s="33"/>
      <c r="B25" s="34"/>
      <c r="C25" s="33"/>
      <c r="D25" s="28" t="s">
        <v>34</v>
      </c>
      <c r="E25" s="33"/>
      <c r="F25" s="33"/>
      <c r="G25" s="33"/>
      <c r="H25" s="33"/>
      <c r="I25" s="103" t="s">
        <v>26</v>
      </c>
      <c r="J25" s="26" t="str">
        <f>IF('Rekapitulace stavby'!AU19="","",'Rekapitulace stavby'!AU19)</f>
        <v/>
      </c>
      <c r="K25" s="33"/>
      <c r="L25" s="102"/>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3" t="s">
        <v>28</v>
      </c>
      <c r="J26" s="26" t="str">
        <f>IF('Rekapitulace stavby'!AU20="","",'Rekapitulace stavby'!AU20)</f>
        <v/>
      </c>
      <c r="K26" s="33"/>
      <c r="L26" s="102"/>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1"/>
      <c r="J27" s="33"/>
      <c r="K27" s="33"/>
      <c r="L27" s="102"/>
      <c r="S27" s="33"/>
      <c r="T27" s="33"/>
      <c r="U27" s="33"/>
      <c r="V27" s="33"/>
      <c r="W27" s="33"/>
      <c r="X27" s="33"/>
      <c r="Y27" s="33"/>
      <c r="Z27" s="33"/>
      <c r="AA27" s="33"/>
      <c r="AB27" s="33"/>
      <c r="AC27" s="33"/>
      <c r="AD27" s="33"/>
      <c r="AE27" s="33"/>
    </row>
    <row r="28" spans="1:31" s="2" customFormat="1" ht="12" customHeight="1">
      <c r="A28" s="33"/>
      <c r="B28" s="34"/>
      <c r="C28" s="33"/>
      <c r="D28" s="28" t="s">
        <v>35</v>
      </c>
      <c r="E28" s="33"/>
      <c r="F28" s="33"/>
      <c r="G28" s="33"/>
      <c r="H28" s="33"/>
      <c r="I28" s="101"/>
      <c r="J28" s="33"/>
      <c r="K28" s="33"/>
      <c r="L28" s="102"/>
      <c r="S28" s="33"/>
      <c r="T28" s="33"/>
      <c r="U28" s="33"/>
      <c r="V28" s="33"/>
      <c r="W28" s="33"/>
      <c r="X28" s="33"/>
      <c r="Y28" s="33"/>
      <c r="Z28" s="33"/>
      <c r="AA28" s="33"/>
      <c r="AB28" s="33"/>
      <c r="AC28" s="33"/>
      <c r="AD28" s="33"/>
      <c r="AE28" s="33"/>
    </row>
    <row r="29" spans="1:31" s="8" customFormat="1" ht="16.5" customHeight="1">
      <c r="A29" s="104"/>
      <c r="B29" s="105"/>
      <c r="C29" s="104"/>
      <c r="D29" s="104"/>
      <c r="E29" s="328" t="s">
        <v>3</v>
      </c>
      <c r="F29" s="328"/>
      <c r="G29" s="328"/>
      <c r="H29" s="328"/>
      <c r="I29" s="106"/>
      <c r="J29" s="104"/>
      <c r="K29" s="104"/>
      <c r="L29" s="107"/>
      <c r="S29" s="104"/>
      <c r="T29" s="104"/>
      <c r="U29" s="104"/>
      <c r="V29" s="104"/>
      <c r="W29" s="104"/>
      <c r="X29" s="104"/>
      <c r="Y29" s="104"/>
      <c r="Z29" s="104"/>
      <c r="AA29" s="104"/>
      <c r="AB29" s="104"/>
      <c r="AC29" s="104"/>
      <c r="AD29" s="104"/>
      <c r="AE29" s="104"/>
    </row>
    <row r="30" spans="1:31" s="2" customFormat="1" ht="6.95" customHeight="1">
      <c r="A30" s="33"/>
      <c r="B30" s="34"/>
      <c r="C30" s="33"/>
      <c r="D30" s="33"/>
      <c r="E30" s="33"/>
      <c r="F30" s="33"/>
      <c r="G30" s="33"/>
      <c r="H30" s="33"/>
      <c r="I30" s="101"/>
      <c r="J30" s="33"/>
      <c r="K30" s="33"/>
      <c r="L30" s="102"/>
      <c r="S30" s="33"/>
      <c r="T30" s="33"/>
      <c r="U30" s="33"/>
      <c r="V30" s="33"/>
      <c r="W30" s="33"/>
      <c r="X30" s="33"/>
      <c r="Y30" s="33"/>
      <c r="Z30" s="33"/>
      <c r="AA30" s="33"/>
      <c r="AB30" s="33"/>
      <c r="AC30" s="33"/>
      <c r="AD30" s="33"/>
      <c r="AE30" s="33"/>
    </row>
    <row r="31" spans="1:31" s="2" customFormat="1" ht="6.95" customHeight="1">
      <c r="A31" s="33"/>
      <c r="B31" s="34"/>
      <c r="C31" s="33"/>
      <c r="D31" s="63"/>
      <c r="E31" s="63"/>
      <c r="F31" s="63"/>
      <c r="G31" s="63"/>
      <c r="H31" s="63"/>
      <c r="I31" s="108"/>
      <c r="J31" s="63"/>
      <c r="K31" s="63"/>
      <c r="L31" s="102"/>
      <c r="S31" s="33"/>
      <c r="T31" s="33"/>
      <c r="U31" s="33"/>
      <c r="V31" s="33"/>
      <c r="W31" s="33"/>
      <c r="X31" s="33"/>
      <c r="Y31" s="33"/>
      <c r="Z31" s="33"/>
      <c r="AA31" s="33"/>
      <c r="AB31" s="33"/>
      <c r="AC31" s="33"/>
      <c r="AD31" s="33"/>
      <c r="AE31" s="33"/>
    </row>
    <row r="32" spans="1:31" s="2" customFormat="1" ht="25.35" customHeight="1">
      <c r="A32" s="33"/>
      <c r="B32" s="34"/>
      <c r="C32" s="33"/>
      <c r="D32" s="109" t="s">
        <v>37</v>
      </c>
      <c r="E32" s="33"/>
      <c r="F32" s="33"/>
      <c r="G32" s="33"/>
      <c r="H32" s="33"/>
      <c r="I32" s="101"/>
      <c r="J32" s="68">
        <f>ROUND(J86,2)</f>
        <v>0</v>
      </c>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14.45" customHeight="1">
      <c r="A34" s="33"/>
      <c r="B34" s="34"/>
      <c r="C34" s="33"/>
      <c r="D34" s="33"/>
      <c r="E34" s="33"/>
      <c r="F34" s="37" t="s">
        <v>39</v>
      </c>
      <c r="G34" s="33"/>
      <c r="H34" s="33"/>
      <c r="I34" s="110" t="s">
        <v>38</v>
      </c>
      <c r="J34" s="37" t="s">
        <v>40</v>
      </c>
      <c r="K34" s="33"/>
      <c r="L34" s="102"/>
      <c r="S34" s="33"/>
      <c r="T34" s="33"/>
      <c r="U34" s="33"/>
      <c r="V34" s="33"/>
      <c r="W34" s="33"/>
      <c r="X34" s="33"/>
      <c r="Y34" s="33"/>
      <c r="Z34" s="33"/>
      <c r="AA34" s="33"/>
      <c r="AB34" s="33"/>
      <c r="AC34" s="33"/>
      <c r="AD34" s="33"/>
      <c r="AE34" s="33"/>
    </row>
    <row r="35" spans="1:31" s="2" customFormat="1" ht="14.45" customHeight="1">
      <c r="A35" s="33"/>
      <c r="B35" s="34"/>
      <c r="C35" s="33"/>
      <c r="D35" s="100" t="s">
        <v>41</v>
      </c>
      <c r="E35" s="28" t="s">
        <v>42</v>
      </c>
      <c r="F35" s="111">
        <f>ROUND((SUM(BE86:BE89)),2)</f>
        <v>0</v>
      </c>
      <c r="G35" s="33"/>
      <c r="H35" s="33"/>
      <c r="I35" s="112">
        <v>0.21</v>
      </c>
      <c r="J35" s="111">
        <f>ROUND(((SUM(BE86:BE89))*I35),2)</f>
        <v>0</v>
      </c>
      <c r="K35" s="33"/>
      <c r="L35" s="102"/>
      <c r="S35" s="33"/>
      <c r="T35" s="33"/>
      <c r="U35" s="33"/>
      <c r="V35" s="33"/>
      <c r="W35" s="33"/>
      <c r="X35" s="33"/>
      <c r="Y35" s="33"/>
      <c r="Z35" s="33"/>
      <c r="AA35" s="33"/>
      <c r="AB35" s="33"/>
      <c r="AC35" s="33"/>
      <c r="AD35" s="33"/>
      <c r="AE35" s="33"/>
    </row>
    <row r="36" spans="1:31" s="2" customFormat="1" ht="14.45" customHeight="1">
      <c r="A36" s="33"/>
      <c r="B36" s="34"/>
      <c r="C36" s="33"/>
      <c r="D36" s="33"/>
      <c r="E36" s="28" t="s">
        <v>43</v>
      </c>
      <c r="F36" s="111">
        <f>ROUND((SUM(BF86:BF89)),2)</f>
        <v>0</v>
      </c>
      <c r="G36" s="33"/>
      <c r="H36" s="33"/>
      <c r="I36" s="112">
        <v>0.15</v>
      </c>
      <c r="J36" s="111">
        <f>ROUND(((SUM(BF86:BF89))*I36),2)</f>
        <v>0</v>
      </c>
      <c r="K36" s="33"/>
      <c r="L36" s="102"/>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11">
        <f>ROUND((SUM(BG86:BG89)),2)</f>
        <v>0</v>
      </c>
      <c r="G37" s="33"/>
      <c r="H37" s="33"/>
      <c r="I37" s="112">
        <v>0.21</v>
      </c>
      <c r="J37" s="111">
        <f>0</f>
        <v>0</v>
      </c>
      <c r="K37" s="33"/>
      <c r="L37" s="102"/>
      <c r="S37" s="33"/>
      <c r="T37" s="33"/>
      <c r="U37" s="33"/>
      <c r="V37" s="33"/>
      <c r="W37" s="33"/>
      <c r="X37" s="33"/>
      <c r="Y37" s="33"/>
      <c r="Z37" s="33"/>
      <c r="AA37" s="33"/>
      <c r="AB37" s="33"/>
      <c r="AC37" s="33"/>
      <c r="AD37" s="33"/>
      <c r="AE37" s="33"/>
    </row>
    <row r="38" spans="1:31" s="2" customFormat="1" ht="14.45" customHeight="1" hidden="1">
      <c r="A38" s="33"/>
      <c r="B38" s="34"/>
      <c r="C38" s="33"/>
      <c r="D38" s="33"/>
      <c r="E38" s="28" t="s">
        <v>45</v>
      </c>
      <c r="F38" s="111">
        <f>ROUND((SUM(BH86:BH89)),2)</f>
        <v>0</v>
      </c>
      <c r="G38" s="33"/>
      <c r="H38" s="33"/>
      <c r="I38" s="112">
        <v>0.15</v>
      </c>
      <c r="J38" s="111">
        <f>0</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46</v>
      </c>
      <c r="F39" s="111">
        <f>ROUND((SUM(BI86:BI89)),2)</f>
        <v>0</v>
      </c>
      <c r="G39" s="33"/>
      <c r="H39" s="33"/>
      <c r="I39" s="112">
        <v>0</v>
      </c>
      <c r="J39" s="111">
        <f>0</f>
        <v>0</v>
      </c>
      <c r="K39" s="33"/>
      <c r="L39" s="102"/>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1"/>
      <c r="J40" s="33"/>
      <c r="K40" s="33"/>
      <c r="L40" s="102"/>
      <c r="S40" s="33"/>
      <c r="T40" s="33"/>
      <c r="U40" s="33"/>
      <c r="V40" s="33"/>
      <c r="W40" s="33"/>
      <c r="X40" s="33"/>
      <c r="Y40" s="33"/>
      <c r="Z40" s="33"/>
      <c r="AA40" s="33"/>
      <c r="AB40" s="33"/>
      <c r="AC40" s="33"/>
      <c r="AD40" s="33"/>
      <c r="AE40" s="33"/>
    </row>
    <row r="41" spans="1:31" s="2" customFormat="1" ht="25.35" customHeight="1">
      <c r="A41" s="33"/>
      <c r="B41" s="34"/>
      <c r="C41" s="113"/>
      <c r="D41" s="114" t="s">
        <v>47</v>
      </c>
      <c r="E41" s="57"/>
      <c r="F41" s="57"/>
      <c r="G41" s="115" t="s">
        <v>48</v>
      </c>
      <c r="H41" s="116" t="s">
        <v>49</v>
      </c>
      <c r="I41" s="117"/>
      <c r="J41" s="118">
        <f>SUM(J32:J39)</f>
        <v>0</v>
      </c>
      <c r="K41" s="119"/>
      <c r="L41" s="102"/>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20"/>
      <c r="J42" s="44"/>
      <c r="K42" s="44"/>
      <c r="L42" s="102"/>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21"/>
      <c r="J46" s="46"/>
      <c r="K46" s="46"/>
      <c r="L46" s="102"/>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101"/>
      <c r="J47" s="33"/>
      <c r="K47" s="33"/>
      <c r="L47" s="102"/>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101"/>
      <c r="J48" s="33"/>
      <c r="K48" s="33"/>
      <c r="L48" s="102"/>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16.5" customHeight="1">
      <c r="A50" s="33"/>
      <c r="B50" s="34"/>
      <c r="C50" s="33"/>
      <c r="D50" s="33"/>
      <c r="E50" s="338" t="str">
        <f>E7</f>
        <v>Rekonstrukce koupelen</v>
      </c>
      <c r="F50" s="339"/>
      <c r="G50" s="339"/>
      <c r="H50" s="339"/>
      <c r="I50" s="101"/>
      <c r="J50" s="33"/>
      <c r="K50" s="33"/>
      <c r="L50" s="102"/>
      <c r="S50" s="33"/>
      <c r="T50" s="33"/>
      <c r="U50" s="33"/>
      <c r="V50" s="33"/>
      <c r="W50" s="33"/>
      <c r="X50" s="33"/>
      <c r="Y50" s="33"/>
      <c r="Z50" s="33"/>
      <c r="AA50" s="33"/>
      <c r="AB50" s="33"/>
      <c r="AC50" s="33"/>
      <c r="AD50" s="33"/>
      <c r="AE50" s="33"/>
    </row>
    <row r="51" spans="2:12" s="1" customFormat="1" ht="12" customHeight="1">
      <c r="B51" s="21"/>
      <c r="C51" s="28" t="s">
        <v>122</v>
      </c>
      <c r="I51" s="97"/>
      <c r="L51" s="21"/>
    </row>
    <row r="52" spans="1:31" s="2" customFormat="1" ht="16.5" customHeight="1">
      <c r="A52" s="33"/>
      <c r="B52" s="34"/>
      <c r="C52" s="33"/>
      <c r="D52" s="33"/>
      <c r="E52" s="338" t="s">
        <v>123</v>
      </c>
      <c r="F52" s="341"/>
      <c r="G52" s="341"/>
      <c r="H52" s="341"/>
      <c r="I52" s="101"/>
      <c r="J52" s="33"/>
      <c r="K52" s="33"/>
      <c r="L52" s="102"/>
      <c r="S52" s="33"/>
      <c r="T52" s="33"/>
      <c r="U52" s="33"/>
      <c r="V52" s="33"/>
      <c r="W52" s="33"/>
      <c r="X52" s="33"/>
      <c r="Y52" s="33"/>
      <c r="Z52" s="33"/>
      <c r="AA52" s="33"/>
      <c r="AB52" s="33"/>
      <c r="AC52" s="33"/>
      <c r="AD52" s="33"/>
      <c r="AE52" s="33"/>
    </row>
    <row r="53" spans="1:31" s="2" customFormat="1" ht="12" customHeight="1">
      <c r="A53" s="33"/>
      <c r="B53" s="34"/>
      <c r="C53" s="28" t="s">
        <v>124</v>
      </c>
      <c r="D53" s="33"/>
      <c r="E53" s="33"/>
      <c r="F53" s="33"/>
      <c r="G53" s="33"/>
      <c r="H53" s="33"/>
      <c r="I53" s="101"/>
      <c r="J53" s="33"/>
      <c r="K53" s="33"/>
      <c r="L53" s="102"/>
      <c r="S53" s="33"/>
      <c r="T53" s="33"/>
      <c r="U53" s="33"/>
      <c r="V53" s="33"/>
      <c r="W53" s="33"/>
      <c r="X53" s="33"/>
      <c r="Y53" s="33"/>
      <c r="Z53" s="33"/>
      <c r="AA53" s="33"/>
      <c r="AB53" s="33"/>
      <c r="AC53" s="33"/>
      <c r="AD53" s="33"/>
      <c r="AE53" s="33"/>
    </row>
    <row r="54" spans="1:31" s="2" customFormat="1" ht="16.5" customHeight="1">
      <c r="A54" s="33"/>
      <c r="B54" s="34"/>
      <c r="C54" s="33"/>
      <c r="D54" s="33"/>
      <c r="E54" s="334" t="str">
        <f>E11</f>
        <v>VRN - Ostatní a vedlejší náklady</v>
      </c>
      <c r="F54" s="341"/>
      <c r="G54" s="341"/>
      <c r="H54" s="341"/>
      <c r="I54" s="101"/>
      <c r="J54" s="33"/>
      <c r="K54" s="33"/>
      <c r="L54" s="102"/>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101"/>
      <c r="J55" s="33"/>
      <c r="K55" s="33"/>
      <c r="L55" s="102"/>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103" t="s">
        <v>23</v>
      </c>
      <c r="J56" s="51" t="str">
        <f>IF(J14="","",J14)</f>
        <v>28. 8. 2018</v>
      </c>
      <c r="K56" s="33"/>
      <c r="L56" s="102"/>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Správa účelových zařízení VŠE</v>
      </c>
      <c r="G58" s="33"/>
      <c r="H58" s="33"/>
      <c r="I58" s="103" t="s">
        <v>31</v>
      </c>
      <c r="J58" s="31" t="str">
        <f>E23</f>
        <v>PROJECTICA s.r.o.</v>
      </c>
      <c r="K58" s="33"/>
      <c r="L58" s="102"/>
      <c r="S58" s="33"/>
      <c r="T58" s="33"/>
      <c r="U58" s="33"/>
      <c r="V58" s="33"/>
      <c r="W58" s="33"/>
      <c r="X58" s="33"/>
      <c r="Y58" s="33"/>
      <c r="Z58" s="33"/>
      <c r="AA58" s="33"/>
      <c r="AB58" s="33"/>
      <c r="AC58" s="33"/>
      <c r="AD58" s="33"/>
      <c r="AE58" s="33"/>
    </row>
    <row r="59" spans="1:31" s="2" customFormat="1" ht="15.2" customHeight="1">
      <c r="A59" s="33"/>
      <c r="B59" s="34"/>
      <c r="C59" s="28" t="s">
        <v>29</v>
      </c>
      <c r="D59" s="33"/>
      <c r="E59" s="33"/>
      <c r="F59" s="26" t="str">
        <f>IF(E20="","",E20)</f>
        <v>Vyplň údaj</v>
      </c>
      <c r="G59" s="33"/>
      <c r="H59" s="33"/>
      <c r="I59" s="103" t="s">
        <v>34</v>
      </c>
      <c r="J59" s="31" t="str">
        <f>E26</f>
        <v xml:space="preserve"> </v>
      </c>
      <c r="K59" s="33"/>
      <c r="L59" s="102"/>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101"/>
      <c r="J60" s="33"/>
      <c r="K60" s="33"/>
      <c r="L60" s="102"/>
      <c r="S60" s="33"/>
      <c r="T60" s="33"/>
      <c r="U60" s="33"/>
      <c r="V60" s="33"/>
      <c r="W60" s="33"/>
      <c r="X60" s="33"/>
      <c r="Y60" s="33"/>
      <c r="Z60" s="33"/>
      <c r="AA60" s="33"/>
      <c r="AB60" s="33"/>
      <c r="AC60" s="33"/>
      <c r="AD60" s="33"/>
      <c r="AE60" s="33"/>
    </row>
    <row r="61" spans="1:31" s="2" customFormat="1" ht="29.25" customHeight="1">
      <c r="A61" s="33"/>
      <c r="B61" s="34"/>
      <c r="C61" s="122" t="s">
        <v>129</v>
      </c>
      <c r="D61" s="113"/>
      <c r="E61" s="113"/>
      <c r="F61" s="113"/>
      <c r="G61" s="113"/>
      <c r="H61" s="113"/>
      <c r="I61" s="123"/>
      <c r="J61" s="124" t="s">
        <v>130</v>
      </c>
      <c r="K61" s="113"/>
      <c r="L61" s="102"/>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101"/>
      <c r="J62" s="33"/>
      <c r="K62" s="33"/>
      <c r="L62" s="102"/>
      <c r="S62" s="33"/>
      <c r="T62" s="33"/>
      <c r="U62" s="33"/>
      <c r="V62" s="33"/>
      <c r="W62" s="33"/>
      <c r="X62" s="33"/>
      <c r="Y62" s="33"/>
      <c r="Z62" s="33"/>
      <c r="AA62" s="33"/>
      <c r="AB62" s="33"/>
      <c r="AC62" s="33"/>
      <c r="AD62" s="33"/>
      <c r="AE62" s="33"/>
    </row>
    <row r="63" spans="1:47" s="2" customFormat="1" ht="22.9" customHeight="1">
      <c r="A63" s="33"/>
      <c r="B63" s="34"/>
      <c r="C63" s="125" t="s">
        <v>69</v>
      </c>
      <c r="D63" s="33"/>
      <c r="E63" s="33"/>
      <c r="F63" s="33"/>
      <c r="G63" s="33"/>
      <c r="H63" s="33"/>
      <c r="I63" s="101"/>
      <c r="J63" s="68">
        <f>J86</f>
        <v>0</v>
      </c>
      <c r="K63" s="33"/>
      <c r="L63" s="102"/>
      <c r="S63" s="33"/>
      <c r="T63" s="33"/>
      <c r="U63" s="33"/>
      <c r="V63" s="33"/>
      <c r="W63" s="33"/>
      <c r="X63" s="33"/>
      <c r="Y63" s="33"/>
      <c r="Z63" s="33"/>
      <c r="AA63" s="33"/>
      <c r="AB63" s="33"/>
      <c r="AC63" s="33"/>
      <c r="AD63" s="33"/>
      <c r="AE63" s="33"/>
      <c r="AU63" s="18" t="s">
        <v>131</v>
      </c>
    </row>
    <row r="64" spans="2:12" s="9" customFormat="1" ht="24.95" customHeight="1">
      <c r="B64" s="126"/>
      <c r="D64" s="127" t="s">
        <v>918</v>
      </c>
      <c r="E64" s="128"/>
      <c r="F64" s="128"/>
      <c r="G64" s="128"/>
      <c r="H64" s="128"/>
      <c r="I64" s="129"/>
      <c r="J64" s="130">
        <f>J87</f>
        <v>0</v>
      </c>
      <c r="L64" s="126"/>
    </row>
    <row r="65" spans="1:31" s="2" customFormat="1" ht="21.75" customHeight="1">
      <c r="A65" s="33"/>
      <c r="B65" s="34"/>
      <c r="C65" s="33"/>
      <c r="D65" s="33"/>
      <c r="E65" s="33"/>
      <c r="F65" s="33"/>
      <c r="G65" s="33"/>
      <c r="H65" s="33"/>
      <c r="I65" s="101"/>
      <c r="J65" s="33"/>
      <c r="K65" s="33"/>
      <c r="L65" s="102"/>
      <c r="S65" s="33"/>
      <c r="T65" s="33"/>
      <c r="U65" s="33"/>
      <c r="V65" s="33"/>
      <c r="W65" s="33"/>
      <c r="X65" s="33"/>
      <c r="Y65" s="33"/>
      <c r="Z65" s="33"/>
      <c r="AA65" s="33"/>
      <c r="AB65" s="33"/>
      <c r="AC65" s="33"/>
      <c r="AD65" s="33"/>
      <c r="AE65" s="33"/>
    </row>
    <row r="66" spans="1:31" s="2" customFormat="1" ht="6.95" customHeight="1">
      <c r="A66" s="33"/>
      <c r="B66" s="43"/>
      <c r="C66" s="44"/>
      <c r="D66" s="44"/>
      <c r="E66" s="44"/>
      <c r="F66" s="44"/>
      <c r="G66" s="44"/>
      <c r="H66" s="44"/>
      <c r="I66" s="120"/>
      <c r="J66" s="44"/>
      <c r="K66" s="44"/>
      <c r="L66" s="102"/>
      <c r="S66" s="33"/>
      <c r="T66" s="33"/>
      <c r="U66" s="33"/>
      <c r="V66" s="33"/>
      <c r="W66" s="33"/>
      <c r="X66" s="33"/>
      <c r="Y66" s="33"/>
      <c r="Z66" s="33"/>
      <c r="AA66" s="33"/>
      <c r="AB66" s="33"/>
      <c r="AC66" s="33"/>
      <c r="AD66" s="33"/>
      <c r="AE66" s="33"/>
    </row>
    <row r="70" spans="1:31" s="2" customFormat="1" ht="6.95" customHeight="1">
      <c r="A70" s="33"/>
      <c r="B70" s="45"/>
      <c r="C70" s="46"/>
      <c r="D70" s="46"/>
      <c r="E70" s="46"/>
      <c r="F70" s="46"/>
      <c r="G70" s="46"/>
      <c r="H70" s="46"/>
      <c r="I70" s="121"/>
      <c r="J70" s="46"/>
      <c r="K70" s="46"/>
      <c r="L70" s="102"/>
      <c r="S70" s="33"/>
      <c r="T70" s="33"/>
      <c r="U70" s="33"/>
      <c r="V70" s="33"/>
      <c r="W70" s="33"/>
      <c r="X70" s="33"/>
      <c r="Y70" s="33"/>
      <c r="Z70" s="33"/>
      <c r="AA70" s="33"/>
      <c r="AB70" s="33"/>
      <c r="AC70" s="33"/>
      <c r="AD70" s="33"/>
      <c r="AE70" s="33"/>
    </row>
    <row r="71" spans="1:31" s="2" customFormat="1" ht="24.95" customHeight="1">
      <c r="A71" s="33"/>
      <c r="B71" s="34"/>
      <c r="C71" s="22" t="s">
        <v>150</v>
      </c>
      <c r="D71" s="33"/>
      <c r="E71" s="33"/>
      <c r="F71" s="33"/>
      <c r="G71" s="33"/>
      <c r="H71" s="33"/>
      <c r="I71" s="101"/>
      <c r="J71" s="33"/>
      <c r="K71" s="33"/>
      <c r="L71" s="102"/>
      <c r="S71" s="33"/>
      <c r="T71" s="33"/>
      <c r="U71" s="33"/>
      <c r="V71" s="33"/>
      <c r="W71" s="33"/>
      <c r="X71" s="33"/>
      <c r="Y71" s="33"/>
      <c r="Z71" s="33"/>
      <c r="AA71" s="33"/>
      <c r="AB71" s="33"/>
      <c r="AC71" s="33"/>
      <c r="AD71" s="33"/>
      <c r="AE71" s="33"/>
    </row>
    <row r="72" spans="1:31" s="2" customFormat="1" ht="6.95" customHeight="1">
      <c r="A72" s="33"/>
      <c r="B72" s="34"/>
      <c r="C72" s="33"/>
      <c r="D72" s="33"/>
      <c r="E72" s="33"/>
      <c r="F72" s="33"/>
      <c r="G72" s="33"/>
      <c r="H72" s="33"/>
      <c r="I72" s="101"/>
      <c r="J72" s="33"/>
      <c r="K72" s="33"/>
      <c r="L72" s="102"/>
      <c r="S72" s="33"/>
      <c r="T72" s="33"/>
      <c r="U72" s="33"/>
      <c r="V72" s="33"/>
      <c r="W72" s="33"/>
      <c r="X72" s="33"/>
      <c r="Y72" s="33"/>
      <c r="Z72" s="33"/>
      <c r="AA72" s="33"/>
      <c r="AB72" s="33"/>
      <c r="AC72" s="33"/>
      <c r="AD72" s="33"/>
      <c r="AE72" s="33"/>
    </row>
    <row r="73" spans="1:31" s="2" customFormat="1" ht="12" customHeight="1">
      <c r="A73" s="33"/>
      <c r="B73" s="34"/>
      <c r="C73" s="28" t="s">
        <v>17</v>
      </c>
      <c r="D73" s="33"/>
      <c r="E73" s="33"/>
      <c r="F73" s="33"/>
      <c r="G73" s="33"/>
      <c r="H73" s="33"/>
      <c r="I73" s="101"/>
      <c r="J73" s="33"/>
      <c r="K73" s="33"/>
      <c r="L73" s="102"/>
      <c r="S73" s="33"/>
      <c r="T73" s="33"/>
      <c r="U73" s="33"/>
      <c r="V73" s="33"/>
      <c r="W73" s="33"/>
      <c r="X73" s="33"/>
      <c r="Y73" s="33"/>
      <c r="Z73" s="33"/>
      <c r="AA73" s="33"/>
      <c r="AB73" s="33"/>
      <c r="AC73" s="33"/>
      <c r="AD73" s="33"/>
      <c r="AE73" s="33"/>
    </row>
    <row r="74" spans="1:31" s="2" customFormat="1" ht="16.5" customHeight="1">
      <c r="A74" s="33"/>
      <c r="B74" s="34"/>
      <c r="C74" s="33"/>
      <c r="D74" s="33"/>
      <c r="E74" s="338" t="str">
        <f>E7</f>
        <v>Rekonstrukce koupelen</v>
      </c>
      <c r="F74" s="339"/>
      <c r="G74" s="339"/>
      <c r="H74" s="339"/>
      <c r="I74" s="101"/>
      <c r="J74" s="33"/>
      <c r="K74" s="33"/>
      <c r="L74" s="102"/>
      <c r="S74" s="33"/>
      <c r="T74" s="33"/>
      <c r="U74" s="33"/>
      <c r="V74" s="33"/>
      <c r="W74" s="33"/>
      <c r="X74" s="33"/>
      <c r="Y74" s="33"/>
      <c r="Z74" s="33"/>
      <c r="AA74" s="33"/>
      <c r="AB74" s="33"/>
      <c r="AC74" s="33"/>
      <c r="AD74" s="33"/>
      <c r="AE74" s="33"/>
    </row>
    <row r="75" spans="2:12" s="1" customFormat="1" ht="12" customHeight="1">
      <c r="B75" s="21"/>
      <c r="C75" s="28" t="s">
        <v>122</v>
      </c>
      <c r="I75" s="97"/>
      <c r="L75" s="21"/>
    </row>
    <row r="76" spans="1:31" s="2" customFormat="1" ht="16.5" customHeight="1">
      <c r="A76" s="33"/>
      <c r="B76" s="34"/>
      <c r="C76" s="33"/>
      <c r="D76" s="33"/>
      <c r="E76" s="338" t="s">
        <v>123</v>
      </c>
      <c r="F76" s="341"/>
      <c r="G76" s="341"/>
      <c r="H76" s="341"/>
      <c r="I76" s="101"/>
      <c r="J76" s="33"/>
      <c r="K76" s="33"/>
      <c r="L76" s="102"/>
      <c r="S76" s="33"/>
      <c r="T76" s="33"/>
      <c r="U76" s="33"/>
      <c r="V76" s="33"/>
      <c r="W76" s="33"/>
      <c r="X76" s="33"/>
      <c r="Y76" s="33"/>
      <c r="Z76" s="33"/>
      <c r="AA76" s="33"/>
      <c r="AB76" s="33"/>
      <c r="AC76" s="33"/>
      <c r="AD76" s="33"/>
      <c r="AE76" s="33"/>
    </row>
    <row r="77" spans="1:31" s="2" customFormat="1" ht="12" customHeight="1">
      <c r="A77" s="33"/>
      <c r="B77" s="34"/>
      <c r="C77" s="28" t="s">
        <v>124</v>
      </c>
      <c r="D77" s="33"/>
      <c r="E77" s="33"/>
      <c r="F77" s="33"/>
      <c r="G77" s="33"/>
      <c r="H77" s="33"/>
      <c r="I77" s="101"/>
      <c r="J77" s="33"/>
      <c r="K77" s="33"/>
      <c r="L77" s="102"/>
      <c r="S77" s="33"/>
      <c r="T77" s="33"/>
      <c r="U77" s="33"/>
      <c r="V77" s="33"/>
      <c r="W77" s="33"/>
      <c r="X77" s="33"/>
      <c r="Y77" s="33"/>
      <c r="Z77" s="33"/>
      <c r="AA77" s="33"/>
      <c r="AB77" s="33"/>
      <c r="AC77" s="33"/>
      <c r="AD77" s="33"/>
      <c r="AE77" s="33"/>
    </row>
    <row r="78" spans="1:31" s="2" customFormat="1" ht="16.5" customHeight="1">
      <c r="A78" s="33"/>
      <c r="B78" s="34"/>
      <c r="C78" s="33"/>
      <c r="D78" s="33"/>
      <c r="E78" s="334" t="str">
        <f>E11</f>
        <v>VRN - Ostatní a vedlejší náklady</v>
      </c>
      <c r="F78" s="341"/>
      <c r="G78" s="341"/>
      <c r="H78" s="341"/>
      <c r="I78" s="101"/>
      <c r="J78" s="33"/>
      <c r="K78" s="33"/>
      <c r="L78" s="102"/>
      <c r="S78" s="33"/>
      <c r="T78" s="33"/>
      <c r="U78" s="33"/>
      <c r="V78" s="33"/>
      <c r="W78" s="33"/>
      <c r="X78" s="33"/>
      <c r="Y78" s="33"/>
      <c r="Z78" s="33"/>
      <c r="AA78" s="33"/>
      <c r="AB78" s="33"/>
      <c r="AC78" s="33"/>
      <c r="AD78" s="33"/>
      <c r="AE78" s="33"/>
    </row>
    <row r="79" spans="1:31" s="2" customFormat="1" ht="6.95" customHeight="1">
      <c r="A79" s="33"/>
      <c r="B79" s="34"/>
      <c r="C79" s="33"/>
      <c r="D79" s="33"/>
      <c r="E79" s="33"/>
      <c r="F79" s="33"/>
      <c r="G79" s="33"/>
      <c r="H79" s="33"/>
      <c r="I79" s="101"/>
      <c r="J79" s="33"/>
      <c r="K79" s="33"/>
      <c r="L79" s="102"/>
      <c r="S79" s="33"/>
      <c r="T79" s="33"/>
      <c r="U79" s="33"/>
      <c r="V79" s="33"/>
      <c r="W79" s="33"/>
      <c r="X79" s="33"/>
      <c r="Y79" s="33"/>
      <c r="Z79" s="33"/>
      <c r="AA79" s="33"/>
      <c r="AB79" s="33"/>
      <c r="AC79" s="33"/>
      <c r="AD79" s="33"/>
      <c r="AE79" s="33"/>
    </row>
    <row r="80" spans="1:31" s="2" customFormat="1" ht="12" customHeight="1">
      <c r="A80" s="33"/>
      <c r="B80" s="34"/>
      <c r="C80" s="28" t="s">
        <v>21</v>
      </c>
      <c r="D80" s="33"/>
      <c r="E80" s="33"/>
      <c r="F80" s="26" t="str">
        <f>F14</f>
        <v xml:space="preserve"> </v>
      </c>
      <c r="G80" s="33"/>
      <c r="H80" s="33"/>
      <c r="I80" s="103" t="s">
        <v>23</v>
      </c>
      <c r="J80" s="51" t="str">
        <f>IF(J14="","",J14)</f>
        <v>28. 8. 2018</v>
      </c>
      <c r="K80" s="33"/>
      <c r="L80" s="102"/>
      <c r="S80" s="33"/>
      <c r="T80" s="33"/>
      <c r="U80" s="33"/>
      <c r="V80" s="33"/>
      <c r="W80" s="33"/>
      <c r="X80" s="33"/>
      <c r="Y80" s="33"/>
      <c r="Z80" s="33"/>
      <c r="AA80" s="33"/>
      <c r="AB80" s="33"/>
      <c r="AC80" s="33"/>
      <c r="AD80" s="33"/>
      <c r="AE80" s="33"/>
    </row>
    <row r="81" spans="1:31" s="2" customFormat="1" ht="6.95" customHeight="1">
      <c r="A81" s="33"/>
      <c r="B81" s="34"/>
      <c r="C81" s="33"/>
      <c r="D81" s="33"/>
      <c r="E81" s="33"/>
      <c r="F81" s="33"/>
      <c r="G81" s="33"/>
      <c r="H81" s="33"/>
      <c r="I81" s="101"/>
      <c r="J81" s="33"/>
      <c r="K81" s="33"/>
      <c r="L81" s="102"/>
      <c r="S81" s="33"/>
      <c r="T81" s="33"/>
      <c r="U81" s="33"/>
      <c r="V81" s="33"/>
      <c r="W81" s="33"/>
      <c r="X81" s="33"/>
      <c r="Y81" s="33"/>
      <c r="Z81" s="33"/>
      <c r="AA81" s="33"/>
      <c r="AB81" s="33"/>
      <c r="AC81" s="33"/>
      <c r="AD81" s="33"/>
      <c r="AE81" s="33"/>
    </row>
    <row r="82" spans="1:31" s="2" customFormat="1" ht="15.2" customHeight="1">
      <c r="A82" s="33"/>
      <c r="B82" s="34"/>
      <c r="C82" s="28" t="s">
        <v>25</v>
      </c>
      <c r="D82" s="33"/>
      <c r="E82" s="33"/>
      <c r="F82" s="26" t="str">
        <f>E17</f>
        <v>Správa účelových zařízení VŠE</v>
      </c>
      <c r="G82" s="33"/>
      <c r="H82" s="33"/>
      <c r="I82" s="103" t="s">
        <v>31</v>
      </c>
      <c r="J82" s="31" t="str">
        <f>E23</f>
        <v>PROJECTICA s.r.o.</v>
      </c>
      <c r="K82" s="33"/>
      <c r="L82" s="102"/>
      <c r="S82" s="33"/>
      <c r="T82" s="33"/>
      <c r="U82" s="33"/>
      <c r="V82" s="33"/>
      <c r="W82" s="33"/>
      <c r="X82" s="33"/>
      <c r="Y82" s="33"/>
      <c r="Z82" s="33"/>
      <c r="AA82" s="33"/>
      <c r="AB82" s="33"/>
      <c r="AC82" s="33"/>
      <c r="AD82" s="33"/>
      <c r="AE82" s="33"/>
    </row>
    <row r="83" spans="1:31" s="2" customFormat="1" ht="15.2" customHeight="1">
      <c r="A83" s="33"/>
      <c r="B83" s="34"/>
      <c r="C83" s="28" t="s">
        <v>29</v>
      </c>
      <c r="D83" s="33"/>
      <c r="E83" s="33"/>
      <c r="F83" s="26" t="str">
        <f>IF(E20="","",E20)</f>
        <v>Vyplň údaj</v>
      </c>
      <c r="G83" s="33"/>
      <c r="H83" s="33"/>
      <c r="I83" s="103" t="s">
        <v>34</v>
      </c>
      <c r="J83" s="31" t="str">
        <f>E26</f>
        <v xml:space="preserve"> </v>
      </c>
      <c r="K83" s="33"/>
      <c r="L83" s="102"/>
      <c r="S83" s="33"/>
      <c r="T83" s="33"/>
      <c r="U83" s="33"/>
      <c r="V83" s="33"/>
      <c r="W83" s="33"/>
      <c r="X83" s="33"/>
      <c r="Y83" s="33"/>
      <c r="Z83" s="33"/>
      <c r="AA83" s="33"/>
      <c r="AB83" s="33"/>
      <c r="AC83" s="33"/>
      <c r="AD83" s="33"/>
      <c r="AE83" s="33"/>
    </row>
    <row r="84" spans="1:31" s="2" customFormat="1" ht="10.35" customHeight="1">
      <c r="A84" s="33"/>
      <c r="B84" s="34"/>
      <c r="C84" s="33"/>
      <c r="D84" s="33"/>
      <c r="E84" s="33"/>
      <c r="F84" s="33"/>
      <c r="G84" s="33"/>
      <c r="H84" s="33"/>
      <c r="I84" s="101"/>
      <c r="J84" s="33"/>
      <c r="K84" s="33"/>
      <c r="L84" s="102"/>
      <c r="S84" s="33"/>
      <c r="T84" s="33"/>
      <c r="U84" s="33"/>
      <c r="V84" s="33"/>
      <c r="W84" s="33"/>
      <c r="X84" s="33"/>
      <c r="Y84" s="33"/>
      <c r="Z84" s="33"/>
      <c r="AA84" s="33"/>
      <c r="AB84" s="33"/>
      <c r="AC84" s="33"/>
      <c r="AD84" s="33"/>
      <c r="AE84" s="33"/>
    </row>
    <row r="85" spans="1:31" s="11" customFormat="1" ht="29.25" customHeight="1">
      <c r="A85" s="136"/>
      <c r="B85" s="137"/>
      <c r="C85" s="138" t="s">
        <v>151</v>
      </c>
      <c r="D85" s="139" t="s">
        <v>56</v>
      </c>
      <c r="E85" s="139" t="s">
        <v>52</v>
      </c>
      <c r="F85" s="139" t="s">
        <v>53</v>
      </c>
      <c r="G85" s="139" t="s">
        <v>152</v>
      </c>
      <c r="H85" s="139" t="s">
        <v>153</v>
      </c>
      <c r="I85" s="140" t="s">
        <v>154</v>
      </c>
      <c r="J85" s="139" t="s">
        <v>130</v>
      </c>
      <c r="K85" s="141" t="s">
        <v>155</v>
      </c>
      <c r="L85" s="142"/>
      <c r="M85" s="59" t="s">
        <v>3</v>
      </c>
      <c r="N85" s="60" t="s">
        <v>41</v>
      </c>
      <c r="O85" s="60" t="s">
        <v>156</v>
      </c>
      <c r="P85" s="60" t="s">
        <v>157</v>
      </c>
      <c r="Q85" s="60" t="s">
        <v>158</v>
      </c>
      <c r="R85" s="60" t="s">
        <v>159</v>
      </c>
      <c r="S85" s="60" t="s">
        <v>160</v>
      </c>
      <c r="T85" s="61" t="s">
        <v>161</v>
      </c>
      <c r="U85" s="136"/>
      <c r="V85" s="136"/>
      <c r="W85" s="136"/>
      <c r="X85" s="136"/>
      <c r="Y85" s="136"/>
      <c r="Z85" s="136"/>
      <c r="AA85" s="136"/>
      <c r="AB85" s="136"/>
      <c r="AC85" s="136"/>
      <c r="AD85" s="136"/>
      <c r="AE85" s="136"/>
    </row>
    <row r="86" spans="1:63" s="2" customFormat="1" ht="22.9" customHeight="1">
      <c r="A86" s="33"/>
      <c r="B86" s="34"/>
      <c r="C86" s="66" t="s">
        <v>162</v>
      </c>
      <c r="D86" s="33"/>
      <c r="E86" s="33"/>
      <c r="F86" s="33"/>
      <c r="G86" s="33"/>
      <c r="H86" s="33"/>
      <c r="I86" s="101"/>
      <c r="J86" s="143">
        <f>BK86</f>
        <v>0</v>
      </c>
      <c r="K86" s="33"/>
      <c r="L86" s="34"/>
      <c r="M86" s="62"/>
      <c r="N86" s="52"/>
      <c r="O86" s="63"/>
      <c r="P86" s="144">
        <f>P87</f>
        <v>0</v>
      </c>
      <c r="Q86" s="63"/>
      <c r="R86" s="144">
        <f>R87</f>
        <v>0</v>
      </c>
      <c r="S86" s="63"/>
      <c r="T86" s="145">
        <f>T87</f>
        <v>0</v>
      </c>
      <c r="U86" s="33"/>
      <c r="V86" s="33"/>
      <c r="W86" s="33"/>
      <c r="X86" s="33"/>
      <c r="Y86" s="33"/>
      <c r="Z86" s="33"/>
      <c r="AA86" s="33"/>
      <c r="AB86" s="33"/>
      <c r="AC86" s="33"/>
      <c r="AD86" s="33"/>
      <c r="AE86" s="33"/>
      <c r="AT86" s="18" t="s">
        <v>70</v>
      </c>
      <c r="AU86" s="18" t="s">
        <v>131</v>
      </c>
      <c r="BK86" s="146">
        <f>BK87</f>
        <v>0</v>
      </c>
    </row>
    <row r="87" spans="2:63" s="12" customFormat="1" ht="25.9" customHeight="1">
      <c r="B87" s="147"/>
      <c r="D87" s="148" t="s">
        <v>70</v>
      </c>
      <c r="E87" s="149" t="s">
        <v>118</v>
      </c>
      <c r="F87" s="149" t="s">
        <v>1023</v>
      </c>
      <c r="I87" s="150"/>
      <c r="J87" s="151">
        <f>BK87</f>
        <v>0</v>
      </c>
      <c r="L87" s="147"/>
      <c r="M87" s="152"/>
      <c r="N87" s="153"/>
      <c r="O87" s="153"/>
      <c r="P87" s="154">
        <f>SUM(P88:P89)</f>
        <v>0</v>
      </c>
      <c r="Q87" s="153"/>
      <c r="R87" s="154">
        <f>SUM(R88:R89)</f>
        <v>0</v>
      </c>
      <c r="S87" s="153"/>
      <c r="T87" s="155">
        <f>SUM(T88:T89)</f>
        <v>0</v>
      </c>
      <c r="AR87" s="148" t="s">
        <v>109</v>
      </c>
      <c r="AT87" s="156" t="s">
        <v>70</v>
      </c>
      <c r="AU87" s="156" t="s">
        <v>71</v>
      </c>
      <c r="AY87" s="148" t="s">
        <v>165</v>
      </c>
      <c r="BK87" s="157">
        <f>SUM(BK88:BK89)</f>
        <v>0</v>
      </c>
    </row>
    <row r="88" spans="1:65" s="2" customFormat="1" ht="156.75" customHeight="1">
      <c r="A88" s="33"/>
      <c r="B88" s="160"/>
      <c r="C88" s="161" t="s">
        <v>15</v>
      </c>
      <c r="D88" s="358" t="s">
        <v>167</v>
      </c>
      <c r="E88" s="162" t="s">
        <v>284</v>
      </c>
      <c r="F88" s="163" t="s">
        <v>1352</v>
      </c>
      <c r="G88" s="164" t="s">
        <v>529</v>
      </c>
      <c r="H88" s="165">
        <v>1</v>
      </c>
      <c r="I88" s="166"/>
      <c r="J88" s="167">
        <f>ROUND(I88*H88,2)</f>
        <v>0</v>
      </c>
      <c r="K88" s="163" t="s">
        <v>3</v>
      </c>
      <c r="L88" s="34"/>
      <c r="M88" s="168" t="s">
        <v>3</v>
      </c>
      <c r="N88" s="169" t="s">
        <v>42</v>
      </c>
      <c r="O88" s="54"/>
      <c r="P88" s="170">
        <f>O88*H88</f>
        <v>0</v>
      </c>
      <c r="Q88" s="170">
        <v>0</v>
      </c>
      <c r="R88" s="170">
        <f>Q88*H88</f>
        <v>0</v>
      </c>
      <c r="S88" s="170">
        <v>0</v>
      </c>
      <c r="T88" s="171">
        <f>S88*H88</f>
        <v>0</v>
      </c>
      <c r="U88" s="33"/>
      <c r="V88" s="33"/>
      <c r="W88" s="33"/>
      <c r="X88" s="33"/>
      <c r="Y88" s="33"/>
      <c r="Z88" s="33"/>
      <c r="AA88" s="33"/>
      <c r="AB88" s="33"/>
      <c r="AC88" s="33"/>
      <c r="AD88" s="33"/>
      <c r="AE88" s="33"/>
      <c r="AR88" s="172" t="s">
        <v>87</v>
      </c>
      <c r="AT88" s="172" t="s">
        <v>167</v>
      </c>
      <c r="AU88" s="172" t="s">
        <v>15</v>
      </c>
      <c r="AY88" s="18" t="s">
        <v>165</v>
      </c>
      <c r="BE88" s="173">
        <f>IF(N88="základní",J88,0)</f>
        <v>0</v>
      </c>
      <c r="BF88" s="173">
        <f>IF(N88="snížená",J88,0)</f>
        <v>0</v>
      </c>
      <c r="BG88" s="173">
        <f>IF(N88="zákl. přenesená",J88,0)</f>
        <v>0</v>
      </c>
      <c r="BH88" s="173">
        <f>IF(N88="sníž. přenesená",J88,0)</f>
        <v>0</v>
      </c>
      <c r="BI88" s="173">
        <f>IF(N88="nulová",J88,0)</f>
        <v>0</v>
      </c>
      <c r="BJ88" s="18" t="s">
        <v>15</v>
      </c>
      <c r="BK88" s="173">
        <f>ROUND(I88*H88,2)</f>
        <v>0</v>
      </c>
      <c r="BL88" s="18" t="s">
        <v>87</v>
      </c>
      <c r="BM88" s="172" t="s">
        <v>1353</v>
      </c>
    </row>
    <row r="89" spans="1:65" s="2" customFormat="1" ht="178.5" customHeight="1">
      <c r="A89" s="33"/>
      <c r="B89" s="160"/>
      <c r="C89" s="161" t="s">
        <v>75</v>
      </c>
      <c r="D89" s="358" t="s">
        <v>167</v>
      </c>
      <c r="E89" s="162" t="s">
        <v>289</v>
      </c>
      <c r="F89" s="163" t="s">
        <v>1354</v>
      </c>
      <c r="G89" s="164" t="s">
        <v>529</v>
      </c>
      <c r="H89" s="165">
        <v>1</v>
      </c>
      <c r="I89" s="166"/>
      <c r="J89" s="167">
        <f>ROUND(I89*H89,2)</f>
        <v>0</v>
      </c>
      <c r="K89" s="163" t="s">
        <v>3</v>
      </c>
      <c r="L89" s="34"/>
      <c r="M89" s="208" t="s">
        <v>3</v>
      </c>
      <c r="N89" s="209" t="s">
        <v>42</v>
      </c>
      <c r="O89" s="210"/>
      <c r="P89" s="211">
        <f>O89*H89</f>
        <v>0</v>
      </c>
      <c r="Q89" s="211">
        <v>0</v>
      </c>
      <c r="R89" s="211">
        <f>Q89*H89</f>
        <v>0</v>
      </c>
      <c r="S89" s="211">
        <v>0</v>
      </c>
      <c r="T89" s="212">
        <f>S89*H89</f>
        <v>0</v>
      </c>
      <c r="U89" s="33"/>
      <c r="V89" s="33"/>
      <c r="W89" s="33"/>
      <c r="X89" s="33"/>
      <c r="Y89" s="33"/>
      <c r="Z89" s="33"/>
      <c r="AA89" s="33"/>
      <c r="AB89" s="33"/>
      <c r="AC89" s="33"/>
      <c r="AD89" s="33"/>
      <c r="AE89" s="33"/>
      <c r="AR89" s="172" t="s">
        <v>87</v>
      </c>
      <c r="AT89" s="172" t="s">
        <v>167</v>
      </c>
      <c r="AU89" s="172" t="s">
        <v>15</v>
      </c>
      <c r="AY89" s="18" t="s">
        <v>165</v>
      </c>
      <c r="BE89" s="173">
        <f>IF(N89="základní",J89,0)</f>
        <v>0</v>
      </c>
      <c r="BF89" s="173">
        <f>IF(N89="snížená",J89,0)</f>
        <v>0</v>
      </c>
      <c r="BG89" s="173">
        <f>IF(N89="zákl. přenesená",J89,0)</f>
        <v>0</v>
      </c>
      <c r="BH89" s="173">
        <f>IF(N89="sníž. přenesená",J89,0)</f>
        <v>0</v>
      </c>
      <c r="BI89" s="173">
        <f>IF(N89="nulová",J89,0)</f>
        <v>0</v>
      </c>
      <c r="BJ89" s="18" t="s">
        <v>15</v>
      </c>
      <c r="BK89" s="173">
        <f>ROUND(I89*H89,2)</f>
        <v>0</v>
      </c>
      <c r="BL89" s="18" t="s">
        <v>87</v>
      </c>
      <c r="BM89" s="172" t="s">
        <v>1355</v>
      </c>
    </row>
    <row r="90" spans="1:31" s="2" customFormat="1" ht="6.95" customHeight="1">
      <c r="A90" s="33"/>
      <c r="B90" s="43"/>
      <c r="C90" s="44"/>
      <c r="D90" s="44"/>
      <c r="E90" s="44"/>
      <c r="F90" s="44"/>
      <c r="G90" s="44"/>
      <c r="H90" s="44"/>
      <c r="I90" s="120"/>
      <c r="J90" s="44"/>
      <c r="K90" s="44"/>
      <c r="L90" s="34"/>
      <c r="M90" s="33"/>
      <c r="O90" s="33"/>
      <c r="P90" s="33"/>
      <c r="Q90" s="33"/>
      <c r="R90" s="33"/>
      <c r="S90" s="33"/>
      <c r="T90" s="33"/>
      <c r="U90" s="33"/>
      <c r="V90" s="33"/>
      <c r="W90" s="33"/>
      <c r="X90" s="33"/>
      <c r="Y90" s="33"/>
      <c r="Z90" s="33"/>
      <c r="AA90" s="33"/>
      <c r="AB90" s="33"/>
      <c r="AC90" s="33"/>
      <c r="AD90" s="33"/>
      <c r="AE90" s="33"/>
    </row>
  </sheetData>
  <autoFilter ref="C85:K89"/>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13" customWidth="1"/>
    <col min="2" max="2" width="1.7109375" style="213" customWidth="1"/>
    <col min="3" max="4" width="5.00390625" style="213" customWidth="1"/>
    <col min="5" max="5" width="11.7109375" style="213" customWidth="1"/>
    <col min="6" max="6" width="9.140625" style="213" customWidth="1"/>
    <col min="7" max="7" width="5.00390625" style="213" customWidth="1"/>
    <col min="8" max="8" width="77.8515625" style="213" customWidth="1"/>
    <col min="9" max="10" width="20.00390625" style="213" customWidth="1"/>
    <col min="11" max="11" width="1.7109375" style="213" customWidth="1"/>
  </cols>
  <sheetData>
    <row r="1" s="1" customFormat="1" ht="37.5" customHeight="1"/>
    <row r="2" spans="2:11" s="1" customFormat="1" ht="7.5" customHeight="1">
      <c r="B2" s="214"/>
      <c r="C2" s="215"/>
      <c r="D2" s="215"/>
      <c r="E2" s="215"/>
      <c r="F2" s="215"/>
      <c r="G2" s="215"/>
      <c r="H2" s="215"/>
      <c r="I2" s="215"/>
      <c r="J2" s="215"/>
      <c r="K2" s="216"/>
    </row>
    <row r="3" spans="2:11" s="16" customFormat="1" ht="45" customHeight="1">
      <c r="B3" s="217"/>
      <c r="C3" s="344" t="s">
        <v>1356</v>
      </c>
      <c r="D3" s="344"/>
      <c r="E3" s="344"/>
      <c r="F3" s="344"/>
      <c r="G3" s="344"/>
      <c r="H3" s="344"/>
      <c r="I3" s="344"/>
      <c r="J3" s="344"/>
      <c r="K3" s="218"/>
    </row>
    <row r="4" spans="2:11" s="1" customFormat="1" ht="25.5" customHeight="1">
      <c r="B4" s="219"/>
      <c r="C4" s="345" t="s">
        <v>1357</v>
      </c>
      <c r="D4" s="345"/>
      <c r="E4" s="345"/>
      <c r="F4" s="345"/>
      <c r="G4" s="345"/>
      <c r="H4" s="345"/>
      <c r="I4" s="345"/>
      <c r="J4" s="345"/>
      <c r="K4" s="220"/>
    </row>
    <row r="5" spans="2:11" s="1" customFormat="1" ht="5.25" customHeight="1">
      <c r="B5" s="219"/>
      <c r="C5" s="221"/>
      <c r="D5" s="221"/>
      <c r="E5" s="221"/>
      <c r="F5" s="221"/>
      <c r="G5" s="221"/>
      <c r="H5" s="221"/>
      <c r="I5" s="221"/>
      <c r="J5" s="221"/>
      <c r="K5" s="220"/>
    </row>
    <row r="6" spans="2:11" s="1" customFormat="1" ht="15" customHeight="1">
      <c r="B6" s="219"/>
      <c r="C6" s="343" t="s">
        <v>1358</v>
      </c>
      <c r="D6" s="343"/>
      <c r="E6" s="343"/>
      <c r="F6" s="343"/>
      <c r="G6" s="343"/>
      <c r="H6" s="343"/>
      <c r="I6" s="343"/>
      <c r="J6" s="343"/>
      <c r="K6" s="220"/>
    </row>
    <row r="7" spans="2:11" s="1" customFormat="1" ht="15" customHeight="1">
      <c r="B7" s="223"/>
      <c r="C7" s="343" t="s">
        <v>1359</v>
      </c>
      <c r="D7" s="343"/>
      <c r="E7" s="343"/>
      <c r="F7" s="343"/>
      <c r="G7" s="343"/>
      <c r="H7" s="343"/>
      <c r="I7" s="343"/>
      <c r="J7" s="343"/>
      <c r="K7" s="220"/>
    </row>
    <row r="8" spans="2:11" s="1" customFormat="1" ht="12.75" customHeight="1">
      <c r="B8" s="223"/>
      <c r="C8" s="222"/>
      <c r="D8" s="222"/>
      <c r="E8" s="222"/>
      <c r="F8" s="222"/>
      <c r="G8" s="222"/>
      <c r="H8" s="222"/>
      <c r="I8" s="222"/>
      <c r="J8" s="222"/>
      <c r="K8" s="220"/>
    </row>
    <row r="9" spans="2:11" s="1" customFormat="1" ht="15" customHeight="1">
      <c r="B9" s="223"/>
      <c r="C9" s="343" t="s">
        <v>1360</v>
      </c>
      <c r="D9" s="343"/>
      <c r="E9" s="343"/>
      <c r="F9" s="343"/>
      <c r="G9" s="343"/>
      <c r="H9" s="343"/>
      <c r="I9" s="343"/>
      <c r="J9" s="343"/>
      <c r="K9" s="220"/>
    </row>
    <row r="10" spans="2:11" s="1" customFormat="1" ht="15" customHeight="1">
      <c r="B10" s="223"/>
      <c r="C10" s="222"/>
      <c r="D10" s="343" t="s">
        <v>1361</v>
      </c>
      <c r="E10" s="343"/>
      <c r="F10" s="343"/>
      <c r="G10" s="343"/>
      <c r="H10" s="343"/>
      <c r="I10" s="343"/>
      <c r="J10" s="343"/>
      <c r="K10" s="220"/>
    </row>
    <row r="11" spans="2:11" s="1" customFormat="1" ht="15" customHeight="1">
      <c r="B11" s="223"/>
      <c r="C11" s="224"/>
      <c r="D11" s="343" t="s">
        <v>1362</v>
      </c>
      <c r="E11" s="343"/>
      <c r="F11" s="343"/>
      <c r="G11" s="343"/>
      <c r="H11" s="343"/>
      <c r="I11" s="343"/>
      <c r="J11" s="343"/>
      <c r="K11" s="220"/>
    </row>
    <row r="12" spans="2:11" s="1" customFormat="1" ht="15" customHeight="1">
      <c r="B12" s="223"/>
      <c r="C12" s="224"/>
      <c r="D12" s="222"/>
      <c r="E12" s="222"/>
      <c r="F12" s="222"/>
      <c r="G12" s="222"/>
      <c r="H12" s="222"/>
      <c r="I12" s="222"/>
      <c r="J12" s="222"/>
      <c r="K12" s="220"/>
    </row>
    <row r="13" spans="2:11" s="1" customFormat="1" ht="15" customHeight="1">
      <c r="B13" s="223"/>
      <c r="C13" s="224"/>
      <c r="D13" s="225" t="s">
        <v>1363</v>
      </c>
      <c r="E13" s="222"/>
      <c r="F13" s="222"/>
      <c r="G13" s="222"/>
      <c r="H13" s="222"/>
      <c r="I13" s="222"/>
      <c r="J13" s="222"/>
      <c r="K13" s="220"/>
    </row>
    <row r="14" spans="2:11" s="1" customFormat="1" ht="12.75" customHeight="1">
      <c r="B14" s="223"/>
      <c r="C14" s="224"/>
      <c r="D14" s="224"/>
      <c r="E14" s="224"/>
      <c r="F14" s="224"/>
      <c r="G14" s="224"/>
      <c r="H14" s="224"/>
      <c r="I14" s="224"/>
      <c r="J14" s="224"/>
      <c r="K14" s="220"/>
    </row>
    <row r="15" spans="2:11" s="1" customFormat="1" ht="15" customHeight="1">
      <c r="B15" s="223"/>
      <c r="C15" s="224"/>
      <c r="D15" s="343" t="s">
        <v>1364</v>
      </c>
      <c r="E15" s="343"/>
      <c r="F15" s="343"/>
      <c r="G15" s="343"/>
      <c r="H15" s="343"/>
      <c r="I15" s="343"/>
      <c r="J15" s="343"/>
      <c r="K15" s="220"/>
    </row>
    <row r="16" spans="2:11" s="1" customFormat="1" ht="15" customHeight="1">
      <c r="B16" s="223"/>
      <c r="C16" s="224"/>
      <c r="D16" s="343" t="s">
        <v>1365</v>
      </c>
      <c r="E16" s="343"/>
      <c r="F16" s="343"/>
      <c r="G16" s="343"/>
      <c r="H16" s="343"/>
      <c r="I16" s="343"/>
      <c r="J16" s="343"/>
      <c r="K16" s="220"/>
    </row>
    <row r="17" spans="2:11" s="1" customFormat="1" ht="15" customHeight="1">
      <c r="B17" s="223"/>
      <c r="C17" s="224"/>
      <c r="D17" s="343" t="s">
        <v>1366</v>
      </c>
      <c r="E17" s="343"/>
      <c r="F17" s="343"/>
      <c r="G17" s="343"/>
      <c r="H17" s="343"/>
      <c r="I17" s="343"/>
      <c r="J17" s="343"/>
      <c r="K17" s="220"/>
    </row>
    <row r="18" spans="2:11" s="1" customFormat="1" ht="15" customHeight="1">
      <c r="B18" s="223"/>
      <c r="C18" s="224"/>
      <c r="D18" s="224"/>
      <c r="E18" s="226" t="s">
        <v>77</v>
      </c>
      <c r="F18" s="343" t="s">
        <v>1367</v>
      </c>
      <c r="G18" s="343"/>
      <c r="H18" s="343"/>
      <c r="I18" s="343"/>
      <c r="J18" s="343"/>
      <c r="K18" s="220"/>
    </row>
    <row r="19" spans="2:11" s="1" customFormat="1" ht="15" customHeight="1">
      <c r="B19" s="223"/>
      <c r="C19" s="224"/>
      <c r="D19" s="224"/>
      <c r="E19" s="226" t="s">
        <v>1368</v>
      </c>
      <c r="F19" s="343" t="s">
        <v>1369</v>
      </c>
      <c r="G19" s="343"/>
      <c r="H19" s="343"/>
      <c r="I19" s="343"/>
      <c r="J19" s="343"/>
      <c r="K19" s="220"/>
    </row>
    <row r="20" spans="2:11" s="1" customFormat="1" ht="15" customHeight="1">
      <c r="B20" s="223"/>
      <c r="C20" s="224"/>
      <c r="D20" s="224"/>
      <c r="E20" s="226" t="s">
        <v>1370</v>
      </c>
      <c r="F20" s="343" t="s">
        <v>1371</v>
      </c>
      <c r="G20" s="343"/>
      <c r="H20" s="343"/>
      <c r="I20" s="343"/>
      <c r="J20" s="343"/>
      <c r="K20" s="220"/>
    </row>
    <row r="21" spans="2:11" s="1" customFormat="1" ht="15" customHeight="1">
      <c r="B21" s="223"/>
      <c r="C21" s="224"/>
      <c r="D21" s="224"/>
      <c r="E21" s="226" t="s">
        <v>1372</v>
      </c>
      <c r="F21" s="343" t="s">
        <v>1373</v>
      </c>
      <c r="G21" s="343"/>
      <c r="H21" s="343"/>
      <c r="I21" s="343"/>
      <c r="J21" s="343"/>
      <c r="K21" s="220"/>
    </row>
    <row r="22" spans="2:11" s="1" customFormat="1" ht="15" customHeight="1">
      <c r="B22" s="223"/>
      <c r="C22" s="224"/>
      <c r="D22" s="224"/>
      <c r="E22" s="226" t="s">
        <v>1374</v>
      </c>
      <c r="F22" s="343" t="s">
        <v>1375</v>
      </c>
      <c r="G22" s="343"/>
      <c r="H22" s="343"/>
      <c r="I22" s="343"/>
      <c r="J22" s="343"/>
      <c r="K22" s="220"/>
    </row>
    <row r="23" spans="2:11" s="1" customFormat="1" ht="15" customHeight="1">
      <c r="B23" s="223"/>
      <c r="C23" s="224"/>
      <c r="D23" s="224"/>
      <c r="E23" s="226" t="s">
        <v>80</v>
      </c>
      <c r="F23" s="343" t="s">
        <v>1376</v>
      </c>
      <c r="G23" s="343"/>
      <c r="H23" s="343"/>
      <c r="I23" s="343"/>
      <c r="J23" s="343"/>
      <c r="K23" s="220"/>
    </row>
    <row r="24" spans="2:11" s="1" customFormat="1" ht="12.75" customHeight="1">
      <c r="B24" s="223"/>
      <c r="C24" s="224"/>
      <c r="D24" s="224"/>
      <c r="E24" s="224"/>
      <c r="F24" s="224"/>
      <c r="G24" s="224"/>
      <c r="H24" s="224"/>
      <c r="I24" s="224"/>
      <c r="J24" s="224"/>
      <c r="K24" s="220"/>
    </row>
    <row r="25" spans="2:11" s="1" customFormat="1" ht="15" customHeight="1">
      <c r="B25" s="223"/>
      <c r="C25" s="343" t="s">
        <v>1377</v>
      </c>
      <c r="D25" s="343"/>
      <c r="E25" s="343"/>
      <c r="F25" s="343"/>
      <c r="G25" s="343"/>
      <c r="H25" s="343"/>
      <c r="I25" s="343"/>
      <c r="J25" s="343"/>
      <c r="K25" s="220"/>
    </row>
    <row r="26" spans="2:11" s="1" customFormat="1" ht="15" customHeight="1">
      <c r="B26" s="223"/>
      <c r="C26" s="343" t="s">
        <v>1378</v>
      </c>
      <c r="D26" s="343"/>
      <c r="E26" s="343"/>
      <c r="F26" s="343"/>
      <c r="G26" s="343"/>
      <c r="H26" s="343"/>
      <c r="I26" s="343"/>
      <c r="J26" s="343"/>
      <c r="K26" s="220"/>
    </row>
    <row r="27" spans="2:11" s="1" customFormat="1" ht="15" customHeight="1">
      <c r="B27" s="223"/>
      <c r="C27" s="222"/>
      <c r="D27" s="343" t="s">
        <v>1379</v>
      </c>
      <c r="E27" s="343"/>
      <c r="F27" s="343"/>
      <c r="G27" s="343"/>
      <c r="H27" s="343"/>
      <c r="I27" s="343"/>
      <c r="J27" s="343"/>
      <c r="K27" s="220"/>
    </row>
    <row r="28" spans="2:11" s="1" customFormat="1" ht="15" customHeight="1">
      <c r="B28" s="223"/>
      <c r="C28" s="224"/>
      <c r="D28" s="343" t="s">
        <v>1380</v>
      </c>
      <c r="E28" s="343"/>
      <c r="F28" s="343"/>
      <c r="G28" s="343"/>
      <c r="H28" s="343"/>
      <c r="I28" s="343"/>
      <c r="J28" s="343"/>
      <c r="K28" s="220"/>
    </row>
    <row r="29" spans="2:11" s="1" customFormat="1" ht="12.75" customHeight="1">
      <c r="B29" s="223"/>
      <c r="C29" s="224"/>
      <c r="D29" s="224"/>
      <c r="E29" s="224"/>
      <c r="F29" s="224"/>
      <c r="G29" s="224"/>
      <c r="H29" s="224"/>
      <c r="I29" s="224"/>
      <c r="J29" s="224"/>
      <c r="K29" s="220"/>
    </row>
    <row r="30" spans="2:11" s="1" customFormat="1" ht="15" customHeight="1">
      <c r="B30" s="223"/>
      <c r="C30" s="224"/>
      <c r="D30" s="343" t="s">
        <v>1381</v>
      </c>
      <c r="E30" s="343"/>
      <c r="F30" s="343"/>
      <c r="G30" s="343"/>
      <c r="H30" s="343"/>
      <c r="I30" s="343"/>
      <c r="J30" s="343"/>
      <c r="K30" s="220"/>
    </row>
    <row r="31" spans="2:11" s="1" customFormat="1" ht="15" customHeight="1">
      <c r="B31" s="223"/>
      <c r="C31" s="224"/>
      <c r="D31" s="343" t="s">
        <v>1382</v>
      </c>
      <c r="E31" s="343"/>
      <c r="F31" s="343"/>
      <c r="G31" s="343"/>
      <c r="H31" s="343"/>
      <c r="I31" s="343"/>
      <c r="J31" s="343"/>
      <c r="K31" s="220"/>
    </row>
    <row r="32" spans="2:11" s="1" customFormat="1" ht="12.75" customHeight="1">
      <c r="B32" s="223"/>
      <c r="C32" s="224"/>
      <c r="D32" s="224"/>
      <c r="E32" s="224"/>
      <c r="F32" s="224"/>
      <c r="G32" s="224"/>
      <c r="H32" s="224"/>
      <c r="I32" s="224"/>
      <c r="J32" s="224"/>
      <c r="K32" s="220"/>
    </row>
    <row r="33" spans="2:11" s="1" customFormat="1" ht="15" customHeight="1">
      <c r="B33" s="223"/>
      <c r="C33" s="224"/>
      <c r="D33" s="343" t="s">
        <v>1383</v>
      </c>
      <c r="E33" s="343"/>
      <c r="F33" s="343"/>
      <c r="G33" s="343"/>
      <c r="H33" s="343"/>
      <c r="I33" s="343"/>
      <c r="J33" s="343"/>
      <c r="K33" s="220"/>
    </row>
    <row r="34" spans="2:11" s="1" customFormat="1" ht="15" customHeight="1">
      <c r="B34" s="223"/>
      <c r="C34" s="224"/>
      <c r="D34" s="343" t="s">
        <v>1384</v>
      </c>
      <c r="E34" s="343"/>
      <c r="F34" s="343"/>
      <c r="G34" s="343"/>
      <c r="H34" s="343"/>
      <c r="I34" s="343"/>
      <c r="J34" s="343"/>
      <c r="K34" s="220"/>
    </row>
    <row r="35" spans="2:11" s="1" customFormat="1" ht="15" customHeight="1">
      <c r="B35" s="223"/>
      <c r="C35" s="224"/>
      <c r="D35" s="343" t="s">
        <v>1385</v>
      </c>
      <c r="E35" s="343"/>
      <c r="F35" s="343"/>
      <c r="G35" s="343"/>
      <c r="H35" s="343"/>
      <c r="I35" s="343"/>
      <c r="J35" s="343"/>
      <c r="K35" s="220"/>
    </row>
    <row r="36" spans="2:11" s="1" customFormat="1" ht="15" customHeight="1">
      <c r="B36" s="223"/>
      <c r="C36" s="224"/>
      <c r="D36" s="222"/>
      <c r="E36" s="225" t="s">
        <v>151</v>
      </c>
      <c r="F36" s="222"/>
      <c r="G36" s="343" t="s">
        <v>1386</v>
      </c>
      <c r="H36" s="343"/>
      <c r="I36" s="343"/>
      <c r="J36" s="343"/>
      <c r="K36" s="220"/>
    </row>
    <row r="37" spans="2:11" s="1" customFormat="1" ht="30.75" customHeight="1">
      <c r="B37" s="223"/>
      <c r="C37" s="224"/>
      <c r="D37" s="222"/>
      <c r="E37" s="225" t="s">
        <v>1387</v>
      </c>
      <c r="F37" s="222"/>
      <c r="G37" s="343" t="s">
        <v>1388</v>
      </c>
      <c r="H37" s="343"/>
      <c r="I37" s="343"/>
      <c r="J37" s="343"/>
      <c r="K37" s="220"/>
    </row>
    <row r="38" spans="2:11" s="1" customFormat="1" ht="15" customHeight="1">
      <c r="B38" s="223"/>
      <c r="C38" s="224"/>
      <c r="D38" s="222"/>
      <c r="E38" s="225" t="s">
        <v>52</v>
      </c>
      <c r="F38" s="222"/>
      <c r="G38" s="343" t="s">
        <v>1389</v>
      </c>
      <c r="H38" s="343"/>
      <c r="I38" s="343"/>
      <c r="J38" s="343"/>
      <c r="K38" s="220"/>
    </row>
    <row r="39" spans="2:11" s="1" customFormat="1" ht="15" customHeight="1">
      <c r="B39" s="223"/>
      <c r="C39" s="224"/>
      <c r="D39" s="222"/>
      <c r="E39" s="225" t="s">
        <v>53</v>
      </c>
      <c r="F39" s="222"/>
      <c r="G39" s="343" t="s">
        <v>1390</v>
      </c>
      <c r="H39" s="343"/>
      <c r="I39" s="343"/>
      <c r="J39" s="343"/>
      <c r="K39" s="220"/>
    </row>
    <row r="40" spans="2:11" s="1" customFormat="1" ht="15" customHeight="1">
      <c r="B40" s="223"/>
      <c r="C40" s="224"/>
      <c r="D40" s="222"/>
      <c r="E40" s="225" t="s">
        <v>152</v>
      </c>
      <c r="F40" s="222"/>
      <c r="G40" s="343" t="s">
        <v>1391</v>
      </c>
      <c r="H40" s="343"/>
      <c r="I40" s="343"/>
      <c r="J40" s="343"/>
      <c r="K40" s="220"/>
    </row>
    <row r="41" spans="2:11" s="1" customFormat="1" ht="15" customHeight="1">
      <c r="B41" s="223"/>
      <c r="C41" s="224"/>
      <c r="D41" s="222"/>
      <c r="E41" s="225" t="s">
        <v>153</v>
      </c>
      <c r="F41" s="222"/>
      <c r="G41" s="343" t="s">
        <v>1392</v>
      </c>
      <c r="H41" s="343"/>
      <c r="I41" s="343"/>
      <c r="J41" s="343"/>
      <c r="K41" s="220"/>
    </row>
    <row r="42" spans="2:11" s="1" customFormat="1" ht="15" customHeight="1">
      <c r="B42" s="223"/>
      <c r="C42" s="224"/>
      <c r="D42" s="222"/>
      <c r="E42" s="225" t="s">
        <v>1393</v>
      </c>
      <c r="F42" s="222"/>
      <c r="G42" s="343" t="s">
        <v>1394</v>
      </c>
      <c r="H42" s="343"/>
      <c r="I42" s="343"/>
      <c r="J42" s="343"/>
      <c r="K42" s="220"/>
    </row>
    <row r="43" spans="2:11" s="1" customFormat="1" ht="15" customHeight="1">
      <c r="B43" s="223"/>
      <c r="C43" s="224"/>
      <c r="D43" s="222"/>
      <c r="E43" s="225"/>
      <c r="F43" s="222"/>
      <c r="G43" s="343" t="s">
        <v>1395</v>
      </c>
      <c r="H43" s="343"/>
      <c r="I43" s="343"/>
      <c r="J43" s="343"/>
      <c r="K43" s="220"/>
    </row>
    <row r="44" spans="2:11" s="1" customFormat="1" ht="15" customHeight="1">
      <c r="B44" s="223"/>
      <c r="C44" s="224"/>
      <c r="D44" s="222"/>
      <c r="E44" s="225" t="s">
        <v>1396</v>
      </c>
      <c r="F44" s="222"/>
      <c r="G44" s="343" t="s">
        <v>1397</v>
      </c>
      <c r="H44" s="343"/>
      <c r="I44" s="343"/>
      <c r="J44" s="343"/>
      <c r="K44" s="220"/>
    </row>
    <row r="45" spans="2:11" s="1" customFormat="1" ht="15" customHeight="1">
      <c r="B45" s="223"/>
      <c r="C45" s="224"/>
      <c r="D45" s="222"/>
      <c r="E45" s="225" t="s">
        <v>155</v>
      </c>
      <c r="F45" s="222"/>
      <c r="G45" s="343" t="s">
        <v>1398</v>
      </c>
      <c r="H45" s="343"/>
      <c r="I45" s="343"/>
      <c r="J45" s="343"/>
      <c r="K45" s="220"/>
    </row>
    <row r="46" spans="2:11" s="1" customFormat="1" ht="12.75" customHeight="1">
      <c r="B46" s="223"/>
      <c r="C46" s="224"/>
      <c r="D46" s="222"/>
      <c r="E46" s="222"/>
      <c r="F46" s="222"/>
      <c r="G46" s="222"/>
      <c r="H46" s="222"/>
      <c r="I46" s="222"/>
      <c r="J46" s="222"/>
      <c r="K46" s="220"/>
    </row>
    <row r="47" spans="2:11" s="1" customFormat="1" ht="15" customHeight="1">
      <c r="B47" s="223"/>
      <c r="C47" s="224"/>
      <c r="D47" s="343" t="s">
        <v>1399</v>
      </c>
      <c r="E47" s="343"/>
      <c r="F47" s="343"/>
      <c r="G47" s="343"/>
      <c r="H47" s="343"/>
      <c r="I47" s="343"/>
      <c r="J47" s="343"/>
      <c r="K47" s="220"/>
    </row>
    <row r="48" spans="2:11" s="1" customFormat="1" ht="15" customHeight="1">
      <c r="B48" s="223"/>
      <c r="C48" s="224"/>
      <c r="D48" s="224"/>
      <c r="E48" s="343" t="s">
        <v>1400</v>
      </c>
      <c r="F48" s="343"/>
      <c r="G48" s="343"/>
      <c r="H48" s="343"/>
      <c r="I48" s="343"/>
      <c r="J48" s="343"/>
      <c r="K48" s="220"/>
    </row>
    <row r="49" spans="2:11" s="1" customFormat="1" ht="15" customHeight="1">
      <c r="B49" s="223"/>
      <c r="C49" s="224"/>
      <c r="D49" s="224"/>
      <c r="E49" s="343" t="s">
        <v>1401</v>
      </c>
      <c r="F49" s="343"/>
      <c r="G49" s="343"/>
      <c r="H49" s="343"/>
      <c r="I49" s="343"/>
      <c r="J49" s="343"/>
      <c r="K49" s="220"/>
    </row>
    <row r="50" spans="2:11" s="1" customFormat="1" ht="15" customHeight="1">
      <c r="B50" s="223"/>
      <c r="C50" s="224"/>
      <c r="D50" s="224"/>
      <c r="E50" s="343" t="s">
        <v>1402</v>
      </c>
      <c r="F50" s="343"/>
      <c r="G50" s="343"/>
      <c r="H50" s="343"/>
      <c r="I50" s="343"/>
      <c r="J50" s="343"/>
      <c r="K50" s="220"/>
    </row>
    <row r="51" spans="2:11" s="1" customFormat="1" ht="15" customHeight="1">
      <c r="B51" s="223"/>
      <c r="C51" s="224"/>
      <c r="D51" s="343" t="s">
        <v>1403</v>
      </c>
      <c r="E51" s="343"/>
      <c r="F51" s="343"/>
      <c r="G51" s="343"/>
      <c r="H51" s="343"/>
      <c r="I51" s="343"/>
      <c r="J51" s="343"/>
      <c r="K51" s="220"/>
    </row>
    <row r="52" spans="2:11" s="1" customFormat="1" ht="25.5" customHeight="1">
      <c r="B52" s="219"/>
      <c r="C52" s="345" t="s">
        <v>1404</v>
      </c>
      <c r="D52" s="345"/>
      <c r="E52" s="345"/>
      <c r="F52" s="345"/>
      <c r="G52" s="345"/>
      <c r="H52" s="345"/>
      <c r="I52" s="345"/>
      <c r="J52" s="345"/>
      <c r="K52" s="220"/>
    </row>
    <row r="53" spans="2:11" s="1" customFormat="1" ht="5.25" customHeight="1">
      <c r="B53" s="219"/>
      <c r="C53" s="221"/>
      <c r="D53" s="221"/>
      <c r="E53" s="221"/>
      <c r="F53" s="221"/>
      <c r="G53" s="221"/>
      <c r="H53" s="221"/>
      <c r="I53" s="221"/>
      <c r="J53" s="221"/>
      <c r="K53" s="220"/>
    </row>
    <row r="54" spans="2:11" s="1" customFormat="1" ht="15" customHeight="1">
      <c r="B54" s="219"/>
      <c r="C54" s="343" t="s">
        <v>1405</v>
      </c>
      <c r="D54" s="343"/>
      <c r="E54" s="343"/>
      <c r="F54" s="343"/>
      <c r="G54" s="343"/>
      <c r="H54" s="343"/>
      <c r="I54" s="343"/>
      <c r="J54" s="343"/>
      <c r="K54" s="220"/>
    </row>
    <row r="55" spans="2:11" s="1" customFormat="1" ht="15" customHeight="1">
      <c r="B55" s="219"/>
      <c r="C55" s="343" t="s">
        <v>1406</v>
      </c>
      <c r="D55" s="343"/>
      <c r="E55" s="343"/>
      <c r="F55" s="343"/>
      <c r="G55" s="343"/>
      <c r="H55" s="343"/>
      <c r="I55" s="343"/>
      <c r="J55" s="343"/>
      <c r="K55" s="220"/>
    </row>
    <row r="56" spans="2:11" s="1" customFormat="1" ht="12.75" customHeight="1">
      <c r="B56" s="219"/>
      <c r="C56" s="222"/>
      <c r="D56" s="222"/>
      <c r="E56" s="222"/>
      <c r="F56" s="222"/>
      <c r="G56" s="222"/>
      <c r="H56" s="222"/>
      <c r="I56" s="222"/>
      <c r="J56" s="222"/>
      <c r="K56" s="220"/>
    </row>
    <row r="57" spans="2:11" s="1" customFormat="1" ht="15" customHeight="1">
      <c r="B57" s="219"/>
      <c r="C57" s="343" t="s">
        <v>1407</v>
      </c>
      <c r="D57" s="343"/>
      <c r="E57" s="343"/>
      <c r="F57" s="343"/>
      <c r="G57" s="343"/>
      <c r="H57" s="343"/>
      <c r="I57" s="343"/>
      <c r="J57" s="343"/>
      <c r="K57" s="220"/>
    </row>
    <row r="58" spans="2:11" s="1" customFormat="1" ht="15" customHeight="1">
      <c r="B58" s="219"/>
      <c r="C58" s="224"/>
      <c r="D58" s="343" t="s">
        <v>1408</v>
      </c>
      <c r="E58" s="343"/>
      <c r="F58" s="343"/>
      <c r="G58" s="343"/>
      <c r="H58" s="343"/>
      <c r="I58" s="343"/>
      <c r="J58" s="343"/>
      <c r="K58" s="220"/>
    </row>
    <row r="59" spans="2:11" s="1" customFormat="1" ht="15" customHeight="1">
      <c r="B59" s="219"/>
      <c r="C59" s="224"/>
      <c r="D59" s="343" t="s">
        <v>1409</v>
      </c>
      <c r="E59" s="343"/>
      <c r="F59" s="343"/>
      <c r="G59" s="343"/>
      <c r="H59" s="343"/>
      <c r="I59" s="343"/>
      <c r="J59" s="343"/>
      <c r="K59" s="220"/>
    </row>
    <row r="60" spans="2:11" s="1" customFormat="1" ht="15" customHeight="1">
      <c r="B60" s="219"/>
      <c r="C60" s="224"/>
      <c r="D60" s="343" t="s">
        <v>1410</v>
      </c>
      <c r="E60" s="343"/>
      <c r="F60" s="343"/>
      <c r="G60" s="343"/>
      <c r="H60" s="343"/>
      <c r="I60" s="343"/>
      <c r="J60" s="343"/>
      <c r="K60" s="220"/>
    </row>
    <row r="61" spans="2:11" s="1" customFormat="1" ht="15" customHeight="1">
      <c r="B61" s="219"/>
      <c r="C61" s="224"/>
      <c r="D61" s="343" t="s">
        <v>1411</v>
      </c>
      <c r="E61" s="343"/>
      <c r="F61" s="343"/>
      <c r="G61" s="343"/>
      <c r="H61" s="343"/>
      <c r="I61" s="343"/>
      <c r="J61" s="343"/>
      <c r="K61" s="220"/>
    </row>
    <row r="62" spans="2:11" s="1" customFormat="1" ht="15" customHeight="1">
      <c r="B62" s="219"/>
      <c r="C62" s="224"/>
      <c r="D62" s="347" t="s">
        <v>1412</v>
      </c>
      <c r="E62" s="347"/>
      <c r="F62" s="347"/>
      <c r="G62" s="347"/>
      <c r="H62" s="347"/>
      <c r="I62" s="347"/>
      <c r="J62" s="347"/>
      <c r="K62" s="220"/>
    </row>
    <row r="63" spans="2:11" s="1" customFormat="1" ht="15" customHeight="1">
      <c r="B63" s="219"/>
      <c r="C63" s="224"/>
      <c r="D63" s="343" t="s">
        <v>1413</v>
      </c>
      <c r="E63" s="343"/>
      <c r="F63" s="343"/>
      <c r="G63" s="343"/>
      <c r="H63" s="343"/>
      <c r="I63" s="343"/>
      <c r="J63" s="343"/>
      <c r="K63" s="220"/>
    </row>
    <row r="64" spans="2:11" s="1" customFormat="1" ht="12.75" customHeight="1">
      <c r="B64" s="219"/>
      <c r="C64" s="224"/>
      <c r="D64" s="224"/>
      <c r="E64" s="227"/>
      <c r="F64" s="224"/>
      <c r="G64" s="224"/>
      <c r="H64" s="224"/>
      <c r="I64" s="224"/>
      <c r="J64" s="224"/>
      <c r="K64" s="220"/>
    </row>
    <row r="65" spans="2:11" s="1" customFormat="1" ht="15" customHeight="1">
      <c r="B65" s="219"/>
      <c r="C65" s="224"/>
      <c r="D65" s="343" t="s">
        <v>1414</v>
      </c>
      <c r="E65" s="343"/>
      <c r="F65" s="343"/>
      <c r="G65" s="343"/>
      <c r="H65" s="343"/>
      <c r="I65" s="343"/>
      <c r="J65" s="343"/>
      <c r="K65" s="220"/>
    </row>
    <row r="66" spans="2:11" s="1" customFormat="1" ht="15" customHeight="1">
      <c r="B66" s="219"/>
      <c r="C66" s="224"/>
      <c r="D66" s="347" t="s">
        <v>1415</v>
      </c>
      <c r="E66" s="347"/>
      <c r="F66" s="347"/>
      <c r="G66" s="347"/>
      <c r="H66" s="347"/>
      <c r="I66" s="347"/>
      <c r="J66" s="347"/>
      <c r="K66" s="220"/>
    </row>
    <row r="67" spans="2:11" s="1" customFormat="1" ht="15" customHeight="1">
      <c r="B67" s="219"/>
      <c r="C67" s="224"/>
      <c r="D67" s="343" t="s">
        <v>1416</v>
      </c>
      <c r="E67" s="343"/>
      <c r="F67" s="343"/>
      <c r="G67" s="343"/>
      <c r="H67" s="343"/>
      <c r="I67" s="343"/>
      <c r="J67" s="343"/>
      <c r="K67" s="220"/>
    </row>
    <row r="68" spans="2:11" s="1" customFormat="1" ht="15" customHeight="1">
      <c r="B68" s="219"/>
      <c r="C68" s="224"/>
      <c r="D68" s="343" t="s">
        <v>1417</v>
      </c>
      <c r="E68" s="343"/>
      <c r="F68" s="343"/>
      <c r="G68" s="343"/>
      <c r="H68" s="343"/>
      <c r="I68" s="343"/>
      <c r="J68" s="343"/>
      <c r="K68" s="220"/>
    </row>
    <row r="69" spans="2:11" s="1" customFormat="1" ht="15" customHeight="1">
      <c r="B69" s="219"/>
      <c r="C69" s="224"/>
      <c r="D69" s="343" t="s">
        <v>1418</v>
      </c>
      <c r="E69" s="343"/>
      <c r="F69" s="343"/>
      <c r="G69" s="343"/>
      <c r="H69" s="343"/>
      <c r="I69" s="343"/>
      <c r="J69" s="343"/>
      <c r="K69" s="220"/>
    </row>
    <row r="70" spans="2:11" s="1" customFormat="1" ht="15" customHeight="1">
      <c r="B70" s="219"/>
      <c r="C70" s="224"/>
      <c r="D70" s="343" t="s">
        <v>1419</v>
      </c>
      <c r="E70" s="343"/>
      <c r="F70" s="343"/>
      <c r="G70" s="343"/>
      <c r="H70" s="343"/>
      <c r="I70" s="343"/>
      <c r="J70" s="343"/>
      <c r="K70" s="220"/>
    </row>
    <row r="71" spans="2:11" s="1" customFormat="1" ht="12.75" customHeight="1">
      <c r="B71" s="228"/>
      <c r="C71" s="229"/>
      <c r="D71" s="229"/>
      <c r="E71" s="229"/>
      <c r="F71" s="229"/>
      <c r="G71" s="229"/>
      <c r="H71" s="229"/>
      <c r="I71" s="229"/>
      <c r="J71" s="229"/>
      <c r="K71" s="230"/>
    </row>
    <row r="72" spans="2:11" s="1" customFormat="1" ht="18.75" customHeight="1">
      <c r="B72" s="231"/>
      <c r="C72" s="231"/>
      <c r="D72" s="231"/>
      <c r="E72" s="231"/>
      <c r="F72" s="231"/>
      <c r="G72" s="231"/>
      <c r="H72" s="231"/>
      <c r="I72" s="231"/>
      <c r="J72" s="231"/>
      <c r="K72" s="232"/>
    </row>
    <row r="73" spans="2:11" s="1" customFormat="1" ht="18.75" customHeight="1">
      <c r="B73" s="232"/>
      <c r="C73" s="232"/>
      <c r="D73" s="232"/>
      <c r="E73" s="232"/>
      <c r="F73" s="232"/>
      <c r="G73" s="232"/>
      <c r="H73" s="232"/>
      <c r="I73" s="232"/>
      <c r="J73" s="232"/>
      <c r="K73" s="232"/>
    </row>
    <row r="74" spans="2:11" s="1" customFormat="1" ht="7.5" customHeight="1">
      <c r="B74" s="233"/>
      <c r="C74" s="234"/>
      <c r="D74" s="234"/>
      <c r="E74" s="234"/>
      <c r="F74" s="234"/>
      <c r="G74" s="234"/>
      <c r="H74" s="234"/>
      <c r="I74" s="234"/>
      <c r="J74" s="234"/>
      <c r="K74" s="235"/>
    </row>
    <row r="75" spans="2:11" s="1" customFormat="1" ht="45" customHeight="1">
      <c r="B75" s="236"/>
      <c r="C75" s="346" t="s">
        <v>1420</v>
      </c>
      <c r="D75" s="346"/>
      <c r="E75" s="346"/>
      <c r="F75" s="346"/>
      <c r="G75" s="346"/>
      <c r="H75" s="346"/>
      <c r="I75" s="346"/>
      <c r="J75" s="346"/>
      <c r="K75" s="237"/>
    </row>
    <row r="76" spans="2:11" s="1" customFormat="1" ht="17.25" customHeight="1">
      <c r="B76" s="236"/>
      <c r="C76" s="238" t="s">
        <v>1421</v>
      </c>
      <c r="D76" s="238"/>
      <c r="E76" s="238"/>
      <c r="F76" s="238" t="s">
        <v>1422</v>
      </c>
      <c r="G76" s="239"/>
      <c r="H76" s="238" t="s">
        <v>53</v>
      </c>
      <c r="I76" s="238" t="s">
        <v>56</v>
      </c>
      <c r="J76" s="238" t="s">
        <v>1423</v>
      </c>
      <c r="K76" s="237"/>
    </row>
    <row r="77" spans="2:11" s="1" customFormat="1" ht="17.25" customHeight="1">
      <c r="B77" s="236"/>
      <c r="C77" s="240" t="s">
        <v>1424</v>
      </c>
      <c r="D77" s="240"/>
      <c r="E77" s="240"/>
      <c r="F77" s="241" t="s">
        <v>1425</v>
      </c>
      <c r="G77" s="242"/>
      <c r="H77" s="240"/>
      <c r="I77" s="240"/>
      <c r="J77" s="240" t="s">
        <v>1426</v>
      </c>
      <c r="K77" s="237"/>
    </row>
    <row r="78" spans="2:11" s="1" customFormat="1" ht="5.25" customHeight="1">
      <c r="B78" s="236"/>
      <c r="C78" s="243"/>
      <c r="D78" s="243"/>
      <c r="E78" s="243"/>
      <c r="F78" s="243"/>
      <c r="G78" s="244"/>
      <c r="H78" s="243"/>
      <c r="I78" s="243"/>
      <c r="J78" s="243"/>
      <c r="K78" s="237"/>
    </row>
    <row r="79" spans="2:11" s="1" customFormat="1" ht="15" customHeight="1">
      <c r="B79" s="236"/>
      <c r="C79" s="225" t="s">
        <v>52</v>
      </c>
      <c r="D79" s="243"/>
      <c r="E79" s="243"/>
      <c r="F79" s="245" t="s">
        <v>1427</v>
      </c>
      <c r="G79" s="244"/>
      <c r="H79" s="225" t="s">
        <v>1428</v>
      </c>
      <c r="I79" s="225" t="s">
        <v>1429</v>
      </c>
      <c r="J79" s="225">
        <v>20</v>
      </c>
      <c r="K79" s="237"/>
    </row>
    <row r="80" spans="2:11" s="1" customFormat="1" ht="15" customHeight="1">
      <c r="B80" s="236"/>
      <c r="C80" s="225" t="s">
        <v>1430</v>
      </c>
      <c r="D80" s="225"/>
      <c r="E80" s="225"/>
      <c r="F80" s="245" t="s">
        <v>1427</v>
      </c>
      <c r="G80" s="244"/>
      <c r="H80" s="225" t="s">
        <v>1431</v>
      </c>
      <c r="I80" s="225" t="s">
        <v>1429</v>
      </c>
      <c r="J80" s="225">
        <v>120</v>
      </c>
      <c r="K80" s="237"/>
    </row>
    <row r="81" spans="2:11" s="1" customFormat="1" ht="15" customHeight="1">
      <c r="B81" s="246"/>
      <c r="C81" s="225" t="s">
        <v>1432</v>
      </c>
      <c r="D81" s="225"/>
      <c r="E81" s="225"/>
      <c r="F81" s="245" t="s">
        <v>1433</v>
      </c>
      <c r="G81" s="244"/>
      <c r="H81" s="225" t="s">
        <v>1434</v>
      </c>
      <c r="I81" s="225" t="s">
        <v>1429</v>
      </c>
      <c r="J81" s="225">
        <v>50</v>
      </c>
      <c r="K81" s="237"/>
    </row>
    <row r="82" spans="2:11" s="1" customFormat="1" ht="15" customHeight="1">
      <c r="B82" s="246"/>
      <c r="C82" s="225" t="s">
        <v>1435</v>
      </c>
      <c r="D82" s="225"/>
      <c r="E82" s="225"/>
      <c r="F82" s="245" t="s">
        <v>1427</v>
      </c>
      <c r="G82" s="244"/>
      <c r="H82" s="225" t="s">
        <v>1436</v>
      </c>
      <c r="I82" s="225" t="s">
        <v>1437</v>
      </c>
      <c r="J82" s="225"/>
      <c r="K82" s="237"/>
    </row>
    <row r="83" spans="2:11" s="1" customFormat="1" ht="15" customHeight="1">
      <c r="B83" s="246"/>
      <c r="C83" s="247" t="s">
        <v>1438</v>
      </c>
      <c r="D83" s="247"/>
      <c r="E83" s="247"/>
      <c r="F83" s="248" t="s">
        <v>1433</v>
      </c>
      <c r="G83" s="247"/>
      <c r="H83" s="247" t="s">
        <v>1439</v>
      </c>
      <c r="I83" s="247" t="s">
        <v>1429</v>
      </c>
      <c r="J83" s="247">
        <v>15</v>
      </c>
      <c r="K83" s="237"/>
    </row>
    <row r="84" spans="2:11" s="1" customFormat="1" ht="15" customHeight="1">
      <c r="B84" s="246"/>
      <c r="C84" s="247" t="s">
        <v>1440</v>
      </c>
      <c r="D84" s="247"/>
      <c r="E84" s="247"/>
      <c r="F84" s="248" t="s">
        <v>1433</v>
      </c>
      <c r="G84" s="247"/>
      <c r="H84" s="247" t="s">
        <v>1441</v>
      </c>
      <c r="I84" s="247" t="s">
        <v>1429</v>
      </c>
      <c r="J84" s="247">
        <v>15</v>
      </c>
      <c r="K84" s="237"/>
    </row>
    <row r="85" spans="2:11" s="1" customFormat="1" ht="15" customHeight="1">
      <c r="B85" s="246"/>
      <c r="C85" s="247" t="s">
        <v>1442</v>
      </c>
      <c r="D85" s="247"/>
      <c r="E85" s="247"/>
      <c r="F85" s="248" t="s">
        <v>1433</v>
      </c>
      <c r="G85" s="247"/>
      <c r="H85" s="247" t="s">
        <v>1443</v>
      </c>
      <c r="I85" s="247" t="s">
        <v>1429</v>
      </c>
      <c r="J85" s="247">
        <v>20</v>
      </c>
      <c r="K85" s="237"/>
    </row>
    <row r="86" spans="2:11" s="1" customFormat="1" ht="15" customHeight="1">
      <c r="B86" s="246"/>
      <c r="C86" s="247" t="s">
        <v>1444</v>
      </c>
      <c r="D86" s="247"/>
      <c r="E86" s="247"/>
      <c r="F86" s="248" t="s">
        <v>1433</v>
      </c>
      <c r="G86" s="247"/>
      <c r="H86" s="247" t="s">
        <v>1445</v>
      </c>
      <c r="I86" s="247" t="s">
        <v>1429</v>
      </c>
      <c r="J86" s="247">
        <v>20</v>
      </c>
      <c r="K86" s="237"/>
    </row>
    <row r="87" spans="2:11" s="1" customFormat="1" ht="15" customHeight="1">
      <c r="B87" s="246"/>
      <c r="C87" s="225" t="s">
        <v>1446</v>
      </c>
      <c r="D87" s="225"/>
      <c r="E87" s="225"/>
      <c r="F87" s="245" t="s">
        <v>1433</v>
      </c>
      <c r="G87" s="244"/>
      <c r="H87" s="225" t="s">
        <v>1447</v>
      </c>
      <c r="I87" s="225" t="s">
        <v>1429</v>
      </c>
      <c r="J87" s="225">
        <v>50</v>
      </c>
      <c r="K87" s="237"/>
    </row>
    <row r="88" spans="2:11" s="1" customFormat="1" ht="15" customHeight="1">
      <c r="B88" s="246"/>
      <c r="C88" s="225" t="s">
        <v>1448</v>
      </c>
      <c r="D88" s="225"/>
      <c r="E88" s="225"/>
      <c r="F88" s="245" t="s">
        <v>1433</v>
      </c>
      <c r="G88" s="244"/>
      <c r="H88" s="225" t="s">
        <v>1449</v>
      </c>
      <c r="I88" s="225" t="s">
        <v>1429</v>
      </c>
      <c r="J88" s="225">
        <v>20</v>
      </c>
      <c r="K88" s="237"/>
    </row>
    <row r="89" spans="2:11" s="1" customFormat="1" ht="15" customHeight="1">
      <c r="B89" s="246"/>
      <c r="C89" s="225" t="s">
        <v>1450</v>
      </c>
      <c r="D89" s="225"/>
      <c r="E89" s="225"/>
      <c r="F89" s="245" t="s">
        <v>1433</v>
      </c>
      <c r="G89" s="244"/>
      <c r="H89" s="225" t="s">
        <v>1451</v>
      </c>
      <c r="I89" s="225" t="s">
        <v>1429</v>
      </c>
      <c r="J89" s="225">
        <v>20</v>
      </c>
      <c r="K89" s="237"/>
    </row>
    <row r="90" spans="2:11" s="1" customFormat="1" ht="15" customHeight="1">
      <c r="B90" s="246"/>
      <c r="C90" s="225" t="s">
        <v>1452</v>
      </c>
      <c r="D90" s="225"/>
      <c r="E90" s="225"/>
      <c r="F90" s="245" t="s">
        <v>1433</v>
      </c>
      <c r="G90" s="244"/>
      <c r="H90" s="225" t="s">
        <v>1453</v>
      </c>
      <c r="I90" s="225" t="s">
        <v>1429</v>
      </c>
      <c r="J90" s="225">
        <v>50</v>
      </c>
      <c r="K90" s="237"/>
    </row>
    <row r="91" spans="2:11" s="1" customFormat="1" ht="15" customHeight="1">
      <c r="B91" s="246"/>
      <c r="C91" s="225" t="s">
        <v>1454</v>
      </c>
      <c r="D91" s="225"/>
      <c r="E91" s="225"/>
      <c r="F91" s="245" t="s">
        <v>1433</v>
      </c>
      <c r="G91" s="244"/>
      <c r="H91" s="225" t="s">
        <v>1454</v>
      </c>
      <c r="I91" s="225" t="s">
        <v>1429</v>
      </c>
      <c r="J91" s="225">
        <v>50</v>
      </c>
      <c r="K91" s="237"/>
    </row>
    <row r="92" spans="2:11" s="1" customFormat="1" ht="15" customHeight="1">
      <c r="B92" s="246"/>
      <c r="C92" s="225" t="s">
        <v>1455</v>
      </c>
      <c r="D92" s="225"/>
      <c r="E92" s="225"/>
      <c r="F92" s="245" t="s">
        <v>1433</v>
      </c>
      <c r="G92" s="244"/>
      <c r="H92" s="225" t="s">
        <v>1456</v>
      </c>
      <c r="I92" s="225" t="s">
        <v>1429</v>
      </c>
      <c r="J92" s="225">
        <v>255</v>
      </c>
      <c r="K92" s="237"/>
    </row>
    <row r="93" spans="2:11" s="1" customFormat="1" ht="15" customHeight="1">
      <c r="B93" s="246"/>
      <c r="C93" s="225" t="s">
        <v>1457</v>
      </c>
      <c r="D93" s="225"/>
      <c r="E93" s="225"/>
      <c r="F93" s="245" t="s">
        <v>1427</v>
      </c>
      <c r="G93" s="244"/>
      <c r="H93" s="225" t="s">
        <v>1458</v>
      </c>
      <c r="I93" s="225" t="s">
        <v>1459</v>
      </c>
      <c r="J93" s="225"/>
      <c r="K93" s="237"/>
    </row>
    <row r="94" spans="2:11" s="1" customFormat="1" ht="15" customHeight="1">
      <c r="B94" s="246"/>
      <c r="C94" s="225" t="s">
        <v>1460</v>
      </c>
      <c r="D94" s="225"/>
      <c r="E94" s="225"/>
      <c r="F94" s="245" t="s">
        <v>1427</v>
      </c>
      <c r="G94" s="244"/>
      <c r="H94" s="225" t="s">
        <v>1461</v>
      </c>
      <c r="I94" s="225" t="s">
        <v>1462</v>
      </c>
      <c r="J94" s="225"/>
      <c r="K94" s="237"/>
    </row>
    <row r="95" spans="2:11" s="1" customFormat="1" ht="15" customHeight="1">
      <c r="B95" s="246"/>
      <c r="C95" s="225" t="s">
        <v>1463</v>
      </c>
      <c r="D95" s="225"/>
      <c r="E95" s="225"/>
      <c r="F95" s="245" t="s">
        <v>1427</v>
      </c>
      <c r="G95" s="244"/>
      <c r="H95" s="225" t="s">
        <v>1463</v>
      </c>
      <c r="I95" s="225" t="s">
        <v>1462</v>
      </c>
      <c r="J95" s="225"/>
      <c r="K95" s="237"/>
    </row>
    <row r="96" spans="2:11" s="1" customFormat="1" ht="15" customHeight="1">
      <c r="B96" s="246"/>
      <c r="C96" s="225" t="s">
        <v>37</v>
      </c>
      <c r="D96" s="225"/>
      <c r="E96" s="225"/>
      <c r="F96" s="245" t="s">
        <v>1427</v>
      </c>
      <c r="G96" s="244"/>
      <c r="H96" s="225" t="s">
        <v>1464</v>
      </c>
      <c r="I96" s="225" t="s">
        <v>1462</v>
      </c>
      <c r="J96" s="225"/>
      <c r="K96" s="237"/>
    </row>
    <row r="97" spans="2:11" s="1" customFormat="1" ht="15" customHeight="1">
      <c r="B97" s="246"/>
      <c r="C97" s="225" t="s">
        <v>47</v>
      </c>
      <c r="D97" s="225"/>
      <c r="E97" s="225"/>
      <c r="F97" s="245" t="s">
        <v>1427</v>
      </c>
      <c r="G97" s="244"/>
      <c r="H97" s="225" t="s">
        <v>1465</v>
      </c>
      <c r="I97" s="225" t="s">
        <v>1462</v>
      </c>
      <c r="J97" s="225"/>
      <c r="K97" s="237"/>
    </row>
    <row r="98" spans="2:11" s="1" customFormat="1" ht="15" customHeight="1">
      <c r="B98" s="249"/>
      <c r="C98" s="250"/>
      <c r="D98" s="250"/>
      <c r="E98" s="250"/>
      <c r="F98" s="250"/>
      <c r="G98" s="250"/>
      <c r="H98" s="250"/>
      <c r="I98" s="250"/>
      <c r="J98" s="250"/>
      <c r="K98" s="251"/>
    </row>
    <row r="99" spans="2:11" s="1" customFormat="1" ht="18.75" customHeight="1">
      <c r="B99" s="252"/>
      <c r="C99" s="253"/>
      <c r="D99" s="253"/>
      <c r="E99" s="253"/>
      <c r="F99" s="253"/>
      <c r="G99" s="253"/>
      <c r="H99" s="253"/>
      <c r="I99" s="253"/>
      <c r="J99" s="253"/>
      <c r="K99" s="252"/>
    </row>
    <row r="100" spans="2:11" s="1" customFormat="1" ht="18.75" customHeight="1">
      <c r="B100" s="232"/>
      <c r="C100" s="232"/>
      <c r="D100" s="232"/>
      <c r="E100" s="232"/>
      <c r="F100" s="232"/>
      <c r="G100" s="232"/>
      <c r="H100" s="232"/>
      <c r="I100" s="232"/>
      <c r="J100" s="232"/>
      <c r="K100" s="232"/>
    </row>
    <row r="101" spans="2:11" s="1" customFormat="1" ht="7.5" customHeight="1">
      <c r="B101" s="233"/>
      <c r="C101" s="234"/>
      <c r="D101" s="234"/>
      <c r="E101" s="234"/>
      <c r="F101" s="234"/>
      <c r="G101" s="234"/>
      <c r="H101" s="234"/>
      <c r="I101" s="234"/>
      <c r="J101" s="234"/>
      <c r="K101" s="235"/>
    </row>
    <row r="102" spans="2:11" s="1" customFormat="1" ht="45" customHeight="1">
      <c r="B102" s="236"/>
      <c r="C102" s="346" t="s">
        <v>1466</v>
      </c>
      <c r="D102" s="346"/>
      <c r="E102" s="346"/>
      <c r="F102" s="346"/>
      <c r="G102" s="346"/>
      <c r="H102" s="346"/>
      <c r="I102" s="346"/>
      <c r="J102" s="346"/>
      <c r="K102" s="237"/>
    </row>
    <row r="103" spans="2:11" s="1" customFormat="1" ht="17.25" customHeight="1">
      <c r="B103" s="236"/>
      <c r="C103" s="238" t="s">
        <v>1421</v>
      </c>
      <c r="D103" s="238"/>
      <c r="E103" s="238"/>
      <c r="F103" s="238" t="s">
        <v>1422</v>
      </c>
      <c r="G103" s="239"/>
      <c r="H103" s="238" t="s">
        <v>53</v>
      </c>
      <c r="I103" s="238" t="s">
        <v>56</v>
      </c>
      <c r="J103" s="238" t="s">
        <v>1423</v>
      </c>
      <c r="K103" s="237"/>
    </row>
    <row r="104" spans="2:11" s="1" customFormat="1" ht="17.25" customHeight="1">
      <c r="B104" s="236"/>
      <c r="C104" s="240" t="s">
        <v>1424</v>
      </c>
      <c r="D104" s="240"/>
      <c r="E104" s="240"/>
      <c r="F104" s="241" t="s">
        <v>1425</v>
      </c>
      <c r="G104" s="242"/>
      <c r="H104" s="240"/>
      <c r="I104" s="240"/>
      <c r="J104" s="240" t="s">
        <v>1426</v>
      </c>
      <c r="K104" s="237"/>
    </row>
    <row r="105" spans="2:11" s="1" customFormat="1" ht="5.25" customHeight="1">
      <c r="B105" s="236"/>
      <c r="C105" s="238"/>
      <c r="D105" s="238"/>
      <c r="E105" s="238"/>
      <c r="F105" s="238"/>
      <c r="G105" s="254"/>
      <c r="H105" s="238"/>
      <c r="I105" s="238"/>
      <c r="J105" s="238"/>
      <c r="K105" s="237"/>
    </row>
    <row r="106" spans="2:11" s="1" customFormat="1" ht="15" customHeight="1">
      <c r="B106" s="236"/>
      <c r="C106" s="225" t="s">
        <v>52</v>
      </c>
      <c r="D106" s="243"/>
      <c r="E106" s="243"/>
      <c r="F106" s="245" t="s">
        <v>1427</v>
      </c>
      <c r="G106" s="254"/>
      <c r="H106" s="225" t="s">
        <v>1467</v>
      </c>
      <c r="I106" s="225" t="s">
        <v>1429</v>
      </c>
      <c r="J106" s="225">
        <v>20</v>
      </c>
      <c r="K106" s="237"/>
    </row>
    <row r="107" spans="2:11" s="1" customFormat="1" ht="15" customHeight="1">
      <c r="B107" s="236"/>
      <c r="C107" s="225" t="s">
        <v>1430</v>
      </c>
      <c r="D107" s="225"/>
      <c r="E107" s="225"/>
      <c r="F107" s="245" t="s">
        <v>1427</v>
      </c>
      <c r="G107" s="225"/>
      <c r="H107" s="225" t="s">
        <v>1467</v>
      </c>
      <c r="I107" s="225" t="s">
        <v>1429</v>
      </c>
      <c r="J107" s="225">
        <v>120</v>
      </c>
      <c r="K107" s="237"/>
    </row>
    <row r="108" spans="2:11" s="1" customFormat="1" ht="15" customHeight="1">
      <c r="B108" s="246"/>
      <c r="C108" s="225" t="s">
        <v>1432</v>
      </c>
      <c r="D108" s="225"/>
      <c r="E108" s="225"/>
      <c r="F108" s="245" t="s">
        <v>1433</v>
      </c>
      <c r="G108" s="225"/>
      <c r="H108" s="225" t="s">
        <v>1467</v>
      </c>
      <c r="I108" s="225" t="s">
        <v>1429</v>
      </c>
      <c r="J108" s="225">
        <v>50</v>
      </c>
      <c r="K108" s="237"/>
    </row>
    <row r="109" spans="2:11" s="1" customFormat="1" ht="15" customHeight="1">
      <c r="B109" s="246"/>
      <c r="C109" s="225" t="s">
        <v>1435</v>
      </c>
      <c r="D109" s="225"/>
      <c r="E109" s="225"/>
      <c r="F109" s="245" t="s">
        <v>1427</v>
      </c>
      <c r="G109" s="225"/>
      <c r="H109" s="225" t="s">
        <v>1467</v>
      </c>
      <c r="I109" s="225" t="s">
        <v>1437</v>
      </c>
      <c r="J109" s="225"/>
      <c r="K109" s="237"/>
    </row>
    <row r="110" spans="2:11" s="1" customFormat="1" ht="15" customHeight="1">
      <c r="B110" s="246"/>
      <c r="C110" s="225" t="s">
        <v>1446</v>
      </c>
      <c r="D110" s="225"/>
      <c r="E110" s="225"/>
      <c r="F110" s="245" t="s">
        <v>1433</v>
      </c>
      <c r="G110" s="225"/>
      <c r="H110" s="225" t="s">
        <v>1467</v>
      </c>
      <c r="I110" s="225" t="s">
        <v>1429</v>
      </c>
      <c r="J110" s="225">
        <v>50</v>
      </c>
      <c r="K110" s="237"/>
    </row>
    <row r="111" spans="2:11" s="1" customFormat="1" ht="15" customHeight="1">
      <c r="B111" s="246"/>
      <c r="C111" s="225" t="s">
        <v>1454</v>
      </c>
      <c r="D111" s="225"/>
      <c r="E111" s="225"/>
      <c r="F111" s="245" t="s">
        <v>1433</v>
      </c>
      <c r="G111" s="225"/>
      <c r="H111" s="225" t="s">
        <v>1467</v>
      </c>
      <c r="I111" s="225" t="s">
        <v>1429</v>
      </c>
      <c r="J111" s="225">
        <v>50</v>
      </c>
      <c r="K111" s="237"/>
    </row>
    <row r="112" spans="2:11" s="1" customFormat="1" ht="15" customHeight="1">
      <c r="B112" s="246"/>
      <c r="C112" s="225" t="s">
        <v>1452</v>
      </c>
      <c r="D112" s="225"/>
      <c r="E112" s="225"/>
      <c r="F112" s="245" t="s">
        <v>1433</v>
      </c>
      <c r="G112" s="225"/>
      <c r="H112" s="225" t="s">
        <v>1467</v>
      </c>
      <c r="I112" s="225" t="s">
        <v>1429</v>
      </c>
      <c r="J112" s="225">
        <v>50</v>
      </c>
      <c r="K112" s="237"/>
    </row>
    <row r="113" spans="2:11" s="1" customFormat="1" ht="15" customHeight="1">
      <c r="B113" s="246"/>
      <c r="C113" s="225" t="s">
        <v>52</v>
      </c>
      <c r="D113" s="225"/>
      <c r="E113" s="225"/>
      <c r="F113" s="245" t="s">
        <v>1427</v>
      </c>
      <c r="G113" s="225"/>
      <c r="H113" s="225" t="s">
        <v>1468</v>
      </c>
      <c r="I113" s="225" t="s">
        <v>1429</v>
      </c>
      <c r="J113" s="225">
        <v>20</v>
      </c>
      <c r="K113" s="237"/>
    </row>
    <row r="114" spans="2:11" s="1" customFormat="1" ht="15" customHeight="1">
      <c r="B114" s="246"/>
      <c r="C114" s="225" t="s">
        <v>1469</v>
      </c>
      <c r="D114" s="225"/>
      <c r="E114" s="225"/>
      <c r="F114" s="245" t="s">
        <v>1427</v>
      </c>
      <c r="G114" s="225"/>
      <c r="H114" s="225" t="s">
        <v>1470</v>
      </c>
      <c r="I114" s="225" t="s">
        <v>1429</v>
      </c>
      <c r="J114" s="225">
        <v>120</v>
      </c>
      <c r="K114" s="237"/>
    </row>
    <row r="115" spans="2:11" s="1" customFormat="1" ht="15" customHeight="1">
      <c r="B115" s="246"/>
      <c r="C115" s="225" t="s">
        <v>37</v>
      </c>
      <c r="D115" s="225"/>
      <c r="E115" s="225"/>
      <c r="F115" s="245" t="s">
        <v>1427</v>
      </c>
      <c r="G115" s="225"/>
      <c r="H115" s="225" t="s">
        <v>1471</v>
      </c>
      <c r="I115" s="225" t="s">
        <v>1462</v>
      </c>
      <c r="J115" s="225"/>
      <c r="K115" s="237"/>
    </row>
    <row r="116" spans="2:11" s="1" customFormat="1" ht="15" customHeight="1">
      <c r="B116" s="246"/>
      <c r="C116" s="225" t="s">
        <v>47</v>
      </c>
      <c r="D116" s="225"/>
      <c r="E116" s="225"/>
      <c r="F116" s="245" t="s">
        <v>1427</v>
      </c>
      <c r="G116" s="225"/>
      <c r="H116" s="225" t="s">
        <v>1472</v>
      </c>
      <c r="I116" s="225" t="s">
        <v>1462</v>
      </c>
      <c r="J116" s="225"/>
      <c r="K116" s="237"/>
    </row>
    <row r="117" spans="2:11" s="1" customFormat="1" ht="15" customHeight="1">
      <c r="B117" s="246"/>
      <c r="C117" s="225" t="s">
        <v>56</v>
      </c>
      <c r="D117" s="225"/>
      <c r="E117" s="225"/>
      <c r="F117" s="245" t="s">
        <v>1427</v>
      </c>
      <c r="G117" s="225"/>
      <c r="H117" s="225" t="s">
        <v>1473</v>
      </c>
      <c r="I117" s="225" t="s">
        <v>1474</v>
      </c>
      <c r="J117" s="225"/>
      <c r="K117" s="237"/>
    </row>
    <row r="118" spans="2:11" s="1" customFormat="1" ht="15" customHeight="1">
      <c r="B118" s="249"/>
      <c r="C118" s="255"/>
      <c r="D118" s="255"/>
      <c r="E118" s="255"/>
      <c r="F118" s="255"/>
      <c r="G118" s="255"/>
      <c r="H118" s="255"/>
      <c r="I118" s="255"/>
      <c r="J118" s="255"/>
      <c r="K118" s="251"/>
    </row>
    <row r="119" spans="2:11" s="1" customFormat="1" ht="18.75" customHeight="1">
      <c r="B119" s="256"/>
      <c r="C119" s="222"/>
      <c r="D119" s="222"/>
      <c r="E119" s="222"/>
      <c r="F119" s="257"/>
      <c r="G119" s="222"/>
      <c r="H119" s="222"/>
      <c r="I119" s="222"/>
      <c r="J119" s="222"/>
      <c r="K119" s="256"/>
    </row>
    <row r="120" spans="2:11" s="1" customFormat="1" ht="18.75" customHeight="1">
      <c r="B120" s="232"/>
      <c r="C120" s="232"/>
      <c r="D120" s="232"/>
      <c r="E120" s="232"/>
      <c r="F120" s="232"/>
      <c r="G120" s="232"/>
      <c r="H120" s="232"/>
      <c r="I120" s="232"/>
      <c r="J120" s="232"/>
      <c r="K120" s="232"/>
    </row>
    <row r="121" spans="2:11" s="1" customFormat="1" ht="7.5" customHeight="1">
      <c r="B121" s="258"/>
      <c r="C121" s="259"/>
      <c r="D121" s="259"/>
      <c r="E121" s="259"/>
      <c r="F121" s="259"/>
      <c r="G121" s="259"/>
      <c r="H121" s="259"/>
      <c r="I121" s="259"/>
      <c r="J121" s="259"/>
      <c r="K121" s="260"/>
    </row>
    <row r="122" spans="2:11" s="1" customFormat="1" ht="45" customHeight="1">
      <c r="B122" s="261"/>
      <c r="C122" s="344" t="s">
        <v>1475</v>
      </c>
      <c r="D122" s="344"/>
      <c r="E122" s="344"/>
      <c r="F122" s="344"/>
      <c r="G122" s="344"/>
      <c r="H122" s="344"/>
      <c r="I122" s="344"/>
      <c r="J122" s="344"/>
      <c r="K122" s="262"/>
    </row>
    <row r="123" spans="2:11" s="1" customFormat="1" ht="17.25" customHeight="1">
      <c r="B123" s="263"/>
      <c r="C123" s="238" t="s">
        <v>1421</v>
      </c>
      <c r="D123" s="238"/>
      <c r="E123" s="238"/>
      <c r="F123" s="238" t="s">
        <v>1422</v>
      </c>
      <c r="G123" s="239"/>
      <c r="H123" s="238" t="s">
        <v>53</v>
      </c>
      <c r="I123" s="238" t="s">
        <v>56</v>
      </c>
      <c r="J123" s="238" t="s">
        <v>1423</v>
      </c>
      <c r="K123" s="264"/>
    </row>
    <row r="124" spans="2:11" s="1" customFormat="1" ht="17.25" customHeight="1">
      <c r="B124" s="263"/>
      <c r="C124" s="240" t="s">
        <v>1424</v>
      </c>
      <c r="D124" s="240"/>
      <c r="E124" s="240"/>
      <c r="F124" s="241" t="s">
        <v>1425</v>
      </c>
      <c r="G124" s="242"/>
      <c r="H124" s="240"/>
      <c r="I124" s="240"/>
      <c r="J124" s="240" t="s">
        <v>1426</v>
      </c>
      <c r="K124" s="264"/>
    </row>
    <row r="125" spans="2:11" s="1" customFormat="1" ht="5.25" customHeight="1">
      <c r="B125" s="265"/>
      <c r="C125" s="243"/>
      <c r="D125" s="243"/>
      <c r="E125" s="243"/>
      <c r="F125" s="243"/>
      <c r="G125" s="225"/>
      <c r="H125" s="243"/>
      <c r="I125" s="243"/>
      <c r="J125" s="243"/>
      <c r="K125" s="266"/>
    </row>
    <row r="126" spans="2:11" s="1" customFormat="1" ht="15" customHeight="1">
      <c r="B126" s="265"/>
      <c r="C126" s="225" t="s">
        <v>1430</v>
      </c>
      <c r="D126" s="243"/>
      <c r="E126" s="243"/>
      <c r="F126" s="245" t="s">
        <v>1427</v>
      </c>
      <c r="G126" s="225"/>
      <c r="H126" s="225" t="s">
        <v>1467</v>
      </c>
      <c r="I126" s="225" t="s">
        <v>1429</v>
      </c>
      <c r="J126" s="225">
        <v>120</v>
      </c>
      <c r="K126" s="267"/>
    </row>
    <row r="127" spans="2:11" s="1" customFormat="1" ht="15" customHeight="1">
      <c r="B127" s="265"/>
      <c r="C127" s="225" t="s">
        <v>1476</v>
      </c>
      <c r="D127" s="225"/>
      <c r="E127" s="225"/>
      <c r="F127" s="245" t="s">
        <v>1427</v>
      </c>
      <c r="G127" s="225"/>
      <c r="H127" s="225" t="s">
        <v>1477</v>
      </c>
      <c r="I127" s="225" t="s">
        <v>1429</v>
      </c>
      <c r="J127" s="225" t="s">
        <v>1478</v>
      </c>
      <c r="K127" s="267"/>
    </row>
    <row r="128" spans="2:11" s="1" customFormat="1" ht="15" customHeight="1">
      <c r="B128" s="265"/>
      <c r="C128" s="225" t="s">
        <v>80</v>
      </c>
      <c r="D128" s="225"/>
      <c r="E128" s="225"/>
      <c r="F128" s="245" t="s">
        <v>1427</v>
      </c>
      <c r="G128" s="225"/>
      <c r="H128" s="225" t="s">
        <v>1479</v>
      </c>
      <c r="I128" s="225" t="s">
        <v>1429</v>
      </c>
      <c r="J128" s="225" t="s">
        <v>1478</v>
      </c>
      <c r="K128" s="267"/>
    </row>
    <row r="129" spans="2:11" s="1" customFormat="1" ht="15" customHeight="1">
      <c r="B129" s="265"/>
      <c r="C129" s="225" t="s">
        <v>1438</v>
      </c>
      <c r="D129" s="225"/>
      <c r="E129" s="225"/>
      <c r="F129" s="245" t="s">
        <v>1433</v>
      </c>
      <c r="G129" s="225"/>
      <c r="H129" s="225" t="s">
        <v>1439</v>
      </c>
      <c r="I129" s="225" t="s">
        <v>1429</v>
      </c>
      <c r="J129" s="225">
        <v>15</v>
      </c>
      <c r="K129" s="267"/>
    </row>
    <row r="130" spans="2:11" s="1" customFormat="1" ht="15" customHeight="1">
      <c r="B130" s="265"/>
      <c r="C130" s="247" t="s">
        <v>1440</v>
      </c>
      <c r="D130" s="247"/>
      <c r="E130" s="247"/>
      <c r="F130" s="248" t="s">
        <v>1433</v>
      </c>
      <c r="G130" s="247"/>
      <c r="H130" s="247" t="s">
        <v>1441</v>
      </c>
      <c r="I130" s="247" t="s">
        <v>1429</v>
      </c>
      <c r="J130" s="247">
        <v>15</v>
      </c>
      <c r="K130" s="267"/>
    </row>
    <row r="131" spans="2:11" s="1" customFormat="1" ht="15" customHeight="1">
      <c r="B131" s="265"/>
      <c r="C131" s="247" t="s">
        <v>1442</v>
      </c>
      <c r="D131" s="247"/>
      <c r="E131" s="247"/>
      <c r="F131" s="248" t="s">
        <v>1433</v>
      </c>
      <c r="G131" s="247"/>
      <c r="H131" s="247" t="s">
        <v>1443</v>
      </c>
      <c r="I131" s="247" t="s">
        <v>1429</v>
      </c>
      <c r="J131" s="247">
        <v>20</v>
      </c>
      <c r="K131" s="267"/>
    </row>
    <row r="132" spans="2:11" s="1" customFormat="1" ht="15" customHeight="1">
      <c r="B132" s="265"/>
      <c r="C132" s="247" t="s">
        <v>1444</v>
      </c>
      <c r="D132" s="247"/>
      <c r="E132" s="247"/>
      <c r="F132" s="248" t="s">
        <v>1433</v>
      </c>
      <c r="G132" s="247"/>
      <c r="H132" s="247" t="s">
        <v>1445</v>
      </c>
      <c r="I132" s="247" t="s">
        <v>1429</v>
      </c>
      <c r="J132" s="247">
        <v>20</v>
      </c>
      <c r="K132" s="267"/>
    </row>
    <row r="133" spans="2:11" s="1" customFormat="1" ht="15" customHeight="1">
      <c r="B133" s="265"/>
      <c r="C133" s="225" t="s">
        <v>1432</v>
      </c>
      <c r="D133" s="225"/>
      <c r="E133" s="225"/>
      <c r="F133" s="245" t="s">
        <v>1433</v>
      </c>
      <c r="G133" s="225"/>
      <c r="H133" s="225" t="s">
        <v>1467</v>
      </c>
      <c r="I133" s="225" t="s">
        <v>1429</v>
      </c>
      <c r="J133" s="225">
        <v>50</v>
      </c>
      <c r="K133" s="267"/>
    </row>
    <row r="134" spans="2:11" s="1" customFormat="1" ht="15" customHeight="1">
      <c r="B134" s="265"/>
      <c r="C134" s="225" t="s">
        <v>1446</v>
      </c>
      <c r="D134" s="225"/>
      <c r="E134" s="225"/>
      <c r="F134" s="245" t="s">
        <v>1433</v>
      </c>
      <c r="G134" s="225"/>
      <c r="H134" s="225" t="s">
        <v>1467</v>
      </c>
      <c r="I134" s="225" t="s">
        <v>1429</v>
      </c>
      <c r="J134" s="225">
        <v>50</v>
      </c>
      <c r="K134" s="267"/>
    </row>
    <row r="135" spans="2:11" s="1" customFormat="1" ht="15" customHeight="1">
      <c r="B135" s="265"/>
      <c r="C135" s="225" t="s">
        <v>1452</v>
      </c>
      <c r="D135" s="225"/>
      <c r="E135" s="225"/>
      <c r="F135" s="245" t="s">
        <v>1433</v>
      </c>
      <c r="G135" s="225"/>
      <c r="H135" s="225" t="s">
        <v>1467</v>
      </c>
      <c r="I135" s="225" t="s">
        <v>1429</v>
      </c>
      <c r="J135" s="225">
        <v>50</v>
      </c>
      <c r="K135" s="267"/>
    </row>
    <row r="136" spans="2:11" s="1" customFormat="1" ht="15" customHeight="1">
      <c r="B136" s="265"/>
      <c r="C136" s="225" t="s">
        <v>1454</v>
      </c>
      <c r="D136" s="225"/>
      <c r="E136" s="225"/>
      <c r="F136" s="245" t="s">
        <v>1433</v>
      </c>
      <c r="G136" s="225"/>
      <c r="H136" s="225" t="s">
        <v>1467</v>
      </c>
      <c r="I136" s="225" t="s">
        <v>1429</v>
      </c>
      <c r="J136" s="225">
        <v>50</v>
      </c>
      <c r="K136" s="267"/>
    </row>
    <row r="137" spans="2:11" s="1" customFormat="1" ht="15" customHeight="1">
      <c r="B137" s="265"/>
      <c r="C137" s="225" t="s">
        <v>1455</v>
      </c>
      <c r="D137" s="225"/>
      <c r="E137" s="225"/>
      <c r="F137" s="245" t="s">
        <v>1433</v>
      </c>
      <c r="G137" s="225"/>
      <c r="H137" s="225" t="s">
        <v>1480</v>
      </c>
      <c r="I137" s="225" t="s">
        <v>1429</v>
      </c>
      <c r="J137" s="225">
        <v>255</v>
      </c>
      <c r="K137" s="267"/>
    </row>
    <row r="138" spans="2:11" s="1" customFormat="1" ht="15" customHeight="1">
      <c r="B138" s="265"/>
      <c r="C138" s="225" t="s">
        <v>1457</v>
      </c>
      <c r="D138" s="225"/>
      <c r="E138" s="225"/>
      <c r="F138" s="245" t="s">
        <v>1427</v>
      </c>
      <c r="G138" s="225"/>
      <c r="H138" s="225" t="s">
        <v>1481</v>
      </c>
      <c r="I138" s="225" t="s">
        <v>1459</v>
      </c>
      <c r="J138" s="225"/>
      <c r="K138" s="267"/>
    </row>
    <row r="139" spans="2:11" s="1" customFormat="1" ht="15" customHeight="1">
      <c r="B139" s="265"/>
      <c r="C139" s="225" t="s">
        <v>1460</v>
      </c>
      <c r="D139" s="225"/>
      <c r="E139" s="225"/>
      <c r="F139" s="245" t="s">
        <v>1427</v>
      </c>
      <c r="G139" s="225"/>
      <c r="H139" s="225" t="s">
        <v>1482</v>
      </c>
      <c r="I139" s="225" t="s">
        <v>1462</v>
      </c>
      <c r="J139" s="225"/>
      <c r="K139" s="267"/>
    </row>
    <row r="140" spans="2:11" s="1" customFormat="1" ht="15" customHeight="1">
      <c r="B140" s="265"/>
      <c r="C140" s="225" t="s">
        <v>1463</v>
      </c>
      <c r="D140" s="225"/>
      <c r="E140" s="225"/>
      <c r="F140" s="245" t="s">
        <v>1427</v>
      </c>
      <c r="G140" s="225"/>
      <c r="H140" s="225" t="s">
        <v>1463</v>
      </c>
      <c r="I140" s="225" t="s">
        <v>1462</v>
      </c>
      <c r="J140" s="225"/>
      <c r="K140" s="267"/>
    </row>
    <row r="141" spans="2:11" s="1" customFormat="1" ht="15" customHeight="1">
      <c r="B141" s="265"/>
      <c r="C141" s="225" t="s">
        <v>37</v>
      </c>
      <c r="D141" s="225"/>
      <c r="E141" s="225"/>
      <c r="F141" s="245" t="s">
        <v>1427</v>
      </c>
      <c r="G141" s="225"/>
      <c r="H141" s="225" t="s">
        <v>1483</v>
      </c>
      <c r="I141" s="225" t="s">
        <v>1462</v>
      </c>
      <c r="J141" s="225"/>
      <c r="K141" s="267"/>
    </row>
    <row r="142" spans="2:11" s="1" customFormat="1" ht="15" customHeight="1">
      <c r="B142" s="265"/>
      <c r="C142" s="225" t="s">
        <v>1484</v>
      </c>
      <c r="D142" s="225"/>
      <c r="E142" s="225"/>
      <c r="F142" s="245" t="s">
        <v>1427</v>
      </c>
      <c r="G142" s="225"/>
      <c r="H142" s="225" t="s">
        <v>1485</v>
      </c>
      <c r="I142" s="225" t="s">
        <v>1462</v>
      </c>
      <c r="J142" s="225"/>
      <c r="K142" s="267"/>
    </row>
    <row r="143" spans="2:11" s="1" customFormat="1" ht="15" customHeight="1">
      <c r="B143" s="268"/>
      <c r="C143" s="269"/>
      <c r="D143" s="269"/>
      <c r="E143" s="269"/>
      <c r="F143" s="269"/>
      <c r="G143" s="269"/>
      <c r="H143" s="269"/>
      <c r="I143" s="269"/>
      <c r="J143" s="269"/>
      <c r="K143" s="270"/>
    </row>
    <row r="144" spans="2:11" s="1" customFormat="1" ht="18.75" customHeight="1">
      <c r="B144" s="222"/>
      <c r="C144" s="222"/>
      <c r="D144" s="222"/>
      <c r="E144" s="222"/>
      <c r="F144" s="257"/>
      <c r="G144" s="222"/>
      <c r="H144" s="222"/>
      <c r="I144" s="222"/>
      <c r="J144" s="222"/>
      <c r="K144" s="222"/>
    </row>
    <row r="145" spans="2:11" s="1" customFormat="1" ht="18.75" customHeight="1">
      <c r="B145" s="232"/>
      <c r="C145" s="232"/>
      <c r="D145" s="232"/>
      <c r="E145" s="232"/>
      <c r="F145" s="232"/>
      <c r="G145" s="232"/>
      <c r="H145" s="232"/>
      <c r="I145" s="232"/>
      <c r="J145" s="232"/>
      <c r="K145" s="232"/>
    </row>
    <row r="146" spans="2:11" s="1" customFormat="1" ht="7.5" customHeight="1">
      <c r="B146" s="233"/>
      <c r="C146" s="234"/>
      <c r="D146" s="234"/>
      <c r="E146" s="234"/>
      <c r="F146" s="234"/>
      <c r="G146" s="234"/>
      <c r="H146" s="234"/>
      <c r="I146" s="234"/>
      <c r="J146" s="234"/>
      <c r="K146" s="235"/>
    </row>
    <row r="147" spans="2:11" s="1" customFormat="1" ht="45" customHeight="1">
      <c r="B147" s="236"/>
      <c r="C147" s="346" t="s">
        <v>1486</v>
      </c>
      <c r="D147" s="346"/>
      <c r="E147" s="346"/>
      <c r="F147" s="346"/>
      <c r="G147" s="346"/>
      <c r="H147" s="346"/>
      <c r="I147" s="346"/>
      <c r="J147" s="346"/>
      <c r="K147" s="237"/>
    </row>
    <row r="148" spans="2:11" s="1" customFormat="1" ht="17.25" customHeight="1">
      <c r="B148" s="236"/>
      <c r="C148" s="238" t="s">
        <v>1421</v>
      </c>
      <c r="D148" s="238"/>
      <c r="E148" s="238"/>
      <c r="F148" s="238" t="s">
        <v>1422</v>
      </c>
      <c r="G148" s="239"/>
      <c r="H148" s="238" t="s">
        <v>53</v>
      </c>
      <c r="I148" s="238" t="s">
        <v>56</v>
      </c>
      <c r="J148" s="238" t="s">
        <v>1423</v>
      </c>
      <c r="K148" s="237"/>
    </row>
    <row r="149" spans="2:11" s="1" customFormat="1" ht="17.25" customHeight="1">
      <c r="B149" s="236"/>
      <c r="C149" s="240" t="s">
        <v>1424</v>
      </c>
      <c r="D149" s="240"/>
      <c r="E149" s="240"/>
      <c r="F149" s="241" t="s">
        <v>1425</v>
      </c>
      <c r="G149" s="242"/>
      <c r="H149" s="240"/>
      <c r="I149" s="240"/>
      <c r="J149" s="240" t="s">
        <v>1426</v>
      </c>
      <c r="K149" s="237"/>
    </row>
    <row r="150" spans="2:11" s="1" customFormat="1" ht="5.25" customHeight="1">
      <c r="B150" s="246"/>
      <c r="C150" s="243"/>
      <c r="D150" s="243"/>
      <c r="E150" s="243"/>
      <c r="F150" s="243"/>
      <c r="G150" s="244"/>
      <c r="H150" s="243"/>
      <c r="I150" s="243"/>
      <c r="J150" s="243"/>
      <c r="K150" s="267"/>
    </row>
    <row r="151" spans="2:11" s="1" customFormat="1" ht="15" customHeight="1">
      <c r="B151" s="246"/>
      <c r="C151" s="271" t="s">
        <v>1430</v>
      </c>
      <c r="D151" s="225"/>
      <c r="E151" s="225"/>
      <c r="F151" s="272" t="s">
        <v>1427</v>
      </c>
      <c r="G151" s="225"/>
      <c r="H151" s="271" t="s">
        <v>1467</v>
      </c>
      <c r="I151" s="271" t="s">
        <v>1429</v>
      </c>
      <c r="J151" s="271">
        <v>120</v>
      </c>
      <c r="K151" s="267"/>
    </row>
    <row r="152" spans="2:11" s="1" customFormat="1" ht="15" customHeight="1">
      <c r="B152" s="246"/>
      <c r="C152" s="271" t="s">
        <v>1476</v>
      </c>
      <c r="D152" s="225"/>
      <c r="E152" s="225"/>
      <c r="F152" s="272" t="s">
        <v>1427</v>
      </c>
      <c r="G152" s="225"/>
      <c r="H152" s="271" t="s">
        <v>1487</v>
      </c>
      <c r="I152" s="271" t="s">
        <v>1429</v>
      </c>
      <c r="J152" s="271" t="s">
        <v>1478</v>
      </c>
      <c r="K152" s="267"/>
    </row>
    <row r="153" spans="2:11" s="1" customFormat="1" ht="15" customHeight="1">
      <c r="B153" s="246"/>
      <c r="C153" s="271" t="s">
        <v>80</v>
      </c>
      <c r="D153" s="225"/>
      <c r="E153" s="225"/>
      <c r="F153" s="272" t="s">
        <v>1427</v>
      </c>
      <c r="G153" s="225"/>
      <c r="H153" s="271" t="s">
        <v>1488</v>
      </c>
      <c r="I153" s="271" t="s">
        <v>1429</v>
      </c>
      <c r="J153" s="271" t="s">
        <v>1478</v>
      </c>
      <c r="K153" s="267"/>
    </row>
    <row r="154" spans="2:11" s="1" customFormat="1" ht="15" customHeight="1">
      <c r="B154" s="246"/>
      <c r="C154" s="271" t="s">
        <v>1432</v>
      </c>
      <c r="D154" s="225"/>
      <c r="E154" s="225"/>
      <c r="F154" s="272" t="s">
        <v>1433</v>
      </c>
      <c r="G154" s="225"/>
      <c r="H154" s="271" t="s">
        <v>1467</v>
      </c>
      <c r="I154" s="271" t="s">
        <v>1429</v>
      </c>
      <c r="J154" s="271">
        <v>50</v>
      </c>
      <c r="K154" s="267"/>
    </row>
    <row r="155" spans="2:11" s="1" customFormat="1" ht="15" customHeight="1">
      <c r="B155" s="246"/>
      <c r="C155" s="271" t="s">
        <v>1435</v>
      </c>
      <c r="D155" s="225"/>
      <c r="E155" s="225"/>
      <c r="F155" s="272" t="s">
        <v>1427</v>
      </c>
      <c r="G155" s="225"/>
      <c r="H155" s="271" t="s">
        <v>1467</v>
      </c>
      <c r="I155" s="271" t="s">
        <v>1437</v>
      </c>
      <c r="J155" s="271"/>
      <c r="K155" s="267"/>
    </row>
    <row r="156" spans="2:11" s="1" customFormat="1" ht="15" customHeight="1">
      <c r="B156" s="246"/>
      <c r="C156" s="271" t="s">
        <v>1446</v>
      </c>
      <c r="D156" s="225"/>
      <c r="E156" s="225"/>
      <c r="F156" s="272" t="s">
        <v>1433</v>
      </c>
      <c r="G156" s="225"/>
      <c r="H156" s="271" t="s">
        <v>1467</v>
      </c>
      <c r="I156" s="271" t="s">
        <v>1429</v>
      </c>
      <c r="J156" s="271">
        <v>50</v>
      </c>
      <c r="K156" s="267"/>
    </row>
    <row r="157" spans="2:11" s="1" customFormat="1" ht="15" customHeight="1">
      <c r="B157" s="246"/>
      <c r="C157" s="271" t="s">
        <v>1454</v>
      </c>
      <c r="D157" s="225"/>
      <c r="E157" s="225"/>
      <c r="F157" s="272" t="s">
        <v>1433</v>
      </c>
      <c r="G157" s="225"/>
      <c r="H157" s="271" t="s">
        <v>1467</v>
      </c>
      <c r="I157" s="271" t="s">
        <v>1429</v>
      </c>
      <c r="J157" s="271">
        <v>50</v>
      </c>
      <c r="K157" s="267"/>
    </row>
    <row r="158" spans="2:11" s="1" customFormat="1" ht="15" customHeight="1">
      <c r="B158" s="246"/>
      <c r="C158" s="271" t="s">
        <v>1452</v>
      </c>
      <c r="D158" s="225"/>
      <c r="E158" s="225"/>
      <c r="F158" s="272" t="s">
        <v>1433</v>
      </c>
      <c r="G158" s="225"/>
      <c r="H158" s="271" t="s">
        <v>1467</v>
      </c>
      <c r="I158" s="271" t="s">
        <v>1429</v>
      </c>
      <c r="J158" s="271">
        <v>50</v>
      </c>
      <c r="K158" s="267"/>
    </row>
    <row r="159" spans="2:11" s="1" customFormat="1" ht="15" customHeight="1">
      <c r="B159" s="246"/>
      <c r="C159" s="271" t="s">
        <v>129</v>
      </c>
      <c r="D159" s="225"/>
      <c r="E159" s="225"/>
      <c r="F159" s="272" t="s">
        <v>1427</v>
      </c>
      <c r="G159" s="225"/>
      <c r="H159" s="271" t="s">
        <v>1489</v>
      </c>
      <c r="I159" s="271" t="s">
        <v>1429</v>
      </c>
      <c r="J159" s="271" t="s">
        <v>1490</v>
      </c>
      <c r="K159" s="267"/>
    </row>
    <row r="160" spans="2:11" s="1" customFormat="1" ht="15" customHeight="1">
      <c r="B160" s="246"/>
      <c r="C160" s="271" t="s">
        <v>1491</v>
      </c>
      <c r="D160" s="225"/>
      <c r="E160" s="225"/>
      <c r="F160" s="272" t="s">
        <v>1427</v>
      </c>
      <c r="G160" s="225"/>
      <c r="H160" s="271" t="s">
        <v>1492</v>
      </c>
      <c r="I160" s="271" t="s">
        <v>1462</v>
      </c>
      <c r="J160" s="271"/>
      <c r="K160" s="267"/>
    </row>
    <row r="161" spans="2:11" s="1" customFormat="1" ht="15" customHeight="1">
      <c r="B161" s="273"/>
      <c r="C161" s="255"/>
      <c r="D161" s="255"/>
      <c r="E161" s="255"/>
      <c r="F161" s="255"/>
      <c r="G161" s="255"/>
      <c r="H161" s="255"/>
      <c r="I161" s="255"/>
      <c r="J161" s="255"/>
      <c r="K161" s="274"/>
    </row>
    <row r="162" spans="2:11" s="1" customFormat="1" ht="18.75" customHeight="1">
      <c r="B162" s="222"/>
      <c r="C162" s="225"/>
      <c r="D162" s="225"/>
      <c r="E162" s="225"/>
      <c r="F162" s="245"/>
      <c r="G162" s="225"/>
      <c r="H162" s="225"/>
      <c r="I162" s="225"/>
      <c r="J162" s="225"/>
      <c r="K162" s="222"/>
    </row>
    <row r="163" spans="2:11" s="1" customFormat="1" ht="18.75" customHeight="1">
      <c r="B163" s="232"/>
      <c r="C163" s="232"/>
      <c r="D163" s="232"/>
      <c r="E163" s="232"/>
      <c r="F163" s="232"/>
      <c r="G163" s="232"/>
      <c r="H163" s="232"/>
      <c r="I163" s="232"/>
      <c r="J163" s="232"/>
      <c r="K163" s="232"/>
    </row>
    <row r="164" spans="2:11" s="1" customFormat="1" ht="7.5" customHeight="1">
      <c r="B164" s="214"/>
      <c r="C164" s="215"/>
      <c r="D164" s="215"/>
      <c r="E164" s="215"/>
      <c r="F164" s="215"/>
      <c r="G164" s="215"/>
      <c r="H164" s="215"/>
      <c r="I164" s="215"/>
      <c r="J164" s="215"/>
      <c r="K164" s="216"/>
    </row>
    <row r="165" spans="2:11" s="1" customFormat="1" ht="45" customHeight="1">
      <c r="B165" s="217"/>
      <c r="C165" s="344" t="s">
        <v>1493</v>
      </c>
      <c r="D165" s="344"/>
      <c r="E165" s="344"/>
      <c r="F165" s="344"/>
      <c r="G165" s="344"/>
      <c r="H165" s="344"/>
      <c r="I165" s="344"/>
      <c r="J165" s="344"/>
      <c r="K165" s="218"/>
    </row>
    <row r="166" spans="2:11" s="1" customFormat="1" ht="17.25" customHeight="1">
      <c r="B166" s="217"/>
      <c r="C166" s="238" t="s">
        <v>1421</v>
      </c>
      <c r="D166" s="238"/>
      <c r="E166" s="238"/>
      <c r="F166" s="238" t="s">
        <v>1422</v>
      </c>
      <c r="G166" s="275"/>
      <c r="H166" s="276" t="s">
        <v>53</v>
      </c>
      <c r="I166" s="276" t="s">
        <v>56</v>
      </c>
      <c r="J166" s="238" t="s">
        <v>1423</v>
      </c>
      <c r="K166" s="218"/>
    </row>
    <row r="167" spans="2:11" s="1" customFormat="1" ht="17.25" customHeight="1">
      <c r="B167" s="219"/>
      <c r="C167" s="240" t="s">
        <v>1424</v>
      </c>
      <c r="D167" s="240"/>
      <c r="E167" s="240"/>
      <c r="F167" s="241" t="s">
        <v>1425</v>
      </c>
      <c r="G167" s="277"/>
      <c r="H167" s="278"/>
      <c r="I167" s="278"/>
      <c r="J167" s="240" t="s">
        <v>1426</v>
      </c>
      <c r="K167" s="220"/>
    </row>
    <row r="168" spans="2:11" s="1" customFormat="1" ht="5.25" customHeight="1">
      <c r="B168" s="246"/>
      <c r="C168" s="243"/>
      <c r="D168" s="243"/>
      <c r="E168" s="243"/>
      <c r="F168" s="243"/>
      <c r="G168" s="244"/>
      <c r="H168" s="243"/>
      <c r="I168" s="243"/>
      <c r="J168" s="243"/>
      <c r="K168" s="267"/>
    </row>
    <row r="169" spans="2:11" s="1" customFormat="1" ht="15" customHeight="1">
      <c r="B169" s="246"/>
      <c r="C169" s="225" t="s">
        <v>1430</v>
      </c>
      <c r="D169" s="225"/>
      <c r="E169" s="225"/>
      <c r="F169" s="245" t="s">
        <v>1427</v>
      </c>
      <c r="G169" s="225"/>
      <c r="H169" s="225" t="s">
        <v>1467</v>
      </c>
      <c r="I169" s="225" t="s">
        <v>1429</v>
      </c>
      <c r="J169" s="225">
        <v>120</v>
      </c>
      <c r="K169" s="267"/>
    </row>
    <row r="170" spans="2:11" s="1" customFormat="1" ht="15" customHeight="1">
      <c r="B170" s="246"/>
      <c r="C170" s="225" t="s">
        <v>1476</v>
      </c>
      <c r="D170" s="225"/>
      <c r="E170" s="225"/>
      <c r="F170" s="245" t="s">
        <v>1427</v>
      </c>
      <c r="G170" s="225"/>
      <c r="H170" s="225" t="s">
        <v>1477</v>
      </c>
      <c r="I170" s="225" t="s">
        <v>1429</v>
      </c>
      <c r="J170" s="225" t="s">
        <v>1478</v>
      </c>
      <c r="K170" s="267"/>
    </row>
    <row r="171" spans="2:11" s="1" customFormat="1" ht="15" customHeight="1">
      <c r="B171" s="246"/>
      <c r="C171" s="225" t="s">
        <v>80</v>
      </c>
      <c r="D171" s="225"/>
      <c r="E171" s="225"/>
      <c r="F171" s="245" t="s">
        <v>1427</v>
      </c>
      <c r="G171" s="225"/>
      <c r="H171" s="225" t="s">
        <v>1494</v>
      </c>
      <c r="I171" s="225" t="s">
        <v>1429</v>
      </c>
      <c r="J171" s="225" t="s">
        <v>1478</v>
      </c>
      <c r="K171" s="267"/>
    </row>
    <row r="172" spans="2:11" s="1" customFormat="1" ht="15" customHeight="1">
      <c r="B172" s="246"/>
      <c r="C172" s="225" t="s">
        <v>1432</v>
      </c>
      <c r="D172" s="225"/>
      <c r="E172" s="225"/>
      <c r="F172" s="245" t="s">
        <v>1433</v>
      </c>
      <c r="G172" s="225"/>
      <c r="H172" s="225" t="s">
        <v>1494</v>
      </c>
      <c r="I172" s="225" t="s">
        <v>1429</v>
      </c>
      <c r="J172" s="225">
        <v>50</v>
      </c>
      <c r="K172" s="267"/>
    </row>
    <row r="173" spans="2:11" s="1" customFormat="1" ht="15" customHeight="1">
      <c r="B173" s="246"/>
      <c r="C173" s="225" t="s">
        <v>1435</v>
      </c>
      <c r="D173" s="225"/>
      <c r="E173" s="225"/>
      <c r="F173" s="245" t="s">
        <v>1427</v>
      </c>
      <c r="G173" s="225"/>
      <c r="H173" s="225" t="s">
        <v>1494</v>
      </c>
      <c r="I173" s="225" t="s">
        <v>1437</v>
      </c>
      <c r="J173" s="225"/>
      <c r="K173" s="267"/>
    </row>
    <row r="174" spans="2:11" s="1" customFormat="1" ht="15" customHeight="1">
      <c r="B174" s="246"/>
      <c r="C174" s="225" t="s">
        <v>1446</v>
      </c>
      <c r="D174" s="225"/>
      <c r="E174" s="225"/>
      <c r="F174" s="245" t="s">
        <v>1433</v>
      </c>
      <c r="G174" s="225"/>
      <c r="H174" s="225" t="s">
        <v>1494</v>
      </c>
      <c r="I174" s="225" t="s">
        <v>1429</v>
      </c>
      <c r="J174" s="225">
        <v>50</v>
      </c>
      <c r="K174" s="267"/>
    </row>
    <row r="175" spans="2:11" s="1" customFormat="1" ht="15" customHeight="1">
      <c r="B175" s="246"/>
      <c r="C175" s="225" t="s">
        <v>1454</v>
      </c>
      <c r="D175" s="225"/>
      <c r="E175" s="225"/>
      <c r="F175" s="245" t="s">
        <v>1433</v>
      </c>
      <c r="G175" s="225"/>
      <c r="H175" s="225" t="s">
        <v>1494</v>
      </c>
      <c r="I175" s="225" t="s">
        <v>1429</v>
      </c>
      <c r="J175" s="225">
        <v>50</v>
      </c>
      <c r="K175" s="267"/>
    </row>
    <row r="176" spans="2:11" s="1" customFormat="1" ht="15" customHeight="1">
      <c r="B176" s="246"/>
      <c r="C176" s="225" t="s">
        <v>1452</v>
      </c>
      <c r="D176" s="225"/>
      <c r="E176" s="225"/>
      <c r="F176" s="245" t="s">
        <v>1433</v>
      </c>
      <c r="G176" s="225"/>
      <c r="H176" s="225" t="s">
        <v>1494</v>
      </c>
      <c r="I176" s="225" t="s">
        <v>1429</v>
      </c>
      <c r="J176" s="225">
        <v>50</v>
      </c>
      <c r="K176" s="267"/>
    </row>
    <row r="177" spans="2:11" s="1" customFormat="1" ht="15" customHeight="1">
      <c r="B177" s="246"/>
      <c r="C177" s="225" t="s">
        <v>151</v>
      </c>
      <c r="D177" s="225"/>
      <c r="E177" s="225"/>
      <c r="F177" s="245" t="s">
        <v>1427</v>
      </c>
      <c r="G177" s="225"/>
      <c r="H177" s="225" t="s">
        <v>1495</v>
      </c>
      <c r="I177" s="225" t="s">
        <v>1496</v>
      </c>
      <c r="J177" s="225"/>
      <c r="K177" s="267"/>
    </row>
    <row r="178" spans="2:11" s="1" customFormat="1" ht="15" customHeight="1">
      <c r="B178" s="246"/>
      <c r="C178" s="225" t="s">
        <v>56</v>
      </c>
      <c r="D178" s="225"/>
      <c r="E178" s="225"/>
      <c r="F178" s="245" t="s">
        <v>1427</v>
      </c>
      <c r="G178" s="225"/>
      <c r="H178" s="225" t="s">
        <v>1497</v>
      </c>
      <c r="I178" s="225" t="s">
        <v>1498</v>
      </c>
      <c r="J178" s="225">
        <v>1</v>
      </c>
      <c r="K178" s="267"/>
    </row>
    <row r="179" spans="2:11" s="1" customFormat="1" ht="15" customHeight="1">
      <c r="B179" s="246"/>
      <c r="C179" s="225" t="s">
        <v>52</v>
      </c>
      <c r="D179" s="225"/>
      <c r="E179" s="225"/>
      <c r="F179" s="245" t="s">
        <v>1427</v>
      </c>
      <c r="G179" s="225"/>
      <c r="H179" s="225" t="s">
        <v>1499</v>
      </c>
      <c r="I179" s="225" t="s">
        <v>1429</v>
      </c>
      <c r="J179" s="225">
        <v>20</v>
      </c>
      <c r="K179" s="267"/>
    </row>
    <row r="180" spans="2:11" s="1" customFormat="1" ht="15" customHeight="1">
      <c r="B180" s="246"/>
      <c r="C180" s="225" t="s">
        <v>53</v>
      </c>
      <c r="D180" s="225"/>
      <c r="E180" s="225"/>
      <c r="F180" s="245" t="s">
        <v>1427</v>
      </c>
      <c r="G180" s="225"/>
      <c r="H180" s="225" t="s">
        <v>1500</v>
      </c>
      <c r="I180" s="225" t="s">
        <v>1429</v>
      </c>
      <c r="J180" s="225">
        <v>255</v>
      </c>
      <c r="K180" s="267"/>
    </row>
    <row r="181" spans="2:11" s="1" customFormat="1" ht="15" customHeight="1">
      <c r="B181" s="246"/>
      <c r="C181" s="225" t="s">
        <v>152</v>
      </c>
      <c r="D181" s="225"/>
      <c r="E181" s="225"/>
      <c r="F181" s="245" t="s">
        <v>1427</v>
      </c>
      <c r="G181" s="225"/>
      <c r="H181" s="225" t="s">
        <v>1391</v>
      </c>
      <c r="I181" s="225" t="s">
        <v>1429</v>
      </c>
      <c r="J181" s="225">
        <v>10</v>
      </c>
      <c r="K181" s="267"/>
    </row>
    <row r="182" spans="2:11" s="1" customFormat="1" ht="15" customHeight="1">
      <c r="B182" s="246"/>
      <c r="C182" s="225" t="s">
        <v>153</v>
      </c>
      <c r="D182" s="225"/>
      <c r="E182" s="225"/>
      <c r="F182" s="245" t="s">
        <v>1427</v>
      </c>
      <c r="G182" s="225"/>
      <c r="H182" s="225" t="s">
        <v>1501</v>
      </c>
      <c r="I182" s="225" t="s">
        <v>1462</v>
      </c>
      <c r="J182" s="225"/>
      <c r="K182" s="267"/>
    </row>
    <row r="183" spans="2:11" s="1" customFormat="1" ht="15" customHeight="1">
      <c r="B183" s="246"/>
      <c r="C183" s="225" t="s">
        <v>1502</v>
      </c>
      <c r="D183" s="225"/>
      <c r="E183" s="225"/>
      <c r="F183" s="245" t="s">
        <v>1427</v>
      </c>
      <c r="G183" s="225"/>
      <c r="H183" s="225" t="s">
        <v>1503</v>
      </c>
      <c r="I183" s="225" t="s">
        <v>1462</v>
      </c>
      <c r="J183" s="225"/>
      <c r="K183" s="267"/>
    </row>
    <row r="184" spans="2:11" s="1" customFormat="1" ht="15" customHeight="1">
      <c r="B184" s="246"/>
      <c r="C184" s="225" t="s">
        <v>1491</v>
      </c>
      <c r="D184" s="225"/>
      <c r="E184" s="225"/>
      <c r="F184" s="245" t="s">
        <v>1427</v>
      </c>
      <c r="G184" s="225"/>
      <c r="H184" s="225" t="s">
        <v>1504</v>
      </c>
      <c r="I184" s="225" t="s">
        <v>1462</v>
      </c>
      <c r="J184" s="225"/>
      <c r="K184" s="267"/>
    </row>
    <row r="185" spans="2:11" s="1" customFormat="1" ht="15" customHeight="1">
      <c r="B185" s="246"/>
      <c r="C185" s="225" t="s">
        <v>155</v>
      </c>
      <c r="D185" s="225"/>
      <c r="E185" s="225"/>
      <c r="F185" s="245" t="s">
        <v>1433</v>
      </c>
      <c r="G185" s="225"/>
      <c r="H185" s="225" t="s">
        <v>1505</v>
      </c>
      <c r="I185" s="225" t="s">
        <v>1429</v>
      </c>
      <c r="J185" s="225">
        <v>50</v>
      </c>
      <c r="K185" s="267"/>
    </row>
    <row r="186" spans="2:11" s="1" customFormat="1" ht="15" customHeight="1">
      <c r="B186" s="246"/>
      <c r="C186" s="225" t="s">
        <v>1506</v>
      </c>
      <c r="D186" s="225"/>
      <c r="E186" s="225"/>
      <c r="F186" s="245" t="s">
        <v>1433</v>
      </c>
      <c r="G186" s="225"/>
      <c r="H186" s="225" t="s">
        <v>1507</v>
      </c>
      <c r="I186" s="225" t="s">
        <v>1508</v>
      </c>
      <c r="J186" s="225"/>
      <c r="K186" s="267"/>
    </row>
    <row r="187" spans="2:11" s="1" customFormat="1" ht="15" customHeight="1">
      <c r="B187" s="246"/>
      <c r="C187" s="225" t="s">
        <v>1509</v>
      </c>
      <c r="D187" s="225"/>
      <c r="E187" s="225"/>
      <c r="F187" s="245" t="s">
        <v>1433</v>
      </c>
      <c r="G187" s="225"/>
      <c r="H187" s="225" t="s">
        <v>1510</v>
      </c>
      <c r="I187" s="225" t="s">
        <v>1508</v>
      </c>
      <c r="J187" s="225"/>
      <c r="K187" s="267"/>
    </row>
    <row r="188" spans="2:11" s="1" customFormat="1" ht="15" customHeight="1">
      <c r="B188" s="246"/>
      <c r="C188" s="225" t="s">
        <v>1511</v>
      </c>
      <c r="D188" s="225"/>
      <c r="E188" s="225"/>
      <c r="F188" s="245" t="s">
        <v>1433</v>
      </c>
      <c r="G188" s="225"/>
      <c r="H188" s="225" t="s">
        <v>1512</v>
      </c>
      <c r="I188" s="225" t="s">
        <v>1508</v>
      </c>
      <c r="J188" s="225"/>
      <c r="K188" s="267"/>
    </row>
    <row r="189" spans="2:11" s="1" customFormat="1" ht="15" customHeight="1">
      <c r="B189" s="246"/>
      <c r="C189" s="279" t="s">
        <v>1513</v>
      </c>
      <c r="D189" s="225"/>
      <c r="E189" s="225"/>
      <c r="F189" s="245" t="s">
        <v>1433</v>
      </c>
      <c r="G189" s="225"/>
      <c r="H189" s="225" t="s">
        <v>1514</v>
      </c>
      <c r="I189" s="225" t="s">
        <v>1515</v>
      </c>
      <c r="J189" s="280" t="s">
        <v>1516</v>
      </c>
      <c r="K189" s="267"/>
    </row>
    <row r="190" spans="2:11" s="1" customFormat="1" ht="15" customHeight="1">
      <c r="B190" s="246"/>
      <c r="C190" s="231" t="s">
        <v>41</v>
      </c>
      <c r="D190" s="225"/>
      <c r="E190" s="225"/>
      <c r="F190" s="245" t="s">
        <v>1427</v>
      </c>
      <c r="G190" s="225"/>
      <c r="H190" s="222" t="s">
        <v>1517</v>
      </c>
      <c r="I190" s="225" t="s">
        <v>1518</v>
      </c>
      <c r="J190" s="225"/>
      <c r="K190" s="267"/>
    </row>
    <row r="191" spans="2:11" s="1" customFormat="1" ht="15" customHeight="1">
      <c r="B191" s="246"/>
      <c r="C191" s="231" t="s">
        <v>1519</v>
      </c>
      <c r="D191" s="225"/>
      <c r="E191" s="225"/>
      <c r="F191" s="245" t="s">
        <v>1427</v>
      </c>
      <c r="G191" s="225"/>
      <c r="H191" s="225" t="s">
        <v>1520</v>
      </c>
      <c r="I191" s="225" t="s">
        <v>1462</v>
      </c>
      <c r="J191" s="225"/>
      <c r="K191" s="267"/>
    </row>
    <row r="192" spans="2:11" s="1" customFormat="1" ht="15" customHeight="1">
      <c r="B192" s="246"/>
      <c r="C192" s="231" t="s">
        <v>1521</v>
      </c>
      <c r="D192" s="225"/>
      <c r="E192" s="225"/>
      <c r="F192" s="245" t="s">
        <v>1427</v>
      </c>
      <c r="G192" s="225"/>
      <c r="H192" s="225" t="s">
        <v>1522</v>
      </c>
      <c r="I192" s="225" t="s">
        <v>1462</v>
      </c>
      <c r="J192" s="225"/>
      <c r="K192" s="267"/>
    </row>
    <row r="193" spans="2:11" s="1" customFormat="1" ht="15" customHeight="1">
      <c r="B193" s="246"/>
      <c r="C193" s="231" t="s">
        <v>1523</v>
      </c>
      <c r="D193" s="225"/>
      <c r="E193" s="225"/>
      <c r="F193" s="245" t="s">
        <v>1433</v>
      </c>
      <c r="G193" s="225"/>
      <c r="H193" s="225" t="s">
        <v>1524</v>
      </c>
      <c r="I193" s="225" t="s">
        <v>1462</v>
      </c>
      <c r="J193" s="225"/>
      <c r="K193" s="267"/>
    </row>
    <row r="194" spans="2:11" s="1" customFormat="1" ht="15" customHeight="1">
      <c r="B194" s="273"/>
      <c r="C194" s="281"/>
      <c r="D194" s="255"/>
      <c r="E194" s="255"/>
      <c r="F194" s="255"/>
      <c r="G194" s="255"/>
      <c r="H194" s="255"/>
      <c r="I194" s="255"/>
      <c r="J194" s="255"/>
      <c r="K194" s="274"/>
    </row>
    <row r="195" spans="2:11" s="1" customFormat="1" ht="18.75" customHeight="1">
      <c r="B195" s="222"/>
      <c r="C195" s="225"/>
      <c r="D195" s="225"/>
      <c r="E195" s="225"/>
      <c r="F195" s="245"/>
      <c r="G195" s="225"/>
      <c r="H195" s="225"/>
      <c r="I195" s="225"/>
      <c r="J195" s="225"/>
      <c r="K195" s="222"/>
    </row>
    <row r="196" spans="2:11" s="1" customFormat="1" ht="18.75" customHeight="1">
      <c r="B196" s="222"/>
      <c r="C196" s="225"/>
      <c r="D196" s="225"/>
      <c r="E196" s="225"/>
      <c r="F196" s="245"/>
      <c r="G196" s="225"/>
      <c r="H196" s="225"/>
      <c r="I196" s="225"/>
      <c r="J196" s="225"/>
      <c r="K196" s="222"/>
    </row>
    <row r="197" spans="2:11" s="1" customFormat="1" ht="18.75" customHeight="1">
      <c r="B197" s="232"/>
      <c r="C197" s="232"/>
      <c r="D197" s="232"/>
      <c r="E197" s="232"/>
      <c r="F197" s="232"/>
      <c r="G197" s="232"/>
      <c r="H197" s="232"/>
      <c r="I197" s="232"/>
      <c r="J197" s="232"/>
      <c r="K197" s="232"/>
    </row>
    <row r="198" spans="2:11" s="1" customFormat="1" ht="13.5">
      <c r="B198" s="214"/>
      <c r="C198" s="215"/>
      <c r="D198" s="215"/>
      <c r="E198" s="215"/>
      <c r="F198" s="215"/>
      <c r="G198" s="215"/>
      <c r="H198" s="215"/>
      <c r="I198" s="215"/>
      <c r="J198" s="215"/>
      <c r="K198" s="216"/>
    </row>
    <row r="199" spans="2:11" s="1" customFormat="1" ht="21">
      <c r="B199" s="217"/>
      <c r="C199" s="344" t="s">
        <v>1525</v>
      </c>
      <c r="D199" s="344"/>
      <c r="E199" s="344"/>
      <c r="F199" s="344"/>
      <c r="G199" s="344"/>
      <c r="H199" s="344"/>
      <c r="I199" s="344"/>
      <c r="J199" s="344"/>
      <c r="K199" s="218"/>
    </row>
    <row r="200" spans="2:11" s="1" customFormat="1" ht="25.5" customHeight="1">
      <c r="B200" s="217"/>
      <c r="C200" s="282" t="s">
        <v>1526</v>
      </c>
      <c r="D200" s="282"/>
      <c r="E200" s="282"/>
      <c r="F200" s="282" t="s">
        <v>1527</v>
      </c>
      <c r="G200" s="283"/>
      <c r="H200" s="350" t="s">
        <v>1528</v>
      </c>
      <c r="I200" s="350"/>
      <c r="J200" s="350"/>
      <c r="K200" s="218"/>
    </row>
    <row r="201" spans="2:11" s="1" customFormat="1" ht="5.25" customHeight="1">
      <c r="B201" s="246"/>
      <c r="C201" s="243"/>
      <c r="D201" s="243"/>
      <c r="E201" s="243"/>
      <c r="F201" s="243"/>
      <c r="G201" s="225"/>
      <c r="H201" s="243"/>
      <c r="I201" s="243"/>
      <c r="J201" s="243"/>
      <c r="K201" s="267"/>
    </row>
    <row r="202" spans="2:11" s="1" customFormat="1" ht="15" customHeight="1">
      <c r="B202" s="246"/>
      <c r="C202" s="225" t="s">
        <v>1518</v>
      </c>
      <c r="D202" s="225"/>
      <c r="E202" s="225"/>
      <c r="F202" s="245" t="s">
        <v>42</v>
      </c>
      <c r="G202" s="225"/>
      <c r="H202" s="349" t="s">
        <v>1529</v>
      </c>
      <c r="I202" s="349"/>
      <c r="J202" s="349"/>
      <c r="K202" s="267"/>
    </row>
    <row r="203" spans="2:11" s="1" customFormat="1" ht="15" customHeight="1">
      <c r="B203" s="246"/>
      <c r="C203" s="252"/>
      <c r="D203" s="225"/>
      <c r="E203" s="225"/>
      <c r="F203" s="245" t="s">
        <v>43</v>
      </c>
      <c r="G203" s="225"/>
      <c r="H203" s="349" t="s">
        <v>1530</v>
      </c>
      <c r="I203" s="349"/>
      <c r="J203" s="349"/>
      <c r="K203" s="267"/>
    </row>
    <row r="204" spans="2:11" s="1" customFormat="1" ht="15" customHeight="1">
      <c r="B204" s="246"/>
      <c r="C204" s="252"/>
      <c r="D204" s="225"/>
      <c r="E204" s="225"/>
      <c r="F204" s="245" t="s">
        <v>46</v>
      </c>
      <c r="G204" s="225"/>
      <c r="H204" s="349" t="s">
        <v>1531</v>
      </c>
      <c r="I204" s="349"/>
      <c r="J204" s="349"/>
      <c r="K204" s="267"/>
    </row>
    <row r="205" spans="2:11" s="1" customFormat="1" ht="15" customHeight="1">
      <c r="B205" s="246"/>
      <c r="C205" s="225"/>
      <c r="D205" s="225"/>
      <c r="E205" s="225"/>
      <c r="F205" s="245" t="s">
        <v>44</v>
      </c>
      <c r="G205" s="225"/>
      <c r="H205" s="349" t="s">
        <v>1532</v>
      </c>
      <c r="I205" s="349"/>
      <c r="J205" s="349"/>
      <c r="K205" s="267"/>
    </row>
    <row r="206" spans="2:11" s="1" customFormat="1" ht="15" customHeight="1">
      <c r="B206" s="246"/>
      <c r="C206" s="225"/>
      <c r="D206" s="225"/>
      <c r="E206" s="225"/>
      <c r="F206" s="245" t="s">
        <v>45</v>
      </c>
      <c r="G206" s="225"/>
      <c r="H206" s="349" t="s">
        <v>1533</v>
      </c>
      <c r="I206" s="349"/>
      <c r="J206" s="349"/>
      <c r="K206" s="267"/>
    </row>
    <row r="207" spans="2:11" s="1" customFormat="1" ht="15" customHeight="1">
      <c r="B207" s="246"/>
      <c r="C207" s="225"/>
      <c r="D207" s="225"/>
      <c r="E207" s="225"/>
      <c r="F207" s="245"/>
      <c r="G207" s="225"/>
      <c r="H207" s="225"/>
      <c r="I207" s="225"/>
      <c r="J207" s="225"/>
      <c r="K207" s="267"/>
    </row>
    <row r="208" spans="2:11" s="1" customFormat="1" ht="15" customHeight="1">
      <c r="B208" s="246"/>
      <c r="C208" s="225" t="s">
        <v>1474</v>
      </c>
      <c r="D208" s="225"/>
      <c r="E208" s="225"/>
      <c r="F208" s="245" t="s">
        <v>77</v>
      </c>
      <c r="G208" s="225"/>
      <c r="H208" s="349" t="s">
        <v>1534</v>
      </c>
      <c r="I208" s="349"/>
      <c r="J208" s="349"/>
      <c r="K208" s="267"/>
    </row>
    <row r="209" spans="2:11" s="1" customFormat="1" ht="15" customHeight="1">
      <c r="B209" s="246"/>
      <c r="C209" s="252"/>
      <c r="D209" s="225"/>
      <c r="E209" s="225"/>
      <c r="F209" s="245" t="s">
        <v>1370</v>
      </c>
      <c r="G209" s="225"/>
      <c r="H209" s="349" t="s">
        <v>1371</v>
      </c>
      <c r="I209" s="349"/>
      <c r="J209" s="349"/>
      <c r="K209" s="267"/>
    </row>
    <row r="210" spans="2:11" s="1" customFormat="1" ht="15" customHeight="1">
      <c r="B210" s="246"/>
      <c r="C210" s="225"/>
      <c r="D210" s="225"/>
      <c r="E210" s="225"/>
      <c r="F210" s="245" t="s">
        <v>1368</v>
      </c>
      <c r="G210" s="225"/>
      <c r="H210" s="349" t="s">
        <v>1535</v>
      </c>
      <c r="I210" s="349"/>
      <c r="J210" s="349"/>
      <c r="K210" s="267"/>
    </row>
    <row r="211" spans="2:11" s="1" customFormat="1" ht="15" customHeight="1">
      <c r="B211" s="284"/>
      <c r="C211" s="252"/>
      <c r="D211" s="252"/>
      <c r="E211" s="252"/>
      <c r="F211" s="245" t="s">
        <v>1372</v>
      </c>
      <c r="G211" s="231"/>
      <c r="H211" s="348" t="s">
        <v>1373</v>
      </c>
      <c r="I211" s="348"/>
      <c r="J211" s="348"/>
      <c r="K211" s="285"/>
    </row>
    <row r="212" spans="2:11" s="1" customFormat="1" ht="15" customHeight="1">
      <c r="B212" s="284"/>
      <c r="C212" s="252"/>
      <c r="D212" s="252"/>
      <c r="E212" s="252"/>
      <c r="F212" s="245" t="s">
        <v>1374</v>
      </c>
      <c r="G212" s="231"/>
      <c r="H212" s="348" t="s">
        <v>1536</v>
      </c>
      <c r="I212" s="348"/>
      <c r="J212" s="348"/>
      <c r="K212" s="285"/>
    </row>
    <row r="213" spans="2:11" s="1" customFormat="1" ht="15" customHeight="1">
      <c r="B213" s="284"/>
      <c r="C213" s="252"/>
      <c r="D213" s="252"/>
      <c r="E213" s="252"/>
      <c r="F213" s="286"/>
      <c r="G213" s="231"/>
      <c r="H213" s="287"/>
      <c r="I213" s="287"/>
      <c r="J213" s="287"/>
      <c r="K213" s="285"/>
    </row>
    <row r="214" spans="2:11" s="1" customFormat="1" ht="15" customHeight="1">
      <c r="B214" s="284"/>
      <c r="C214" s="225" t="s">
        <v>1498</v>
      </c>
      <c r="D214" s="252"/>
      <c r="E214" s="252"/>
      <c r="F214" s="245">
        <v>1</v>
      </c>
      <c r="G214" s="231"/>
      <c r="H214" s="348" t="s">
        <v>1537</v>
      </c>
      <c r="I214" s="348"/>
      <c r="J214" s="348"/>
      <c r="K214" s="285"/>
    </row>
    <row r="215" spans="2:11" s="1" customFormat="1" ht="15" customHeight="1">
      <c r="B215" s="284"/>
      <c r="C215" s="252"/>
      <c r="D215" s="252"/>
      <c r="E215" s="252"/>
      <c r="F215" s="245">
        <v>2</v>
      </c>
      <c r="G215" s="231"/>
      <c r="H215" s="348" t="s">
        <v>1538</v>
      </c>
      <c r="I215" s="348"/>
      <c r="J215" s="348"/>
      <c r="K215" s="285"/>
    </row>
    <row r="216" spans="2:11" s="1" customFormat="1" ht="15" customHeight="1">
      <c r="B216" s="284"/>
      <c r="C216" s="252"/>
      <c r="D216" s="252"/>
      <c r="E216" s="252"/>
      <c r="F216" s="245">
        <v>3</v>
      </c>
      <c r="G216" s="231"/>
      <c r="H216" s="348" t="s">
        <v>1539</v>
      </c>
      <c r="I216" s="348"/>
      <c r="J216" s="348"/>
      <c r="K216" s="285"/>
    </row>
    <row r="217" spans="2:11" s="1" customFormat="1" ht="15" customHeight="1">
      <c r="B217" s="284"/>
      <c r="C217" s="252"/>
      <c r="D217" s="252"/>
      <c r="E217" s="252"/>
      <c r="F217" s="245">
        <v>4</v>
      </c>
      <c r="G217" s="231"/>
      <c r="H217" s="348" t="s">
        <v>1540</v>
      </c>
      <c r="I217" s="348"/>
      <c r="J217" s="348"/>
      <c r="K217" s="285"/>
    </row>
    <row r="218" spans="2:11" s="1" customFormat="1" ht="12.75" customHeight="1">
      <c r="B218" s="288"/>
      <c r="C218" s="289"/>
      <c r="D218" s="289"/>
      <c r="E218" s="289"/>
      <c r="F218" s="289"/>
      <c r="G218" s="289"/>
      <c r="H218" s="289"/>
      <c r="I218" s="289"/>
      <c r="J218" s="289"/>
      <c r="K218" s="29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9"/>
  <sheetViews>
    <sheetView showGridLines="0" workbookViewId="0" topLeftCell="A93">
      <selection activeCell="D112" sqref="D112:D24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88</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127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ROUND(J109,2)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ROUND((SUM(BE109:BE248)),2)</f>
        <v>0</v>
      </c>
      <c r="G37" s="33"/>
      <c r="H37" s="33"/>
      <c r="I37" s="112">
        <v>0.21</v>
      </c>
      <c r="J37" s="111">
        <f>ROUND(((SUM(BE109:BE248))*I37),2)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ROUND((SUM(BF109:BF248)),2)</f>
        <v>0</v>
      </c>
      <c r="G38" s="33"/>
      <c r="H38" s="33"/>
      <c r="I38" s="112">
        <v>0.15</v>
      </c>
      <c r="J38" s="111">
        <f>ROUND(((SUM(BF109:BF248))*I38),2)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ROUND((SUM(BG109:BG248)),2)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ROUND((SUM(BH109:BH248)),2)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ROUND((SUM(BI109:BI248)),2)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1 - Typ A1-A2</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J109</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J110</f>
        <v>0</v>
      </c>
      <c r="L68" s="126"/>
    </row>
    <row r="69" spans="2:12" s="10" customFormat="1" ht="19.9" customHeight="1">
      <c r="B69" s="131"/>
      <c r="D69" s="132" t="s">
        <v>133</v>
      </c>
      <c r="E69" s="133"/>
      <c r="F69" s="133"/>
      <c r="G69" s="133"/>
      <c r="H69" s="133"/>
      <c r="I69" s="134"/>
      <c r="J69" s="135">
        <f>J111</f>
        <v>0</v>
      </c>
      <c r="L69" s="131"/>
    </row>
    <row r="70" spans="2:12" s="10" customFormat="1" ht="19.9" customHeight="1">
      <c r="B70" s="131"/>
      <c r="D70" s="132" t="s">
        <v>134</v>
      </c>
      <c r="E70" s="133"/>
      <c r="F70" s="133"/>
      <c r="G70" s="133"/>
      <c r="H70" s="133"/>
      <c r="I70" s="134"/>
      <c r="J70" s="135">
        <f>J120</f>
        <v>0</v>
      </c>
      <c r="L70" s="131"/>
    </row>
    <row r="71" spans="2:12" s="10" customFormat="1" ht="19.9" customHeight="1">
      <c r="B71" s="131"/>
      <c r="D71" s="132" t="s">
        <v>135</v>
      </c>
      <c r="E71" s="133"/>
      <c r="F71" s="133"/>
      <c r="G71" s="133"/>
      <c r="H71" s="133"/>
      <c r="I71" s="134"/>
      <c r="J71" s="135">
        <f>J131</f>
        <v>0</v>
      </c>
      <c r="L71" s="131"/>
    </row>
    <row r="72" spans="2:12" s="10" customFormat="1" ht="14.85" customHeight="1">
      <c r="B72" s="131"/>
      <c r="D72" s="132" t="s">
        <v>136</v>
      </c>
      <c r="E72" s="133"/>
      <c r="F72" s="133"/>
      <c r="G72" s="133"/>
      <c r="H72" s="133"/>
      <c r="I72" s="134"/>
      <c r="J72" s="135">
        <f>J132</f>
        <v>0</v>
      </c>
      <c r="L72" s="131"/>
    </row>
    <row r="73" spans="2:12" s="10" customFormat="1" ht="14.85" customHeight="1">
      <c r="B73" s="131"/>
      <c r="D73" s="132" t="s">
        <v>137</v>
      </c>
      <c r="E73" s="133"/>
      <c r="F73" s="133"/>
      <c r="G73" s="133"/>
      <c r="H73" s="133"/>
      <c r="I73" s="134"/>
      <c r="J73" s="135">
        <f>J134</f>
        <v>0</v>
      </c>
      <c r="L73" s="131"/>
    </row>
    <row r="74" spans="2:12" s="10" customFormat="1" ht="19.9" customHeight="1">
      <c r="B74" s="131"/>
      <c r="D74" s="132" t="s">
        <v>138</v>
      </c>
      <c r="E74" s="133"/>
      <c r="F74" s="133"/>
      <c r="G74" s="133"/>
      <c r="H74" s="133"/>
      <c r="I74" s="134"/>
      <c r="J74" s="135">
        <f>J146</f>
        <v>0</v>
      </c>
      <c r="L74" s="131"/>
    </row>
    <row r="75" spans="2:12" s="10" customFormat="1" ht="19.9" customHeight="1">
      <c r="B75" s="131"/>
      <c r="D75" s="132" t="s">
        <v>139</v>
      </c>
      <c r="E75" s="133"/>
      <c r="F75" s="133"/>
      <c r="G75" s="133"/>
      <c r="H75" s="133"/>
      <c r="I75" s="134"/>
      <c r="J75" s="135">
        <f>J152</f>
        <v>0</v>
      </c>
      <c r="L75" s="131"/>
    </row>
    <row r="76" spans="2:12" s="9" customFormat="1" ht="24.95" customHeight="1">
      <c r="B76" s="126"/>
      <c r="D76" s="127" t="s">
        <v>140</v>
      </c>
      <c r="E76" s="128"/>
      <c r="F76" s="128"/>
      <c r="G76" s="128"/>
      <c r="H76" s="128"/>
      <c r="I76" s="129"/>
      <c r="J76" s="130">
        <f>J154</f>
        <v>0</v>
      </c>
      <c r="L76" s="126"/>
    </row>
    <row r="77" spans="2:12" s="10" customFormat="1" ht="19.9" customHeight="1">
      <c r="B77" s="131"/>
      <c r="D77" s="132" t="s">
        <v>141</v>
      </c>
      <c r="E77" s="133"/>
      <c r="F77" s="133"/>
      <c r="G77" s="133"/>
      <c r="H77" s="133"/>
      <c r="I77" s="134"/>
      <c r="J77" s="135">
        <f>J155</f>
        <v>0</v>
      </c>
      <c r="L77" s="131"/>
    </row>
    <row r="78" spans="2:12" s="10" customFormat="1" ht="19.9" customHeight="1">
      <c r="B78" s="131"/>
      <c r="D78" s="132" t="s">
        <v>142</v>
      </c>
      <c r="E78" s="133"/>
      <c r="F78" s="133"/>
      <c r="G78" s="133"/>
      <c r="H78" s="133"/>
      <c r="I78" s="134"/>
      <c r="J78" s="135">
        <f>J170</f>
        <v>0</v>
      </c>
      <c r="L78" s="131"/>
    </row>
    <row r="79" spans="2:12" s="10" customFormat="1" ht="19.9" customHeight="1">
      <c r="B79" s="131"/>
      <c r="D79" s="132" t="s">
        <v>143</v>
      </c>
      <c r="E79" s="133"/>
      <c r="F79" s="133"/>
      <c r="G79" s="133"/>
      <c r="H79" s="133"/>
      <c r="I79" s="134"/>
      <c r="J79" s="135">
        <f>J179</f>
        <v>0</v>
      </c>
      <c r="L79" s="131"/>
    </row>
    <row r="80" spans="2:12" s="10" customFormat="1" ht="19.9" customHeight="1">
      <c r="B80" s="131"/>
      <c r="D80" s="132" t="s">
        <v>144</v>
      </c>
      <c r="E80" s="133"/>
      <c r="F80" s="133"/>
      <c r="G80" s="133"/>
      <c r="H80" s="133"/>
      <c r="I80" s="134"/>
      <c r="J80" s="135">
        <f>J186</f>
        <v>0</v>
      </c>
      <c r="L80" s="131"/>
    </row>
    <row r="81" spans="2:12" s="10" customFormat="1" ht="19.9" customHeight="1">
      <c r="B81" s="131"/>
      <c r="D81" s="132" t="s">
        <v>145</v>
      </c>
      <c r="E81" s="133"/>
      <c r="F81" s="133"/>
      <c r="G81" s="133"/>
      <c r="H81" s="133"/>
      <c r="I81" s="134"/>
      <c r="J81" s="135">
        <f>J192</f>
        <v>0</v>
      </c>
      <c r="L81" s="131"/>
    </row>
    <row r="82" spans="2:12" s="10" customFormat="1" ht="19.9" customHeight="1">
      <c r="B82" s="131"/>
      <c r="D82" s="132" t="s">
        <v>146</v>
      </c>
      <c r="E82" s="133"/>
      <c r="F82" s="133"/>
      <c r="G82" s="133"/>
      <c r="H82" s="133"/>
      <c r="I82" s="134"/>
      <c r="J82" s="135">
        <f>J201</f>
        <v>0</v>
      </c>
      <c r="L82" s="131"/>
    </row>
    <row r="83" spans="2:12" s="10" customFormat="1" ht="19.9" customHeight="1">
      <c r="B83" s="131"/>
      <c r="D83" s="132" t="s">
        <v>147</v>
      </c>
      <c r="E83" s="133"/>
      <c r="F83" s="133"/>
      <c r="G83" s="133"/>
      <c r="H83" s="133"/>
      <c r="I83" s="134"/>
      <c r="J83" s="135">
        <f>J213</f>
        <v>0</v>
      </c>
      <c r="L83" s="131"/>
    </row>
    <row r="84" spans="2:12" s="10" customFormat="1" ht="19.9" customHeight="1">
      <c r="B84" s="131"/>
      <c r="D84" s="132" t="s">
        <v>148</v>
      </c>
      <c r="E84" s="133"/>
      <c r="F84" s="133"/>
      <c r="G84" s="133"/>
      <c r="H84" s="133"/>
      <c r="I84" s="134"/>
      <c r="J84" s="135">
        <f>J240</f>
        <v>0</v>
      </c>
      <c r="L84" s="131"/>
    </row>
    <row r="85" spans="2:12" s="10" customFormat="1" ht="19.9" customHeight="1">
      <c r="B85" s="131"/>
      <c r="D85" s="132" t="s">
        <v>149</v>
      </c>
      <c r="E85" s="133"/>
      <c r="F85" s="133"/>
      <c r="G85" s="133"/>
      <c r="H85" s="133"/>
      <c r="I85" s="134"/>
      <c r="J85" s="135">
        <f>J246</f>
        <v>0</v>
      </c>
      <c r="L85" s="131"/>
    </row>
    <row r="86" spans="1:31" s="2" customFormat="1" ht="21.7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43"/>
      <c r="C87" s="44"/>
      <c r="D87" s="44"/>
      <c r="E87" s="44"/>
      <c r="F87" s="44"/>
      <c r="G87" s="44"/>
      <c r="H87" s="44"/>
      <c r="I87" s="120"/>
      <c r="J87" s="44"/>
      <c r="K87" s="44"/>
      <c r="L87" s="102"/>
      <c r="S87" s="33"/>
      <c r="T87" s="33"/>
      <c r="U87" s="33"/>
      <c r="V87" s="33"/>
      <c r="W87" s="33"/>
      <c r="X87" s="33"/>
      <c r="Y87" s="33"/>
      <c r="Z87" s="33"/>
      <c r="AA87" s="33"/>
      <c r="AB87" s="33"/>
      <c r="AC87" s="33"/>
      <c r="AD87" s="33"/>
      <c r="AE87" s="33"/>
    </row>
    <row r="91" spans="1:31" s="2" customFormat="1" ht="6.95" customHeight="1">
      <c r="A91" s="33"/>
      <c r="B91" s="45"/>
      <c r="C91" s="46"/>
      <c r="D91" s="46"/>
      <c r="E91" s="46"/>
      <c r="F91" s="46"/>
      <c r="G91" s="46"/>
      <c r="H91" s="46"/>
      <c r="I91" s="121"/>
      <c r="J91" s="46"/>
      <c r="K91" s="46"/>
      <c r="L91" s="102"/>
      <c r="S91" s="33"/>
      <c r="T91" s="33"/>
      <c r="U91" s="33"/>
      <c r="V91" s="33"/>
      <c r="W91" s="33"/>
      <c r="X91" s="33"/>
      <c r="Y91" s="33"/>
      <c r="Z91" s="33"/>
      <c r="AA91" s="33"/>
      <c r="AB91" s="33"/>
      <c r="AC91" s="33"/>
      <c r="AD91" s="33"/>
      <c r="AE91" s="33"/>
    </row>
    <row r="92" spans="1:31" s="2" customFormat="1" ht="24.95" customHeight="1">
      <c r="A92" s="33"/>
      <c r="B92" s="34"/>
      <c r="C92" s="22" t="s">
        <v>150</v>
      </c>
      <c r="D92" s="33"/>
      <c r="E92" s="33"/>
      <c r="F92" s="33"/>
      <c r="G92" s="33"/>
      <c r="H92" s="33"/>
      <c r="I92" s="101"/>
      <c r="J92" s="33"/>
      <c r="K92" s="33"/>
      <c r="L92" s="102"/>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17</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8" t="str">
        <f>E7</f>
        <v>Rekonstrukce koupelen</v>
      </c>
      <c r="F95" s="339"/>
      <c r="G95" s="339"/>
      <c r="H95" s="339"/>
      <c r="I95" s="101"/>
      <c r="J95" s="33"/>
      <c r="K95" s="33"/>
      <c r="L95" s="102"/>
      <c r="S95" s="33"/>
      <c r="T95" s="33"/>
      <c r="U95" s="33"/>
      <c r="V95" s="33"/>
      <c r="W95" s="33"/>
      <c r="X95" s="33"/>
      <c r="Y95" s="33"/>
      <c r="Z95" s="33"/>
      <c r="AA95" s="33"/>
      <c r="AB95" s="33"/>
      <c r="AC95" s="33"/>
      <c r="AD95" s="33"/>
      <c r="AE95" s="33"/>
    </row>
    <row r="96" spans="2:12" s="1" customFormat="1" ht="12" customHeight="1">
      <c r="B96" s="21"/>
      <c r="C96" s="28" t="s">
        <v>122</v>
      </c>
      <c r="I96" s="97"/>
      <c r="L96" s="21"/>
    </row>
    <row r="97" spans="2:12" s="1" customFormat="1" ht="16.5" customHeight="1">
      <c r="B97" s="21"/>
      <c r="E97" s="338" t="s">
        <v>123</v>
      </c>
      <c r="F97" s="311"/>
      <c r="G97" s="311"/>
      <c r="H97" s="311"/>
      <c r="I97" s="97"/>
      <c r="L97" s="21"/>
    </row>
    <row r="98" spans="2:12" s="1" customFormat="1" ht="12" customHeight="1">
      <c r="B98" s="21"/>
      <c r="C98" s="28" t="s">
        <v>124</v>
      </c>
      <c r="I98" s="97"/>
      <c r="L98" s="21"/>
    </row>
    <row r="99" spans="1:31" s="2" customFormat="1" ht="16.5" customHeight="1">
      <c r="A99" s="33"/>
      <c r="B99" s="34"/>
      <c r="C99" s="33"/>
      <c r="D99" s="33"/>
      <c r="E99" s="340" t="s">
        <v>125</v>
      </c>
      <c r="F99" s="341"/>
      <c r="G99" s="341"/>
      <c r="H99" s="341"/>
      <c r="I99" s="101"/>
      <c r="J99" s="33"/>
      <c r="K99" s="33"/>
      <c r="L99" s="102"/>
      <c r="S99" s="33"/>
      <c r="T99" s="33"/>
      <c r="U99" s="33"/>
      <c r="V99" s="33"/>
      <c r="W99" s="33"/>
      <c r="X99" s="33"/>
      <c r="Y99" s="33"/>
      <c r="Z99" s="33"/>
      <c r="AA99" s="33"/>
      <c r="AB99" s="33"/>
      <c r="AC99" s="33"/>
      <c r="AD99" s="33"/>
      <c r="AE99" s="33"/>
    </row>
    <row r="100" spans="1:31" s="2" customFormat="1" ht="12" customHeight="1">
      <c r="A100" s="33"/>
      <c r="B100" s="34"/>
      <c r="C100" s="28" t="s">
        <v>126</v>
      </c>
      <c r="D100" s="33"/>
      <c r="E100" s="33"/>
      <c r="F100" s="33"/>
      <c r="G100" s="33"/>
      <c r="H100" s="33"/>
      <c r="I100" s="101"/>
      <c r="J100" s="33"/>
      <c r="K100" s="33"/>
      <c r="L100" s="102"/>
      <c r="S100" s="33"/>
      <c r="T100" s="33"/>
      <c r="U100" s="33"/>
      <c r="V100" s="33"/>
      <c r="W100" s="33"/>
      <c r="X100" s="33"/>
      <c r="Y100" s="33"/>
      <c r="Z100" s="33"/>
      <c r="AA100" s="33"/>
      <c r="AB100" s="33"/>
      <c r="AC100" s="33"/>
      <c r="AD100" s="33"/>
      <c r="AE100" s="33"/>
    </row>
    <row r="101" spans="1:31" s="2" customFormat="1" ht="16.5" customHeight="1">
      <c r="A101" s="33"/>
      <c r="B101" s="34"/>
      <c r="C101" s="33"/>
      <c r="D101" s="33"/>
      <c r="E101" s="334" t="str">
        <f>E13</f>
        <v>1 - Typ A1-A2</v>
      </c>
      <c r="F101" s="341"/>
      <c r="G101" s="341"/>
      <c r="H101" s="341"/>
      <c r="I101" s="101"/>
      <c r="J101" s="33"/>
      <c r="K101" s="33"/>
      <c r="L101" s="102"/>
      <c r="S101" s="33"/>
      <c r="T101" s="33"/>
      <c r="U101" s="33"/>
      <c r="V101" s="33"/>
      <c r="W101" s="33"/>
      <c r="X101" s="33"/>
      <c r="Y101" s="33"/>
      <c r="Z101" s="33"/>
      <c r="AA101" s="33"/>
      <c r="AB101" s="33"/>
      <c r="AC101" s="33"/>
      <c r="AD101" s="33"/>
      <c r="AE101" s="33"/>
    </row>
    <row r="102" spans="1:31" s="2" customFormat="1" ht="6.95" customHeight="1">
      <c r="A102" s="33"/>
      <c r="B102" s="34"/>
      <c r="C102" s="33"/>
      <c r="D102" s="33"/>
      <c r="E102" s="33"/>
      <c r="F102" s="33"/>
      <c r="G102" s="33"/>
      <c r="H102" s="33"/>
      <c r="I102" s="101"/>
      <c r="J102" s="33"/>
      <c r="K102" s="33"/>
      <c r="L102" s="102"/>
      <c r="S102" s="33"/>
      <c r="T102" s="33"/>
      <c r="U102" s="33"/>
      <c r="V102" s="33"/>
      <c r="W102" s="33"/>
      <c r="X102" s="33"/>
      <c r="Y102" s="33"/>
      <c r="Z102" s="33"/>
      <c r="AA102" s="33"/>
      <c r="AB102" s="33"/>
      <c r="AC102" s="33"/>
      <c r="AD102" s="33"/>
      <c r="AE102" s="33"/>
    </row>
    <row r="103" spans="1:31" s="2" customFormat="1" ht="12" customHeight="1">
      <c r="A103" s="33"/>
      <c r="B103" s="34"/>
      <c r="C103" s="28" t="s">
        <v>21</v>
      </c>
      <c r="D103" s="33"/>
      <c r="E103" s="33"/>
      <c r="F103" s="26" t="str">
        <f>F16</f>
        <v xml:space="preserve"> </v>
      </c>
      <c r="G103" s="33"/>
      <c r="H103" s="33"/>
      <c r="I103" s="103" t="s">
        <v>23</v>
      </c>
      <c r="J103" s="51" t="str">
        <f>IF(J16="","",J16)</f>
        <v>28. 8. 2018</v>
      </c>
      <c r="K103" s="33"/>
      <c r="L103" s="102"/>
      <c r="S103" s="33"/>
      <c r="T103" s="33"/>
      <c r="U103" s="33"/>
      <c r="V103" s="33"/>
      <c r="W103" s="33"/>
      <c r="X103" s="33"/>
      <c r="Y103" s="33"/>
      <c r="Z103" s="33"/>
      <c r="AA103" s="33"/>
      <c r="AB103" s="33"/>
      <c r="AC103" s="33"/>
      <c r="AD103" s="33"/>
      <c r="AE103" s="33"/>
    </row>
    <row r="104" spans="1:31" s="2" customFormat="1" ht="6.95" customHeight="1">
      <c r="A104" s="33"/>
      <c r="B104" s="34"/>
      <c r="C104" s="33"/>
      <c r="D104" s="33"/>
      <c r="E104" s="33"/>
      <c r="F104" s="33"/>
      <c r="G104" s="33"/>
      <c r="H104" s="33"/>
      <c r="I104" s="101"/>
      <c r="J104" s="33"/>
      <c r="K104" s="33"/>
      <c r="L104" s="102"/>
      <c r="S104" s="33"/>
      <c r="T104" s="33"/>
      <c r="U104" s="33"/>
      <c r="V104" s="33"/>
      <c r="W104" s="33"/>
      <c r="X104" s="33"/>
      <c r="Y104" s="33"/>
      <c r="Z104" s="33"/>
      <c r="AA104" s="33"/>
      <c r="AB104" s="33"/>
      <c r="AC104" s="33"/>
      <c r="AD104" s="33"/>
      <c r="AE104" s="33"/>
    </row>
    <row r="105" spans="1:31" s="2" customFormat="1" ht="15.2" customHeight="1">
      <c r="A105" s="33"/>
      <c r="B105" s="34"/>
      <c r="C105" s="28" t="s">
        <v>25</v>
      </c>
      <c r="D105" s="33"/>
      <c r="E105" s="33"/>
      <c r="F105" s="26" t="str">
        <f>E19</f>
        <v>Správa účelových zařízení VŠE</v>
      </c>
      <c r="G105" s="33"/>
      <c r="H105" s="33"/>
      <c r="I105" s="103" t="s">
        <v>31</v>
      </c>
      <c r="J105" s="31" t="str">
        <f>E25</f>
        <v>PROJECTICA s.r.o.</v>
      </c>
      <c r="K105" s="33"/>
      <c r="L105" s="102"/>
      <c r="S105" s="33"/>
      <c r="T105" s="33"/>
      <c r="U105" s="33"/>
      <c r="V105" s="33"/>
      <c r="W105" s="33"/>
      <c r="X105" s="33"/>
      <c r="Y105" s="33"/>
      <c r="Z105" s="33"/>
      <c r="AA105" s="33"/>
      <c r="AB105" s="33"/>
      <c r="AC105" s="33"/>
      <c r="AD105" s="33"/>
      <c r="AE105" s="33"/>
    </row>
    <row r="106" spans="1:31" s="2" customFormat="1" ht="15.2" customHeight="1">
      <c r="A106" s="33"/>
      <c r="B106" s="34"/>
      <c r="C106" s="28" t="s">
        <v>29</v>
      </c>
      <c r="D106" s="33"/>
      <c r="E106" s="33"/>
      <c r="F106" s="26" t="str">
        <f>IF(E22="","",E22)</f>
        <v>Vyplň údaj</v>
      </c>
      <c r="G106" s="33"/>
      <c r="H106" s="33"/>
      <c r="I106" s="103" t="s">
        <v>34</v>
      </c>
      <c r="J106" s="31" t="str">
        <f>E28</f>
        <v xml:space="preserve"> </v>
      </c>
      <c r="K106" s="33"/>
      <c r="L106" s="102"/>
      <c r="S106" s="33"/>
      <c r="T106" s="33"/>
      <c r="U106" s="33"/>
      <c r="V106" s="33"/>
      <c r="W106" s="33"/>
      <c r="X106" s="33"/>
      <c r="Y106" s="33"/>
      <c r="Z106" s="33"/>
      <c r="AA106" s="33"/>
      <c r="AB106" s="33"/>
      <c r="AC106" s="33"/>
      <c r="AD106" s="33"/>
      <c r="AE106" s="33"/>
    </row>
    <row r="107" spans="1:31" s="2" customFormat="1" ht="10.35" customHeight="1">
      <c r="A107" s="33"/>
      <c r="B107" s="34"/>
      <c r="C107" s="33"/>
      <c r="D107" s="33"/>
      <c r="E107" s="33"/>
      <c r="F107" s="33"/>
      <c r="G107" s="33"/>
      <c r="H107" s="33"/>
      <c r="I107" s="101"/>
      <c r="J107" s="33"/>
      <c r="K107" s="33"/>
      <c r="L107" s="102"/>
      <c r="S107" s="33"/>
      <c r="T107" s="33"/>
      <c r="U107" s="33"/>
      <c r="V107" s="33"/>
      <c r="W107" s="33"/>
      <c r="X107" s="33"/>
      <c r="Y107" s="33"/>
      <c r="Z107" s="33"/>
      <c r="AA107" s="33"/>
      <c r="AB107" s="33"/>
      <c r="AC107" s="33"/>
      <c r="AD107" s="33"/>
      <c r="AE107" s="33"/>
    </row>
    <row r="108" spans="1:31" s="11" customFormat="1" ht="29.25" customHeight="1">
      <c r="A108" s="136"/>
      <c r="B108" s="137"/>
      <c r="C108" s="138" t="s">
        <v>151</v>
      </c>
      <c r="D108" s="139" t="s">
        <v>56</v>
      </c>
      <c r="E108" s="139" t="s">
        <v>52</v>
      </c>
      <c r="F108" s="139" t="s">
        <v>53</v>
      </c>
      <c r="G108" s="139" t="s">
        <v>152</v>
      </c>
      <c r="H108" s="139" t="s">
        <v>153</v>
      </c>
      <c r="I108" s="140" t="s">
        <v>154</v>
      </c>
      <c r="J108" s="139" t="s">
        <v>130</v>
      </c>
      <c r="K108" s="141" t="s">
        <v>155</v>
      </c>
      <c r="L108" s="142"/>
      <c r="M108" s="59" t="s">
        <v>3</v>
      </c>
      <c r="N108" s="60" t="s">
        <v>41</v>
      </c>
      <c r="O108" s="60" t="s">
        <v>156</v>
      </c>
      <c r="P108" s="60" t="s">
        <v>157</v>
      </c>
      <c r="Q108" s="60" t="s">
        <v>158</v>
      </c>
      <c r="R108" s="60" t="s">
        <v>159</v>
      </c>
      <c r="S108" s="60" t="s">
        <v>160</v>
      </c>
      <c r="T108" s="61" t="s">
        <v>161</v>
      </c>
      <c r="U108" s="136"/>
      <c r="V108" s="136"/>
      <c r="W108" s="136"/>
      <c r="X108" s="136"/>
      <c r="Y108" s="136"/>
      <c r="Z108" s="136"/>
      <c r="AA108" s="136"/>
      <c r="AB108" s="136"/>
      <c r="AC108" s="136"/>
      <c r="AD108" s="136"/>
      <c r="AE108" s="136"/>
    </row>
    <row r="109" spans="1:63" s="2" customFormat="1" ht="22.9" customHeight="1">
      <c r="A109" s="33"/>
      <c r="B109" s="34"/>
      <c r="C109" s="66" t="s">
        <v>162</v>
      </c>
      <c r="D109" s="33"/>
      <c r="E109" s="33"/>
      <c r="F109" s="33"/>
      <c r="G109" s="33"/>
      <c r="H109" s="33"/>
      <c r="I109" s="101"/>
      <c r="J109" s="143">
        <f>BK109</f>
        <v>0</v>
      </c>
      <c r="K109" s="33"/>
      <c r="L109" s="34"/>
      <c r="M109" s="62"/>
      <c r="N109" s="52"/>
      <c r="O109" s="63"/>
      <c r="P109" s="144">
        <f>P110+P154</f>
        <v>0</v>
      </c>
      <c r="Q109" s="63"/>
      <c r="R109" s="144">
        <f>R110+R154</f>
        <v>1.00935095</v>
      </c>
      <c r="S109" s="63"/>
      <c r="T109" s="145">
        <f>T110+T154</f>
        <v>3.741886</v>
      </c>
      <c r="U109" s="33"/>
      <c r="V109" s="33"/>
      <c r="W109" s="33"/>
      <c r="X109" s="33"/>
      <c r="Y109" s="33"/>
      <c r="Z109" s="33"/>
      <c r="AA109" s="33"/>
      <c r="AB109" s="33"/>
      <c r="AC109" s="33"/>
      <c r="AD109" s="33"/>
      <c r="AE109" s="33"/>
      <c r="AT109" s="18" t="s">
        <v>70</v>
      </c>
      <c r="AU109" s="18" t="s">
        <v>131</v>
      </c>
      <c r="BK109" s="146">
        <f>BK110+BK154</f>
        <v>0</v>
      </c>
    </row>
    <row r="110" spans="2:63" s="12" customFormat="1" ht="25.9" customHeight="1">
      <c r="B110" s="147"/>
      <c r="D110" s="148" t="s">
        <v>70</v>
      </c>
      <c r="E110" s="149" t="s">
        <v>163</v>
      </c>
      <c r="F110" s="149" t="s">
        <v>164</v>
      </c>
      <c r="I110" s="150"/>
      <c r="J110" s="151">
        <f>BK110</f>
        <v>0</v>
      </c>
      <c r="L110" s="147"/>
      <c r="M110" s="152"/>
      <c r="N110" s="153"/>
      <c r="O110" s="153"/>
      <c r="P110" s="154">
        <f>P111+P120+P131+P146+P152</f>
        <v>0</v>
      </c>
      <c r="Q110" s="153"/>
      <c r="R110" s="154">
        <f>R111+R120+R131+R146+R152</f>
        <v>0.7126983</v>
      </c>
      <c r="S110" s="153"/>
      <c r="T110" s="155">
        <f>T111+T120+T131+T146+T152</f>
        <v>1.86318</v>
      </c>
      <c r="AR110" s="148" t="s">
        <v>15</v>
      </c>
      <c r="AT110" s="156" t="s">
        <v>70</v>
      </c>
      <c r="AU110" s="156" t="s">
        <v>71</v>
      </c>
      <c r="AY110" s="148" t="s">
        <v>165</v>
      </c>
      <c r="BK110" s="157">
        <f>BK111+BK120+BK131+BK146+BK152</f>
        <v>0</v>
      </c>
    </row>
    <row r="111" spans="2:63" s="12" customFormat="1" ht="22.9" customHeight="1">
      <c r="B111" s="147"/>
      <c r="D111" s="148" t="s">
        <v>70</v>
      </c>
      <c r="E111" s="158" t="s">
        <v>83</v>
      </c>
      <c r="F111" s="158" t="s">
        <v>166</v>
      </c>
      <c r="I111" s="150"/>
      <c r="J111" s="159">
        <f>BK111</f>
        <v>0</v>
      </c>
      <c r="L111" s="147"/>
      <c r="M111" s="152"/>
      <c r="N111" s="153"/>
      <c r="O111" s="153"/>
      <c r="P111" s="154">
        <f>SUM(P112:P119)</f>
        <v>0</v>
      </c>
      <c r="Q111" s="153"/>
      <c r="R111" s="154">
        <f>SUM(R112:R119)</f>
        <v>0.45417155</v>
      </c>
      <c r="S111" s="153"/>
      <c r="T111" s="155">
        <f>SUM(T112:T119)</f>
        <v>0</v>
      </c>
      <c r="AR111" s="148" t="s">
        <v>15</v>
      </c>
      <c r="AT111" s="156" t="s">
        <v>70</v>
      </c>
      <c r="AU111" s="156" t="s">
        <v>15</v>
      </c>
      <c r="AY111" s="148" t="s">
        <v>165</v>
      </c>
      <c r="BK111" s="157">
        <f>SUM(BK112:BK119)</f>
        <v>0</v>
      </c>
    </row>
    <row r="112" spans="1:65" s="2" customFormat="1" ht="33" customHeight="1">
      <c r="A112" s="33"/>
      <c r="B112" s="160"/>
      <c r="C112" s="161" t="s">
        <v>15</v>
      </c>
      <c r="D112" s="358" t="s">
        <v>167</v>
      </c>
      <c r="E112" s="162" t="s">
        <v>168</v>
      </c>
      <c r="F112" s="163" t="s">
        <v>169</v>
      </c>
      <c r="G112" s="164" t="s">
        <v>170</v>
      </c>
      <c r="H112" s="165">
        <v>3.64</v>
      </c>
      <c r="I112" s="166"/>
      <c r="J112" s="167">
        <f>ROUND(I112*H112,2)</f>
        <v>0</v>
      </c>
      <c r="K112" s="163" t="s">
        <v>171</v>
      </c>
      <c r="L112" s="34"/>
      <c r="M112" s="168" t="s">
        <v>3</v>
      </c>
      <c r="N112" s="169" t="s">
        <v>42</v>
      </c>
      <c r="O112" s="54"/>
      <c r="P112" s="170">
        <f>O112*H112</f>
        <v>0</v>
      </c>
      <c r="Q112" s="170">
        <v>0.06917</v>
      </c>
      <c r="R112" s="170">
        <f>Q112*H112</f>
        <v>0.25177879999999997</v>
      </c>
      <c r="S112" s="170">
        <v>0</v>
      </c>
      <c r="T112" s="171">
        <f>S112*H112</f>
        <v>0</v>
      </c>
      <c r="U112" s="33"/>
      <c r="V112" s="33"/>
      <c r="W112" s="33"/>
      <c r="X112" s="33"/>
      <c r="Y112" s="33"/>
      <c r="Z112" s="33"/>
      <c r="AA112" s="33"/>
      <c r="AB112" s="33"/>
      <c r="AC112" s="33"/>
      <c r="AD112" s="33"/>
      <c r="AE112" s="33"/>
      <c r="AR112" s="172" t="s">
        <v>87</v>
      </c>
      <c r="AT112" s="172" t="s">
        <v>167</v>
      </c>
      <c r="AU112" s="172" t="s">
        <v>75</v>
      </c>
      <c r="AY112" s="18" t="s">
        <v>165</v>
      </c>
      <c r="BE112" s="173">
        <f>IF(N112="základní",J112,0)</f>
        <v>0</v>
      </c>
      <c r="BF112" s="173">
        <f>IF(N112="snížená",J112,0)</f>
        <v>0</v>
      </c>
      <c r="BG112" s="173">
        <f>IF(N112="zákl. přenesená",J112,0)</f>
        <v>0</v>
      </c>
      <c r="BH112" s="173">
        <f>IF(N112="sníž. přenesená",J112,0)</f>
        <v>0</v>
      </c>
      <c r="BI112" s="173">
        <f>IF(N112="nulová",J112,0)</f>
        <v>0</v>
      </c>
      <c r="BJ112" s="18" t="s">
        <v>15</v>
      </c>
      <c r="BK112" s="173">
        <f>ROUND(I112*H112,2)</f>
        <v>0</v>
      </c>
      <c r="BL112" s="18" t="s">
        <v>87</v>
      </c>
      <c r="BM112" s="172" t="s">
        <v>172</v>
      </c>
    </row>
    <row r="113" spans="2:51" s="13" customFormat="1" ht="12">
      <c r="B113" s="174"/>
      <c r="D113" s="359" t="s">
        <v>173</v>
      </c>
      <c r="E113" s="175" t="s">
        <v>3</v>
      </c>
      <c r="F113" s="176" t="s">
        <v>174</v>
      </c>
      <c r="H113" s="177">
        <v>3.64</v>
      </c>
      <c r="I113" s="178"/>
      <c r="L113" s="174"/>
      <c r="M113" s="179"/>
      <c r="N113" s="180"/>
      <c r="O113" s="180"/>
      <c r="P113" s="180"/>
      <c r="Q113" s="180"/>
      <c r="R113" s="180"/>
      <c r="S113" s="180"/>
      <c r="T113" s="181"/>
      <c r="AT113" s="175" t="s">
        <v>173</v>
      </c>
      <c r="AU113" s="175" t="s">
        <v>75</v>
      </c>
      <c r="AV113" s="13" t="s">
        <v>75</v>
      </c>
      <c r="AW113" s="13" t="s">
        <v>33</v>
      </c>
      <c r="AX113" s="13" t="s">
        <v>15</v>
      </c>
      <c r="AY113" s="175" t="s">
        <v>165</v>
      </c>
    </row>
    <row r="114" spans="1:65" s="2" customFormat="1" ht="21.75" customHeight="1">
      <c r="A114" s="33"/>
      <c r="B114" s="160"/>
      <c r="C114" s="161" t="s">
        <v>75</v>
      </c>
      <c r="D114" s="358" t="s">
        <v>167</v>
      </c>
      <c r="E114" s="162" t="s">
        <v>175</v>
      </c>
      <c r="F114" s="163" t="s">
        <v>176</v>
      </c>
      <c r="G114" s="164" t="s">
        <v>177</v>
      </c>
      <c r="H114" s="165">
        <v>7.7</v>
      </c>
      <c r="I114" s="166"/>
      <c r="J114" s="167">
        <f>ROUND(I114*H114,2)</f>
        <v>0</v>
      </c>
      <c r="K114" s="163" t="s">
        <v>171</v>
      </c>
      <c r="L114" s="34"/>
      <c r="M114" s="168" t="s">
        <v>3</v>
      </c>
      <c r="N114" s="169" t="s">
        <v>42</v>
      </c>
      <c r="O114" s="54"/>
      <c r="P114" s="170">
        <f>O114*H114</f>
        <v>0</v>
      </c>
      <c r="Q114" s="170">
        <v>0.00012</v>
      </c>
      <c r="R114" s="170">
        <f>Q114*H114</f>
        <v>0.000924</v>
      </c>
      <c r="S114" s="170">
        <v>0</v>
      </c>
      <c r="T114" s="171">
        <f>S114*H114</f>
        <v>0</v>
      </c>
      <c r="U114" s="33"/>
      <c r="V114" s="33"/>
      <c r="W114" s="33"/>
      <c r="X114" s="33"/>
      <c r="Y114" s="33"/>
      <c r="Z114" s="33"/>
      <c r="AA114" s="33"/>
      <c r="AB114" s="33"/>
      <c r="AC114" s="33"/>
      <c r="AD114" s="33"/>
      <c r="AE114" s="33"/>
      <c r="AR114" s="172" t="s">
        <v>87</v>
      </c>
      <c r="AT114" s="172" t="s">
        <v>167</v>
      </c>
      <c r="AU114" s="172" t="s">
        <v>75</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178</v>
      </c>
    </row>
    <row r="115" spans="2:51" s="13" customFormat="1" ht="12">
      <c r="B115" s="174"/>
      <c r="D115" s="359" t="s">
        <v>173</v>
      </c>
      <c r="E115" s="175" t="s">
        <v>3</v>
      </c>
      <c r="F115" s="176" t="s">
        <v>179</v>
      </c>
      <c r="H115" s="177">
        <v>5.2</v>
      </c>
      <c r="I115" s="178"/>
      <c r="L115" s="174"/>
      <c r="M115" s="179"/>
      <c r="N115" s="180"/>
      <c r="O115" s="180"/>
      <c r="P115" s="180"/>
      <c r="Q115" s="180"/>
      <c r="R115" s="180"/>
      <c r="S115" s="180"/>
      <c r="T115" s="181"/>
      <c r="AT115" s="175" t="s">
        <v>173</v>
      </c>
      <c r="AU115" s="175" t="s">
        <v>75</v>
      </c>
      <c r="AV115" s="13" t="s">
        <v>75</v>
      </c>
      <c r="AW115" s="13" t="s">
        <v>33</v>
      </c>
      <c r="AX115" s="13" t="s">
        <v>71</v>
      </c>
      <c r="AY115" s="175" t="s">
        <v>165</v>
      </c>
    </row>
    <row r="116" spans="2:51" s="13" customFormat="1" ht="12">
      <c r="B116" s="174"/>
      <c r="D116" s="359" t="s">
        <v>173</v>
      </c>
      <c r="E116" s="175" t="s">
        <v>3</v>
      </c>
      <c r="F116" s="176" t="s">
        <v>180</v>
      </c>
      <c r="H116" s="177">
        <v>2.5</v>
      </c>
      <c r="I116" s="178"/>
      <c r="L116" s="174"/>
      <c r="M116" s="179"/>
      <c r="N116" s="180"/>
      <c r="O116" s="180"/>
      <c r="P116" s="180"/>
      <c r="Q116" s="180"/>
      <c r="R116" s="180"/>
      <c r="S116" s="180"/>
      <c r="T116" s="181"/>
      <c r="AT116" s="175" t="s">
        <v>173</v>
      </c>
      <c r="AU116" s="175" t="s">
        <v>75</v>
      </c>
      <c r="AV116" s="13" t="s">
        <v>75</v>
      </c>
      <c r="AW116" s="13" t="s">
        <v>33</v>
      </c>
      <c r="AX116" s="13" t="s">
        <v>71</v>
      </c>
      <c r="AY116" s="175" t="s">
        <v>165</v>
      </c>
    </row>
    <row r="117" spans="2:51" s="14" customFormat="1" ht="12">
      <c r="B117" s="182"/>
      <c r="D117" s="359" t="s">
        <v>173</v>
      </c>
      <c r="E117" s="183" t="s">
        <v>3</v>
      </c>
      <c r="F117" s="184" t="s">
        <v>181</v>
      </c>
      <c r="H117" s="185">
        <v>7.7</v>
      </c>
      <c r="I117" s="186"/>
      <c r="L117" s="182"/>
      <c r="M117" s="187"/>
      <c r="N117" s="188"/>
      <c r="O117" s="188"/>
      <c r="P117" s="188"/>
      <c r="Q117" s="188"/>
      <c r="R117" s="188"/>
      <c r="S117" s="188"/>
      <c r="T117" s="189"/>
      <c r="AT117" s="183" t="s">
        <v>173</v>
      </c>
      <c r="AU117" s="183" t="s">
        <v>75</v>
      </c>
      <c r="AV117" s="14" t="s">
        <v>87</v>
      </c>
      <c r="AW117" s="14" t="s">
        <v>33</v>
      </c>
      <c r="AX117" s="14" t="s">
        <v>15</v>
      </c>
      <c r="AY117" s="183" t="s">
        <v>165</v>
      </c>
    </row>
    <row r="118" spans="1:65" s="2" customFormat="1" ht="33" customHeight="1">
      <c r="A118" s="33"/>
      <c r="B118" s="160"/>
      <c r="C118" s="161" t="s">
        <v>83</v>
      </c>
      <c r="D118" s="358" t="s">
        <v>167</v>
      </c>
      <c r="E118" s="162" t="s">
        <v>182</v>
      </c>
      <c r="F118" s="163" t="s">
        <v>183</v>
      </c>
      <c r="G118" s="164" t="s">
        <v>170</v>
      </c>
      <c r="H118" s="165">
        <v>1.875</v>
      </c>
      <c r="I118" s="166"/>
      <c r="J118" s="167">
        <f>ROUND(I118*H118,2)</f>
        <v>0</v>
      </c>
      <c r="K118" s="163" t="s">
        <v>171</v>
      </c>
      <c r="L118" s="34"/>
      <c r="M118" s="168" t="s">
        <v>3</v>
      </c>
      <c r="N118" s="169" t="s">
        <v>42</v>
      </c>
      <c r="O118" s="54"/>
      <c r="P118" s="170">
        <f>O118*H118</f>
        <v>0</v>
      </c>
      <c r="Q118" s="170">
        <v>0.10745</v>
      </c>
      <c r="R118" s="170">
        <f>Q118*H118</f>
        <v>0.20146875</v>
      </c>
      <c r="S118" s="170">
        <v>0</v>
      </c>
      <c r="T118" s="171">
        <f>S118*H118</f>
        <v>0</v>
      </c>
      <c r="U118" s="33"/>
      <c r="V118" s="33"/>
      <c r="W118" s="33"/>
      <c r="X118" s="33"/>
      <c r="Y118" s="33"/>
      <c r="Z118" s="33"/>
      <c r="AA118" s="33"/>
      <c r="AB118" s="33"/>
      <c r="AC118" s="33"/>
      <c r="AD118" s="33"/>
      <c r="AE118" s="33"/>
      <c r="AR118" s="172" t="s">
        <v>87</v>
      </c>
      <c r="AT118" s="172" t="s">
        <v>167</v>
      </c>
      <c r="AU118" s="172" t="s">
        <v>75</v>
      </c>
      <c r="AY118" s="18" t="s">
        <v>165</v>
      </c>
      <c r="BE118" s="173">
        <f>IF(N118="základní",J118,0)</f>
        <v>0</v>
      </c>
      <c r="BF118" s="173">
        <f>IF(N118="snížená",J118,0)</f>
        <v>0</v>
      </c>
      <c r="BG118" s="173">
        <f>IF(N118="zákl. přenesená",J118,0)</f>
        <v>0</v>
      </c>
      <c r="BH118" s="173">
        <f>IF(N118="sníž. přenesená",J118,0)</f>
        <v>0</v>
      </c>
      <c r="BI118" s="173">
        <f>IF(N118="nulová",J118,0)</f>
        <v>0</v>
      </c>
      <c r="BJ118" s="18" t="s">
        <v>15</v>
      </c>
      <c r="BK118" s="173">
        <f>ROUND(I118*H118,2)</f>
        <v>0</v>
      </c>
      <c r="BL118" s="18" t="s">
        <v>87</v>
      </c>
      <c r="BM118" s="172" t="s">
        <v>184</v>
      </c>
    </row>
    <row r="119" spans="2:51" s="13" customFormat="1" ht="12">
      <c r="B119" s="174"/>
      <c r="D119" s="359" t="s">
        <v>173</v>
      </c>
      <c r="E119" s="175" t="s">
        <v>3</v>
      </c>
      <c r="F119" s="176" t="s">
        <v>185</v>
      </c>
      <c r="H119" s="177">
        <v>1.875</v>
      </c>
      <c r="I119" s="178"/>
      <c r="L119" s="174"/>
      <c r="M119" s="179"/>
      <c r="N119" s="180"/>
      <c r="O119" s="180"/>
      <c r="P119" s="180"/>
      <c r="Q119" s="180"/>
      <c r="R119" s="180"/>
      <c r="S119" s="180"/>
      <c r="T119" s="181"/>
      <c r="AT119" s="175" t="s">
        <v>173</v>
      </c>
      <c r="AU119" s="175" t="s">
        <v>75</v>
      </c>
      <c r="AV119" s="13" t="s">
        <v>75</v>
      </c>
      <c r="AW119" s="13" t="s">
        <v>33</v>
      </c>
      <c r="AX119" s="13" t="s">
        <v>15</v>
      </c>
      <c r="AY119" s="175" t="s">
        <v>165</v>
      </c>
    </row>
    <row r="120" spans="2:63" s="12" customFormat="1" ht="22.9" customHeight="1">
      <c r="B120" s="147"/>
      <c r="D120" s="360" t="s">
        <v>70</v>
      </c>
      <c r="E120" s="158" t="s">
        <v>112</v>
      </c>
      <c r="F120" s="158" t="s">
        <v>186</v>
      </c>
      <c r="I120" s="150"/>
      <c r="J120" s="159">
        <f>BK120</f>
        <v>0</v>
      </c>
      <c r="L120" s="147"/>
      <c r="M120" s="152"/>
      <c r="N120" s="153"/>
      <c r="O120" s="153"/>
      <c r="P120" s="154">
        <f>SUM(P121:P130)</f>
        <v>0</v>
      </c>
      <c r="Q120" s="153"/>
      <c r="R120" s="154">
        <f>SUM(R121:R130)</f>
        <v>0.25837875000000005</v>
      </c>
      <c r="S120" s="153"/>
      <c r="T120" s="155">
        <f>SUM(T121:T130)</f>
        <v>0</v>
      </c>
      <c r="AR120" s="148" t="s">
        <v>15</v>
      </c>
      <c r="AT120" s="156" t="s">
        <v>70</v>
      </c>
      <c r="AU120" s="156" t="s">
        <v>15</v>
      </c>
      <c r="AY120" s="148" t="s">
        <v>165</v>
      </c>
      <c r="BK120" s="157">
        <f>SUM(BK121:BK130)</f>
        <v>0</v>
      </c>
    </row>
    <row r="121" spans="1:65" s="2" customFormat="1" ht="33" customHeight="1">
      <c r="A121" s="33"/>
      <c r="B121" s="160"/>
      <c r="C121" s="161" t="s">
        <v>87</v>
      </c>
      <c r="D121" s="358" t="s">
        <v>167</v>
      </c>
      <c r="E121" s="162" t="s">
        <v>187</v>
      </c>
      <c r="F121" s="163" t="s">
        <v>188</v>
      </c>
      <c r="G121" s="164" t="s">
        <v>170</v>
      </c>
      <c r="H121" s="165">
        <v>16.405</v>
      </c>
      <c r="I121" s="166"/>
      <c r="J121" s="167">
        <f>ROUND(I121*H121,2)</f>
        <v>0</v>
      </c>
      <c r="K121" s="163" t="s">
        <v>171</v>
      </c>
      <c r="L121" s="34"/>
      <c r="M121" s="168" t="s">
        <v>3</v>
      </c>
      <c r="N121" s="169" t="s">
        <v>42</v>
      </c>
      <c r="O121" s="54"/>
      <c r="P121" s="170">
        <f>O121*H121</f>
        <v>0</v>
      </c>
      <c r="Q121" s="170">
        <v>0.01575</v>
      </c>
      <c r="R121" s="170">
        <f>Q121*H121</f>
        <v>0.25837875000000005</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189</v>
      </c>
    </row>
    <row r="122" spans="2:51" s="15" customFormat="1" ht="12">
      <c r="B122" s="190"/>
      <c r="D122" s="359" t="s">
        <v>173</v>
      </c>
      <c r="E122" s="191" t="s">
        <v>3</v>
      </c>
      <c r="F122" s="192" t="s">
        <v>190</v>
      </c>
      <c r="H122" s="191" t="s">
        <v>3</v>
      </c>
      <c r="I122" s="193"/>
      <c r="L122" s="190"/>
      <c r="M122" s="194"/>
      <c r="N122" s="195"/>
      <c r="O122" s="195"/>
      <c r="P122" s="195"/>
      <c r="Q122" s="195"/>
      <c r="R122" s="195"/>
      <c r="S122" s="195"/>
      <c r="T122" s="196"/>
      <c r="AT122" s="191" t="s">
        <v>173</v>
      </c>
      <c r="AU122" s="191" t="s">
        <v>75</v>
      </c>
      <c r="AV122" s="15" t="s">
        <v>15</v>
      </c>
      <c r="AW122" s="15" t="s">
        <v>33</v>
      </c>
      <c r="AX122" s="15" t="s">
        <v>71</v>
      </c>
      <c r="AY122" s="191" t="s">
        <v>165</v>
      </c>
    </row>
    <row r="123" spans="2:51" s="13" customFormat="1" ht="12">
      <c r="B123" s="174"/>
      <c r="D123" s="359" t="s">
        <v>173</v>
      </c>
      <c r="E123" s="175" t="s">
        <v>3</v>
      </c>
      <c r="F123" s="176" t="s">
        <v>191</v>
      </c>
      <c r="H123" s="177">
        <v>19.68</v>
      </c>
      <c r="I123" s="178"/>
      <c r="L123" s="174"/>
      <c r="M123" s="179"/>
      <c r="N123" s="180"/>
      <c r="O123" s="180"/>
      <c r="P123" s="180"/>
      <c r="Q123" s="180"/>
      <c r="R123" s="180"/>
      <c r="S123" s="180"/>
      <c r="T123" s="181"/>
      <c r="AT123" s="175" t="s">
        <v>173</v>
      </c>
      <c r="AU123" s="175" t="s">
        <v>75</v>
      </c>
      <c r="AV123" s="13" t="s">
        <v>75</v>
      </c>
      <c r="AW123" s="13" t="s">
        <v>33</v>
      </c>
      <c r="AX123" s="13" t="s">
        <v>71</v>
      </c>
      <c r="AY123" s="175" t="s">
        <v>165</v>
      </c>
    </row>
    <row r="124" spans="2:51" s="13" customFormat="1" ht="12">
      <c r="B124" s="174"/>
      <c r="D124" s="359" t="s">
        <v>173</v>
      </c>
      <c r="E124" s="175" t="s">
        <v>3</v>
      </c>
      <c r="F124" s="176" t="s">
        <v>192</v>
      </c>
      <c r="H124" s="177">
        <v>-1.4</v>
      </c>
      <c r="I124" s="178"/>
      <c r="L124" s="174"/>
      <c r="M124" s="179"/>
      <c r="N124" s="180"/>
      <c r="O124" s="180"/>
      <c r="P124" s="180"/>
      <c r="Q124" s="180"/>
      <c r="R124" s="180"/>
      <c r="S124" s="180"/>
      <c r="T124" s="181"/>
      <c r="AT124" s="175" t="s">
        <v>173</v>
      </c>
      <c r="AU124" s="175" t="s">
        <v>75</v>
      </c>
      <c r="AV124" s="13" t="s">
        <v>75</v>
      </c>
      <c r="AW124" s="13" t="s">
        <v>33</v>
      </c>
      <c r="AX124" s="13" t="s">
        <v>71</v>
      </c>
      <c r="AY124" s="175" t="s">
        <v>165</v>
      </c>
    </row>
    <row r="125" spans="2:51" s="13" customFormat="1" ht="12">
      <c r="B125" s="174"/>
      <c r="D125" s="359" t="s">
        <v>173</v>
      </c>
      <c r="E125" s="175" t="s">
        <v>3</v>
      </c>
      <c r="F125" s="176" t="s">
        <v>193</v>
      </c>
      <c r="H125" s="177">
        <v>-1.875</v>
      </c>
      <c r="I125" s="178"/>
      <c r="L125" s="174"/>
      <c r="M125" s="179"/>
      <c r="N125" s="180"/>
      <c r="O125" s="180"/>
      <c r="P125" s="180"/>
      <c r="Q125" s="180"/>
      <c r="R125" s="180"/>
      <c r="S125" s="180"/>
      <c r="T125" s="181"/>
      <c r="AT125" s="175" t="s">
        <v>173</v>
      </c>
      <c r="AU125" s="175" t="s">
        <v>75</v>
      </c>
      <c r="AV125" s="13" t="s">
        <v>75</v>
      </c>
      <c r="AW125" s="13" t="s">
        <v>33</v>
      </c>
      <c r="AX125" s="13" t="s">
        <v>71</v>
      </c>
      <c r="AY125" s="175" t="s">
        <v>165</v>
      </c>
    </row>
    <row r="126" spans="2:51" s="14" customFormat="1" ht="12">
      <c r="B126" s="182"/>
      <c r="D126" s="359" t="s">
        <v>173</v>
      </c>
      <c r="E126" s="183" t="s">
        <v>3</v>
      </c>
      <c r="F126" s="184" t="s">
        <v>181</v>
      </c>
      <c r="H126" s="185">
        <v>16.405</v>
      </c>
      <c r="I126" s="186"/>
      <c r="L126" s="182"/>
      <c r="M126" s="187"/>
      <c r="N126" s="188"/>
      <c r="O126" s="188"/>
      <c r="P126" s="188"/>
      <c r="Q126" s="188"/>
      <c r="R126" s="188"/>
      <c r="S126" s="188"/>
      <c r="T126" s="189"/>
      <c r="AT126" s="183" t="s">
        <v>173</v>
      </c>
      <c r="AU126" s="183" t="s">
        <v>75</v>
      </c>
      <c r="AV126" s="14" t="s">
        <v>87</v>
      </c>
      <c r="AW126" s="14" t="s">
        <v>33</v>
      </c>
      <c r="AX126" s="14" t="s">
        <v>15</v>
      </c>
      <c r="AY126" s="183" t="s">
        <v>165</v>
      </c>
    </row>
    <row r="127" spans="1:65" s="2" customFormat="1" ht="21.75" customHeight="1">
      <c r="A127" s="33"/>
      <c r="B127" s="160"/>
      <c r="C127" s="161" t="s">
        <v>109</v>
      </c>
      <c r="D127" s="358" t="s">
        <v>167</v>
      </c>
      <c r="E127" s="162" t="s">
        <v>194</v>
      </c>
      <c r="F127" s="163" t="s">
        <v>195</v>
      </c>
      <c r="G127" s="164" t="s">
        <v>170</v>
      </c>
      <c r="H127" s="165">
        <v>3.7</v>
      </c>
      <c r="I127" s="166"/>
      <c r="J127" s="167">
        <f>ROUND(I127*H127,2)</f>
        <v>0</v>
      </c>
      <c r="K127" s="163" t="s">
        <v>171</v>
      </c>
      <c r="L127" s="34"/>
      <c r="M127" s="168" t="s">
        <v>3</v>
      </c>
      <c r="N127" s="169" t="s">
        <v>42</v>
      </c>
      <c r="O127" s="54"/>
      <c r="P127" s="170">
        <f>O127*H127</f>
        <v>0</v>
      </c>
      <c r="Q127" s="170">
        <v>0</v>
      </c>
      <c r="R127" s="170">
        <f>Q127*H127</f>
        <v>0</v>
      </c>
      <c r="S127" s="170">
        <v>0</v>
      </c>
      <c r="T127" s="171">
        <f>S127*H127</f>
        <v>0</v>
      </c>
      <c r="U127" s="33"/>
      <c r="V127" s="33"/>
      <c r="W127" s="33"/>
      <c r="X127" s="33"/>
      <c r="Y127" s="33"/>
      <c r="Z127" s="33"/>
      <c r="AA127" s="33"/>
      <c r="AB127" s="33"/>
      <c r="AC127" s="33"/>
      <c r="AD127" s="33"/>
      <c r="AE127" s="33"/>
      <c r="AR127" s="172" t="s">
        <v>87</v>
      </c>
      <c r="AT127" s="172" t="s">
        <v>167</v>
      </c>
      <c r="AU127" s="172" t="s">
        <v>75</v>
      </c>
      <c r="AY127" s="18" t="s">
        <v>165</v>
      </c>
      <c r="BE127" s="173">
        <f>IF(N127="základní",J127,0)</f>
        <v>0</v>
      </c>
      <c r="BF127" s="173">
        <f>IF(N127="snížená",J127,0)</f>
        <v>0</v>
      </c>
      <c r="BG127" s="173">
        <f>IF(N127="zákl. přenesená",J127,0)</f>
        <v>0</v>
      </c>
      <c r="BH127" s="173">
        <f>IF(N127="sníž. přenesená",J127,0)</f>
        <v>0</v>
      </c>
      <c r="BI127" s="173">
        <f>IF(N127="nulová",J127,0)</f>
        <v>0</v>
      </c>
      <c r="BJ127" s="18" t="s">
        <v>15</v>
      </c>
      <c r="BK127" s="173">
        <f>ROUND(I127*H127,2)</f>
        <v>0</v>
      </c>
      <c r="BL127" s="18" t="s">
        <v>87</v>
      </c>
      <c r="BM127" s="172" t="s">
        <v>196</v>
      </c>
    </row>
    <row r="128" spans="1:65" s="2" customFormat="1" ht="33" customHeight="1">
      <c r="A128" s="33"/>
      <c r="B128" s="160"/>
      <c r="C128" s="161" t="s">
        <v>112</v>
      </c>
      <c r="D128" s="358" t="s">
        <v>167</v>
      </c>
      <c r="E128" s="162" t="s">
        <v>197</v>
      </c>
      <c r="F128" s="163" t="s">
        <v>198</v>
      </c>
      <c r="G128" s="164" t="s">
        <v>170</v>
      </c>
      <c r="H128" s="165">
        <v>1.4</v>
      </c>
      <c r="I128" s="166"/>
      <c r="J128" s="167">
        <f>ROUND(I128*H128,2)</f>
        <v>0</v>
      </c>
      <c r="K128" s="163" t="s">
        <v>171</v>
      </c>
      <c r="L128" s="34"/>
      <c r="M128" s="168" t="s">
        <v>3</v>
      </c>
      <c r="N128" s="169" t="s">
        <v>42</v>
      </c>
      <c r="O128" s="54"/>
      <c r="P128" s="170">
        <f>O128*H128</f>
        <v>0</v>
      </c>
      <c r="Q128" s="170">
        <v>0</v>
      </c>
      <c r="R128" s="170">
        <f>Q128*H128</f>
        <v>0</v>
      </c>
      <c r="S128" s="170">
        <v>0</v>
      </c>
      <c r="T128" s="171">
        <f>S128*H128</f>
        <v>0</v>
      </c>
      <c r="U128" s="33"/>
      <c r="V128" s="33"/>
      <c r="W128" s="33"/>
      <c r="X128" s="33"/>
      <c r="Y128" s="33"/>
      <c r="Z128" s="33"/>
      <c r="AA128" s="33"/>
      <c r="AB128" s="33"/>
      <c r="AC128" s="33"/>
      <c r="AD128" s="33"/>
      <c r="AE128" s="33"/>
      <c r="AR128" s="172" t="s">
        <v>87</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87</v>
      </c>
      <c r="BM128" s="172" t="s">
        <v>199</v>
      </c>
    </row>
    <row r="129" spans="2:51" s="15" customFormat="1" ht="12">
      <c r="B129" s="190"/>
      <c r="D129" s="359" t="s">
        <v>173</v>
      </c>
      <c r="E129" s="191" t="s">
        <v>3</v>
      </c>
      <c r="F129" s="192" t="s">
        <v>200</v>
      </c>
      <c r="H129" s="191" t="s">
        <v>3</v>
      </c>
      <c r="I129" s="193"/>
      <c r="L129" s="190"/>
      <c r="M129" s="194"/>
      <c r="N129" s="195"/>
      <c r="O129" s="195"/>
      <c r="P129" s="195"/>
      <c r="Q129" s="195"/>
      <c r="R129" s="195"/>
      <c r="S129" s="195"/>
      <c r="T129" s="196"/>
      <c r="AT129" s="191" t="s">
        <v>173</v>
      </c>
      <c r="AU129" s="191" t="s">
        <v>75</v>
      </c>
      <c r="AV129" s="15" t="s">
        <v>15</v>
      </c>
      <c r="AW129" s="15" t="s">
        <v>33</v>
      </c>
      <c r="AX129" s="15" t="s">
        <v>71</v>
      </c>
      <c r="AY129" s="191" t="s">
        <v>165</v>
      </c>
    </row>
    <row r="130" spans="2:51" s="13" customFormat="1" ht="12">
      <c r="B130" s="174"/>
      <c r="D130" s="359" t="s">
        <v>173</v>
      </c>
      <c r="E130" s="175" t="s">
        <v>3</v>
      </c>
      <c r="F130" s="176" t="s">
        <v>201</v>
      </c>
      <c r="H130" s="177">
        <v>1.4</v>
      </c>
      <c r="I130" s="178"/>
      <c r="L130" s="174"/>
      <c r="M130" s="179"/>
      <c r="N130" s="180"/>
      <c r="O130" s="180"/>
      <c r="P130" s="180"/>
      <c r="Q130" s="180"/>
      <c r="R130" s="180"/>
      <c r="S130" s="180"/>
      <c r="T130" s="181"/>
      <c r="AT130" s="175" t="s">
        <v>173</v>
      </c>
      <c r="AU130" s="175" t="s">
        <v>75</v>
      </c>
      <c r="AV130" s="13" t="s">
        <v>75</v>
      </c>
      <c r="AW130" s="13" t="s">
        <v>33</v>
      </c>
      <c r="AX130" s="13" t="s">
        <v>15</v>
      </c>
      <c r="AY130" s="175" t="s">
        <v>165</v>
      </c>
    </row>
    <row r="131" spans="2:63" s="12" customFormat="1" ht="22.9" customHeight="1">
      <c r="B131" s="147"/>
      <c r="D131" s="360" t="s">
        <v>70</v>
      </c>
      <c r="E131" s="158" t="s">
        <v>202</v>
      </c>
      <c r="F131" s="158" t="s">
        <v>203</v>
      </c>
      <c r="I131" s="150"/>
      <c r="J131" s="159">
        <f>BK131</f>
        <v>0</v>
      </c>
      <c r="L131" s="147"/>
      <c r="M131" s="152"/>
      <c r="N131" s="153"/>
      <c r="O131" s="153"/>
      <c r="P131" s="154">
        <f>P132+P134</f>
        <v>0</v>
      </c>
      <c r="Q131" s="153"/>
      <c r="R131" s="154">
        <f>R132+R134</f>
        <v>0.00014800000000000002</v>
      </c>
      <c r="S131" s="153"/>
      <c r="T131" s="155">
        <f>T132+T134</f>
        <v>1.86318</v>
      </c>
      <c r="AR131" s="148" t="s">
        <v>15</v>
      </c>
      <c r="AT131" s="156" t="s">
        <v>70</v>
      </c>
      <c r="AU131" s="156" t="s">
        <v>15</v>
      </c>
      <c r="AY131" s="148" t="s">
        <v>165</v>
      </c>
      <c r="BK131" s="157">
        <f>BK132+BK134</f>
        <v>0</v>
      </c>
    </row>
    <row r="132" spans="2:63" s="12" customFormat="1" ht="20.85" customHeight="1">
      <c r="B132" s="147"/>
      <c r="D132" s="360" t="s">
        <v>70</v>
      </c>
      <c r="E132" s="158" t="s">
        <v>204</v>
      </c>
      <c r="F132" s="158" t="s">
        <v>205</v>
      </c>
      <c r="I132" s="150"/>
      <c r="J132" s="159">
        <f>BK132</f>
        <v>0</v>
      </c>
      <c r="L132" s="147"/>
      <c r="M132" s="152"/>
      <c r="N132" s="153"/>
      <c r="O132" s="153"/>
      <c r="P132" s="154">
        <f>P133</f>
        <v>0</v>
      </c>
      <c r="Q132" s="153"/>
      <c r="R132" s="154">
        <f>R133</f>
        <v>0.00014800000000000002</v>
      </c>
      <c r="S132" s="153"/>
      <c r="T132" s="155">
        <f>T133</f>
        <v>0</v>
      </c>
      <c r="AR132" s="148" t="s">
        <v>15</v>
      </c>
      <c r="AT132" s="156" t="s">
        <v>70</v>
      </c>
      <c r="AU132" s="156" t="s">
        <v>75</v>
      </c>
      <c r="AY132" s="148" t="s">
        <v>165</v>
      </c>
      <c r="BK132" s="157">
        <f>BK133</f>
        <v>0</v>
      </c>
    </row>
    <row r="133" spans="1:65" s="2" customFormat="1" ht="33" customHeight="1">
      <c r="A133" s="33"/>
      <c r="B133" s="160"/>
      <c r="C133" s="161" t="s">
        <v>115</v>
      </c>
      <c r="D133" s="358" t="s">
        <v>167</v>
      </c>
      <c r="E133" s="162" t="s">
        <v>206</v>
      </c>
      <c r="F133" s="163" t="s">
        <v>207</v>
      </c>
      <c r="G133" s="164" t="s">
        <v>170</v>
      </c>
      <c r="H133" s="165">
        <v>3.7</v>
      </c>
      <c r="I133" s="166"/>
      <c r="J133" s="167">
        <f>ROUND(I133*H133,2)</f>
        <v>0</v>
      </c>
      <c r="K133" s="163" t="s">
        <v>171</v>
      </c>
      <c r="L133" s="34"/>
      <c r="M133" s="168" t="s">
        <v>3</v>
      </c>
      <c r="N133" s="169" t="s">
        <v>42</v>
      </c>
      <c r="O133" s="54"/>
      <c r="P133" s="170">
        <f>O133*H133</f>
        <v>0</v>
      </c>
      <c r="Q133" s="170">
        <v>4E-05</v>
      </c>
      <c r="R133" s="170">
        <f>Q133*H133</f>
        <v>0.00014800000000000002</v>
      </c>
      <c r="S133" s="170">
        <v>0</v>
      </c>
      <c r="T133" s="171">
        <f>S133*H133</f>
        <v>0</v>
      </c>
      <c r="U133" s="33"/>
      <c r="V133" s="33"/>
      <c r="W133" s="33"/>
      <c r="X133" s="33"/>
      <c r="Y133" s="33"/>
      <c r="Z133" s="33"/>
      <c r="AA133" s="33"/>
      <c r="AB133" s="33"/>
      <c r="AC133" s="33"/>
      <c r="AD133" s="33"/>
      <c r="AE133" s="33"/>
      <c r="AR133" s="172" t="s">
        <v>87</v>
      </c>
      <c r="AT133" s="172" t="s">
        <v>167</v>
      </c>
      <c r="AU133" s="172" t="s">
        <v>83</v>
      </c>
      <c r="AY133" s="18" t="s">
        <v>165</v>
      </c>
      <c r="BE133" s="173">
        <f>IF(N133="základní",J133,0)</f>
        <v>0</v>
      </c>
      <c r="BF133" s="173">
        <f>IF(N133="snížená",J133,0)</f>
        <v>0</v>
      </c>
      <c r="BG133" s="173">
        <f>IF(N133="zákl. přenesená",J133,0)</f>
        <v>0</v>
      </c>
      <c r="BH133" s="173">
        <f>IF(N133="sníž. přenesená",J133,0)</f>
        <v>0</v>
      </c>
      <c r="BI133" s="173">
        <f>IF(N133="nulová",J133,0)</f>
        <v>0</v>
      </c>
      <c r="BJ133" s="18" t="s">
        <v>15</v>
      </c>
      <c r="BK133" s="173">
        <f>ROUND(I133*H133,2)</f>
        <v>0</v>
      </c>
      <c r="BL133" s="18" t="s">
        <v>87</v>
      </c>
      <c r="BM133" s="172" t="s">
        <v>208</v>
      </c>
    </row>
    <row r="134" spans="2:63" s="12" customFormat="1" ht="20.85" customHeight="1">
      <c r="B134" s="147"/>
      <c r="D134" s="360" t="s">
        <v>70</v>
      </c>
      <c r="E134" s="158" t="s">
        <v>209</v>
      </c>
      <c r="F134" s="158" t="s">
        <v>210</v>
      </c>
      <c r="I134" s="150"/>
      <c r="J134" s="159">
        <f>BK134</f>
        <v>0</v>
      </c>
      <c r="L134" s="147"/>
      <c r="M134" s="152"/>
      <c r="N134" s="153"/>
      <c r="O134" s="153"/>
      <c r="P134" s="154">
        <f>SUM(P135:P145)</f>
        <v>0</v>
      </c>
      <c r="Q134" s="153"/>
      <c r="R134" s="154">
        <f>SUM(R135:R145)</f>
        <v>0</v>
      </c>
      <c r="S134" s="153"/>
      <c r="T134" s="155">
        <f>SUM(T135:T145)</f>
        <v>1.86318</v>
      </c>
      <c r="AR134" s="148" t="s">
        <v>15</v>
      </c>
      <c r="AT134" s="156" t="s">
        <v>70</v>
      </c>
      <c r="AU134" s="156" t="s">
        <v>75</v>
      </c>
      <c r="AY134" s="148" t="s">
        <v>165</v>
      </c>
      <c r="BK134" s="157">
        <f>SUM(BK135:BK145)</f>
        <v>0</v>
      </c>
    </row>
    <row r="135" spans="1:65" s="2" customFormat="1" ht="33" customHeight="1">
      <c r="A135" s="33"/>
      <c r="B135" s="160"/>
      <c r="C135" s="161" t="s">
        <v>211</v>
      </c>
      <c r="D135" s="358" t="s">
        <v>167</v>
      </c>
      <c r="E135" s="162" t="s">
        <v>212</v>
      </c>
      <c r="F135" s="163" t="s">
        <v>213</v>
      </c>
      <c r="G135" s="164" t="s">
        <v>170</v>
      </c>
      <c r="H135" s="165">
        <v>4.06</v>
      </c>
      <c r="I135" s="166"/>
      <c r="J135" s="167">
        <f>ROUND(I135*H135,2)</f>
        <v>0</v>
      </c>
      <c r="K135" s="163" t="s">
        <v>171</v>
      </c>
      <c r="L135" s="34"/>
      <c r="M135" s="168" t="s">
        <v>3</v>
      </c>
      <c r="N135" s="169" t="s">
        <v>42</v>
      </c>
      <c r="O135" s="54"/>
      <c r="P135" s="170">
        <f>O135*H135</f>
        <v>0</v>
      </c>
      <c r="Q135" s="170">
        <v>0</v>
      </c>
      <c r="R135" s="170">
        <f>Q135*H135</f>
        <v>0</v>
      </c>
      <c r="S135" s="170">
        <v>0.131</v>
      </c>
      <c r="T135" s="171">
        <f>S135*H135</f>
        <v>0.53186</v>
      </c>
      <c r="U135" s="33"/>
      <c r="V135" s="33"/>
      <c r="W135" s="33"/>
      <c r="X135" s="33"/>
      <c r="Y135" s="33"/>
      <c r="Z135" s="33"/>
      <c r="AA135" s="33"/>
      <c r="AB135" s="33"/>
      <c r="AC135" s="33"/>
      <c r="AD135" s="33"/>
      <c r="AE135" s="33"/>
      <c r="AR135" s="172" t="s">
        <v>87</v>
      </c>
      <c r="AT135" s="172" t="s">
        <v>167</v>
      </c>
      <c r="AU135" s="172" t="s">
        <v>83</v>
      </c>
      <c r="AY135" s="18" t="s">
        <v>165</v>
      </c>
      <c r="BE135" s="173">
        <f>IF(N135="základní",J135,0)</f>
        <v>0</v>
      </c>
      <c r="BF135" s="173">
        <f>IF(N135="snížená",J135,0)</f>
        <v>0</v>
      </c>
      <c r="BG135" s="173">
        <f>IF(N135="zákl. přenesená",J135,0)</f>
        <v>0</v>
      </c>
      <c r="BH135" s="173">
        <f>IF(N135="sníž. přenesená",J135,0)</f>
        <v>0</v>
      </c>
      <c r="BI135" s="173">
        <f>IF(N135="nulová",J135,0)</f>
        <v>0</v>
      </c>
      <c r="BJ135" s="18" t="s">
        <v>15</v>
      </c>
      <c r="BK135" s="173">
        <f>ROUND(I135*H135,2)</f>
        <v>0</v>
      </c>
      <c r="BL135" s="18" t="s">
        <v>87</v>
      </c>
      <c r="BM135" s="172" t="s">
        <v>214</v>
      </c>
    </row>
    <row r="136" spans="2:51" s="13" customFormat="1" ht="12">
      <c r="B136" s="174"/>
      <c r="D136" s="359" t="s">
        <v>173</v>
      </c>
      <c r="E136" s="175" t="s">
        <v>3</v>
      </c>
      <c r="F136" s="176" t="s">
        <v>174</v>
      </c>
      <c r="H136" s="177">
        <v>3.64</v>
      </c>
      <c r="I136" s="178"/>
      <c r="L136" s="174"/>
      <c r="M136" s="179"/>
      <c r="N136" s="180"/>
      <c r="O136" s="180"/>
      <c r="P136" s="180"/>
      <c r="Q136" s="180"/>
      <c r="R136" s="180"/>
      <c r="S136" s="180"/>
      <c r="T136" s="181"/>
      <c r="AT136" s="175" t="s">
        <v>173</v>
      </c>
      <c r="AU136" s="175" t="s">
        <v>83</v>
      </c>
      <c r="AV136" s="13" t="s">
        <v>75</v>
      </c>
      <c r="AW136" s="13" t="s">
        <v>33</v>
      </c>
      <c r="AX136" s="13" t="s">
        <v>71</v>
      </c>
      <c r="AY136" s="175" t="s">
        <v>165</v>
      </c>
    </row>
    <row r="137" spans="2:51" s="13" customFormat="1" ht="12">
      <c r="B137" s="174"/>
      <c r="D137" s="359" t="s">
        <v>173</v>
      </c>
      <c r="E137" s="175" t="s">
        <v>3</v>
      </c>
      <c r="F137" s="176" t="s">
        <v>215</v>
      </c>
      <c r="H137" s="177">
        <v>0.42</v>
      </c>
      <c r="I137" s="178"/>
      <c r="L137" s="174"/>
      <c r="M137" s="179"/>
      <c r="N137" s="180"/>
      <c r="O137" s="180"/>
      <c r="P137" s="180"/>
      <c r="Q137" s="180"/>
      <c r="R137" s="180"/>
      <c r="S137" s="180"/>
      <c r="T137" s="181"/>
      <c r="AT137" s="175" t="s">
        <v>173</v>
      </c>
      <c r="AU137" s="175" t="s">
        <v>83</v>
      </c>
      <c r="AV137" s="13" t="s">
        <v>75</v>
      </c>
      <c r="AW137" s="13" t="s">
        <v>33</v>
      </c>
      <c r="AX137" s="13" t="s">
        <v>71</v>
      </c>
      <c r="AY137" s="175" t="s">
        <v>165</v>
      </c>
    </row>
    <row r="138" spans="2:51" s="14" customFormat="1" ht="12">
      <c r="B138" s="182"/>
      <c r="D138" s="359" t="s">
        <v>173</v>
      </c>
      <c r="E138" s="183" t="s">
        <v>3</v>
      </c>
      <c r="F138" s="184" t="s">
        <v>181</v>
      </c>
      <c r="H138" s="185">
        <v>4.06</v>
      </c>
      <c r="I138" s="186"/>
      <c r="L138" s="182"/>
      <c r="M138" s="187"/>
      <c r="N138" s="188"/>
      <c r="O138" s="188"/>
      <c r="P138" s="188"/>
      <c r="Q138" s="188"/>
      <c r="R138" s="188"/>
      <c r="S138" s="188"/>
      <c r="T138" s="189"/>
      <c r="AT138" s="183" t="s">
        <v>173</v>
      </c>
      <c r="AU138" s="183" t="s">
        <v>83</v>
      </c>
      <c r="AV138" s="14" t="s">
        <v>87</v>
      </c>
      <c r="AW138" s="14" t="s">
        <v>33</v>
      </c>
      <c r="AX138" s="14" t="s">
        <v>15</v>
      </c>
      <c r="AY138" s="183" t="s">
        <v>165</v>
      </c>
    </row>
    <row r="139" spans="1:65" s="2" customFormat="1" ht="21.75" customHeight="1">
      <c r="A139" s="33"/>
      <c r="B139" s="160"/>
      <c r="C139" s="161" t="s">
        <v>202</v>
      </c>
      <c r="D139" s="358" t="s">
        <v>167</v>
      </c>
      <c r="E139" s="162" t="s">
        <v>216</v>
      </c>
      <c r="F139" s="163" t="s">
        <v>217</v>
      </c>
      <c r="G139" s="164" t="s">
        <v>170</v>
      </c>
      <c r="H139" s="165">
        <v>3.7</v>
      </c>
      <c r="I139" s="166"/>
      <c r="J139" s="167">
        <f>ROUND(I139*H139,2)</f>
        <v>0</v>
      </c>
      <c r="K139" s="163" t="s">
        <v>171</v>
      </c>
      <c r="L139" s="34"/>
      <c r="M139" s="168" t="s">
        <v>3</v>
      </c>
      <c r="N139" s="169" t="s">
        <v>42</v>
      </c>
      <c r="O139" s="54"/>
      <c r="P139" s="170">
        <f>O139*H139</f>
        <v>0</v>
      </c>
      <c r="Q139" s="170">
        <v>0</v>
      </c>
      <c r="R139" s="170">
        <f>Q139*H139</f>
        <v>0</v>
      </c>
      <c r="S139" s="170">
        <v>0.05</v>
      </c>
      <c r="T139" s="171">
        <f>S139*H139</f>
        <v>0.18500000000000003</v>
      </c>
      <c r="U139" s="33"/>
      <c r="V139" s="33"/>
      <c r="W139" s="33"/>
      <c r="X139" s="33"/>
      <c r="Y139" s="33"/>
      <c r="Z139" s="33"/>
      <c r="AA139" s="33"/>
      <c r="AB139" s="33"/>
      <c r="AC139" s="33"/>
      <c r="AD139" s="33"/>
      <c r="AE139" s="33"/>
      <c r="AR139" s="172" t="s">
        <v>87</v>
      </c>
      <c r="AT139" s="172" t="s">
        <v>167</v>
      </c>
      <c r="AU139" s="172" t="s">
        <v>83</v>
      </c>
      <c r="AY139" s="18" t="s">
        <v>165</v>
      </c>
      <c r="BE139" s="173">
        <f>IF(N139="základní",J139,0)</f>
        <v>0</v>
      </c>
      <c r="BF139" s="173">
        <f>IF(N139="snížená",J139,0)</f>
        <v>0</v>
      </c>
      <c r="BG139" s="173">
        <f>IF(N139="zákl. přenesená",J139,0)</f>
        <v>0</v>
      </c>
      <c r="BH139" s="173">
        <f>IF(N139="sníž. přenesená",J139,0)</f>
        <v>0</v>
      </c>
      <c r="BI139" s="173">
        <f>IF(N139="nulová",J139,0)</f>
        <v>0</v>
      </c>
      <c r="BJ139" s="18" t="s">
        <v>15</v>
      </c>
      <c r="BK139" s="173">
        <f>ROUND(I139*H139,2)</f>
        <v>0</v>
      </c>
      <c r="BL139" s="18" t="s">
        <v>87</v>
      </c>
      <c r="BM139" s="172" t="s">
        <v>218</v>
      </c>
    </row>
    <row r="140" spans="2:51" s="13" customFormat="1" ht="12">
      <c r="B140" s="174"/>
      <c r="D140" s="359" t="s">
        <v>173</v>
      </c>
      <c r="E140" s="175" t="s">
        <v>3</v>
      </c>
      <c r="F140" s="176" t="s">
        <v>219</v>
      </c>
      <c r="H140" s="177">
        <v>3.7</v>
      </c>
      <c r="I140" s="178"/>
      <c r="L140" s="174"/>
      <c r="M140" s="179"/>
      <c r="N140" s="180"/>
      <c r="O140" s="180"/>
      <c r="P140" s="180"/>
      <c r="Q140" s="180"/>
      <c r="R140" s="180"/>
      <c r="S140" s="180"/>
      <c r="T140" s="181"/>
      <c r="AT140" s="175" t="s">
        <v>173</v>
      </c>
      <c r="AU140" s="175" t="s">
        <v>83</v>
      </c>
      <c r="AV140" s="13" t="s">
        <v>75</v>
      </c>
      <c r="AW140" s="13" t="s">
        <v>33</v>
      </c>
      <c r="AX140" s="13" t="s">
        <v>15</v>
      </c>
      <c r="AY140" s="175" t="s">
        <v>165</v>
      </c>
    </row>
    <row r="141" spans="1:65" s="2" customFormat="1" ht="33" customHeight="1">
      <c r="A141" s="33"/>
      <c r="B141" s="160"/>
      <c r="C141" s="161" t="s">
        <v>220</v>
      </c>
      <c r="D141" s="358" t="s">
        <v>167</v>
      </c>
      <c r="E141" s="162" t="s">
        <v>221</v>
      </c>
      <c r="F141" s="163" t="s">
        <v>222</v>
      </c>
      <c r="G141" s="164" t="s">
        <v>170</v>
      </c>
      <c r="H141" s="165">
        <v>24.92</v>
      </c>
      <c r="I141" s="166"/>
      <c r="J141" s="167">
        <f>ROUND(I141*H141,2)</f>
        <v>0</v>
      </c>
      <c r="K141" s="163" t="s">
        <v>171</v>
      </c>
      <c r="L141" s="34"/>
      <c r="M141" s="168" t="s">
        <v>3</v>
      </c>
      <c r="N141" s="169" t="s">
        <v>42</v>
      </c>
      <c r="O141" s="54"/>
      <c r="P141" s="170">
        <f>O141*H141</f>
        <v>0</v>
      </c>
      <c r="Q141" s="170">
        <v>0</v>
      </c>
      <c r="R141" s="170">
        <f>Q141*H141</f>
        <v>0</v>
      </c>
      <c r="S141" s="170">
        <v>0.046</v>
      </c>
      <c r="T141" s="171">
        <f>S141*H141</f>
        <v>1.14632</v>
      </c>
      <c r="U141" s="33"/>
      <c r="V141" s="33"/>
      <c r="W141" s="33"/>
      <c r="X141" s="33"/>
      <c r="Y141" s="33"/>
      <c r="Z141" s="33"/>
      <c r="AA141" s="33"/>
      <c r="AB141" s="33"/>
      <c r="AC141" s="33"/>
      <c r="AD141" s="33"/>
      <c r="AE141" s="33"/>
      <c r="AR141" s="172" t="s">
        <v>87</v>
      </c>
      <c r="AT141" s="172" t="s">
        <v>167</v>
      </c>
      <c r="AU141" s="172" t="s">
        <v>83</v>
      </c>
      <c r="AY141" s="18" t="s">
        <v>165</v>
      </c>
      <c r="BE141" s="173">
        <f>IF(N141="základní",J141,0)</f>
        <v>0</v>
      </c>
      <c r="BF141" s="173">
        <f>IF(N141="snížená",J141,0)</f>
        <v>0</v>
      </c>
      <c r="BG141" s="173">
        <f>IF(N141="zákl. přenesená",J141,0)</f>
        <v>0</v>
      </c>
      <c r="BH141" s="173">
        <f>IF(N141="sníž. přenesená",J141,0)</f>
        <v>0</v>
      </c>
      <c r="BI141" s="173">
        <f>IF(N141="nulová",J141,0)</f>
        <v>0</v>
      </c>
      <c r="BJ141" s="18" t="s">
        <v>15</v>
      </c>
      <c r="BK141" s="173">
        <f>ROUND(I141*H141,2)</f>
        <v>0</v>
      </c>
      <c r="BL141" s="18" t="s">
        <v>87</v>
      </c>
      <c r="BM141" s="172" t="s">
        <v>223</v>
      </c>
    </row>
    <row r="142" spans="2:51" s="13" customFormat="1" ht="12">
      <c r="B142" s="174"/>
      <c r="D142" s="359" t="s">
        <v>173</v>
      </c>
      <c r="E142" s="175" t="s">
        <v>3</v>
      </c>
      <c r="F142" s="176" t="s">
        <v>224</v>
      </c>
      <c r="H142" s="177">
        <v>25.48</v>
      </c>
      <c r="I142" s="178"/>
      <c r="L142" s="174"/>
      <c r="M142" s="179"/>
      <c r="N142" s="180"/>
      <c r="O142" s="180"/>
      <c r="P142" s="180"/>
      <c r="Q142" s="180"/>
      <c r="R142" s="180"/>
      <c r="S142" s="180"/>
      <c r="T142" s="181"/>
      <c r="AT142" s="175" t="s">
        <v>173</v>
      </c>
      <c r="AU142" s="175" t="s">
        <v>83</v>
      </c>
      <c r="AV142" s="13" t="s">
        <v>75</v>
      </c>
      <c r="AW142" s="13" t="s">
        <v>33</v>
      </c>
      <c r="AX142" s="13" t="s">
        <v>71</v>
      </c>
      <c r="AY142" s="175" t="s">
        <v>165</v>
      </c>
    </row>
    <row r="143" spans="2:51" s="13" customFormat="1" ht="12">
      <c r="B143" s="174"/>
      <c r="D143" s="359" t="s">
        <v>173</v>
      </c>
      <c r="E143" s="175" t="s">
        <v>3</v>
      </c>
      <c r="F143" s="176" t="s">
        <v>192</v>
      </c>
      <c r="H143" s="177">
        <v>-1.4</v>
      </c>
      <c r="I143" s="178"/>
      <c r="L143" s="174"/>
      <c r="M143" s="179"/>
      <c r="N143" s="180"/>
      <c r="O143" s="180"/>
      <c r="P143" s="180"/>
      <c r="Q143" s="180"/>
      <c r="R143" s="180"/>
      <c r="S143" s="180"/>
      <c r="T143" s="181"/>
      <c r="AT143" s="175" t="s">
        <v>173</v>
      </c>
      <c r="AU143" s="175" t="s">
        <v>83</v>
      </c>
      <c r="AV143" s="13" t="s">
        <v>75</v>
      </c>
      <c r="AW143" s="13" t="s">
        <v>33</v>
      </c>
      <c r="AX143" s="13" t="s">
        <v>71</v>
      </c>
      <c r="AY143" s="175" t="s">
        <v>165</v>
      </c>
    </row>
    <row r="144" spans="2:51" s="13" customFormat="1" ht="12">
      <c r="B144" s="174"/>
      <c r="D144" s="359" t="s">
        <v>173</v>
      </c>
      <c r="E144" s="175" t="s">
        <v>3</v>
      </c>
      <c r="F144" s="176" t="s">
        <v>225</v>
      </c>
      <c r="H144" s="177">
        <v>0.84</v>
      </c>
      <c r="I144" s="178"/>
      <c r="L144" s="174"/>
      <c r="M144" s="179"/>
      <c r="N144" s="180"/>
      <c r="O144" s="180"/>
      <c r="P144" s="180"/>
      <c r="Q144" s="180"/>
      <c r="R144" s="180"/>
      <c r="S144" s="180"/>
      <c r="T144" s="181"/>
      <c r="AT144" s="175" t="s">
        <v>173</v>
      </c>
      <c r="AU144" s="175" t="s">
        <v>83</v>
      </c>
      <c r="AV144" s="13" t="s">
        <v>75</v>
      </c>
      <c r="AW144" s="13" t="s">
        <v>33</v>
      </c>
      <c r="AX144" s="13" t="s">
        <v>71</v>
      </c>
      <c r="AY144" s="175" t="s">
        <v>165</v>
      </c>
    </row>
    <row r="145" spans="2:51" s="14" customFormat="1" ht="12">
      <c r="B145" s="182"/>
      <c r="D145" s="359" t="s">
        <v>173</v>
      </c>
      <c r="E145" s="183" t="s">
        <v>3</v>
      </c>
      <c r="F145" s="184" t="s">
        <v>181</v>
      </c>
      <c r="H145" s="185">
        <v>24.92</v>
      </c>
      <c r="I145" s="186"/>
      <c r="L145" s="182"/>
      <c r="M145" s="187"/>
      <c r="N145" s="188"/>
      <c r="O145" s="188"/>
      <c r="P145" s="188"/>
      <c r="Q145" s="188"/>
      <c r="R145" s="188"/>
      <c r="S145" s="188"/>
      <c r="T145" s="189"/>
      <c r="AT145" s="183" t="s">
        <v>173</v>
      </c>
      <c r="AU145" s="183" t="s">
        <v>83</v>
      </c>
      <c r="AV145" s="14" t="s">
        <v>87</v>
      </c>
      <c r="AW145" s="14" t="s">
        <v>33</v>
      </c>
      <c r="AX145" s="14" t="s">
        <v>15</v>
      </c>
      <c r="AY145" s="183" t="s">
        <v>165</v>
      </c>
    </row>
    <row r="146" spans="2:63" s="12" customFormat="1" ht="22.9" customHeight="1">
      <c r="B146" s="147"/>
      <c r="D146" s="360" t="s">
        <v>70</v>
      </c>
      <c r="E146" s="158" t="s">
        <v>226</v>
      </c>
      <c r="F146" s="158" t="s">
        <v>227</v>
      </c>
      <c r="I146" s="150"/>
      <c r="J146" s="159">
        <f>BK146</f>
        <v>0</v>
      </c>
      <c r="L146" s="147"/>
      <c r="M146" s="152"/>
      <c r="N146" s="153"/>
      <c r="O146" s="153"/>
      <c r="P146" s="154">
        <f>SUM(P147:P151)</f>
        <v>0</v>
      </c>
      <c r="Q146" s="153"/>
      <c r="R146" s="154">
        <f>SUM(R147:R151)</f>
        <v>0</v>
      </c>
      <c r="S146" s="153"/>
      <c r="T146" s="155">
        <f>SUM(T147:T151)</f>
        <v>0</v>
      </c>
      <c r="AR146" s="148" t="s">
        <v>15</v>
      </c>
      <c r="AT146" s="156" t="s">
        <v>70</v>
      </c>
      <c r="AU146" s="156" t="s">
        <v>15</v>
      </c>
      <c r="AY146" s="148" t="s">
        <v>165</v>
      </c>
      <c r="BK146" s="157">
        <f>SUM(BK147:BK151)</f>
        <v>0</v>
      </c>
    </row>
    <row r="147" spans="1:65" s="2" customFormat="1" ht="33" customHeight="1">
      <c r="A147" s="33"/>
      <c r="B147" s="160"/>
      <c r="C147" s="161" t="s">
        <v>228</v>
      </c>
      <c r="D147" s="358" t="s">
        <v>167</v>
      </c>
      <c r="E147" s="162" t="s">
        <v>229</v>
      </c>
      <c r="F147" s="163" t="s">
        <v>230</v>
      </c>
      <c r="G147" s="164" t="s">
        <v>231</v>
      </c>
      <c r="H147" s="165">
        <v>3.742</v>
      </c>
      <c r="I147" s="166"/>
      <c r="J147" s="167">
        <f>ROUND(I147*H147,2)</f>
        <v>0</v>
      </c>
      <c r="K147" s="163" t="s">
        <v>171</v>
      </c>
      <c r="L147" s="34"/>
      <c r="M147" s="168" t="s">
        <v>3</v>
      </c>
      <c r="N147" s="169"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87</v>
      </c>
      <c r="AT147" s="172" t="s">
        <v>167</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87</v>
      </c>
      <c r="BM147" s="172" t="s">
        <v>232</v>
      </c>
    </row>
    <row r="148" spans="1:65" s="2" customFormat="1" ht="21.75" customHeight="1">
      <c r="A148" s="33"/>
      <c r="B148" s="160"/>
      <c r="C148" s="161" t="s">
        <v>233</v>
      </c>
      <c r="D148" s="358" t="s">
        <v>167</v>
      </c>
      <c r="E148" s="162" t="s">
        <v>234</v>
      </c>
      <c r="F148" s="163" t="s">
        <v>235</v>
      </c>
      <c r="G148" s="164" t="s">
        <v>231</v>
      </c>
      <c r="H148" s="165">
        <v>3.742</v>
      </c>
      <c r="I148" s="166"/>
      <c r="J148" s="167">
        <f>ROUND(I148*H148,2)</f>
        <v>0</v>
      </c>
      <c r="K148" s="163" t="s">
        <v>171</v>
      </c>
      <c r="L148" s="34"/>
      <c r="M148" s="168" t="s">
        <v>3</v>
      </c>
      <c r="N148" s="169" t="s">
        <v>42</v>
      </c>
      <c r="O148" s="54"/>
      <c r="P148" s="170">
        <f>O148*H148</f>
        <v>0</v>
      </c>
      <c r="Q148" s="170">
        <v>0</v>
      </c>
      <c r="R148" s="170">
        <f>Q148*H148</f>
        <v>0</v>
      </c>
      <c r="S148" s="170">
        <v>0</v>
      </c>
      <c r="T148" s="171">
        <f>S148*H148</f>
        <v>0</v>
      </c>
      <c r="U148" s="33"/>
      <c r="V148" s="33"/>
      <c r="W148" s="33"/>
      <c r="X148" s="33"/>
      <c r="Y148" s="33"/>
      <c r="Z148" s="33"/>
      <c r="AA148" s="33"/>
      <c r="AB148" s="33"/>
      <c r="AC148" s="33"/>
      <c r="AD148" s="33"/>
      <c r="AE148" s="33"/>
      <c r="AR148" s="172" t="s">
        <v>87</v>
      </c>
      <c r="AT148" s="172" t="s">
        <v>167</v>
      </c>
      <c r="AU148" s="172" t="s">
        <v>75</v>
      </c>
      <c r="AY148" s="18" t="s">
        <v>165</v>
      </c>
      <c r="BE148" s="173">
        <f>IF(N148="základní",J148,0)</f>
        <v>0</v>
      </c>
      <c r="BF148" s="173">
        <f>IF(N148="snížená",J148,0)</f>
        <v>0</v>
      </c>
      <c r="BG148" s="173">
        <f>IF(N148="zákl. přenesená",J148,0)</f>
        <v>0</v>
      </c>
      <c r="BH148" s="173">
        <f>IF(N148="sníž. přenesená",J148,0)</f>
        <v>0</v>
      </c>
      <c r="BI148" s="173">
        <f>IF(N148="nulová",J148,0)</f>
        <v>0</v>
      </c>
      <c r="BJ148" s="18" t="s">
        <v>15</v>
      </c>
      <c r="BK148" s="173">
        <f>ROUND(I148*H148,2)</f>
        <v>0</v>
      </c>
      <c r="BL148" s="18" t="s">
        <v>87</v>
      </c>
      <c r="BM148" s="172" t="s">
        <v>236</v>
      </c>
    </row>
    <row r="149" spans="1:65" s="2" customFormat="1" ht="33" customHeight="1">
      <c r="A149" s="33"/>
      <c r="B149" s="160"/>
      <c r="C149" s="161" t="s">
        <v>237</v>
      </c>
      <c r="D149" s="358" t="s">
        <v>167</v>
      </c>
      <c r="E149" s="162" t="s">
        <v>238</v>
      </c>
      <c r="F149" s="163" t="s">
        <v>239</v>
      </c>
      <c r="G149" s="164" t="s">
        <v>231</v>
      </c>
      <c r="H149" s="165">
        <v>112.26</v>
      </c>
      <c r="I149" s="166"/>
      <c r="J149" s="167">
        <f>ROUND(I149*H149,2)</f>
        <v>0</v>
      </c>
      <c r="K149" s="163" t="s">
        <v>171</v>
      </c>
      <c r="L149" s="34"/>
      <c r="M149" s="168" t="s">
        <v>3</v>
      </c>
      <c r="N149" s="169" t="s">
        <v>42</v>
      </c>
      <c r="O149" s="54"/>
      <c r="P149" s="170">
        <f>O149*H149</f>
        <v>0</v>
      </c>
      <c r="Q149" s="170">
        <v>0</v>
      </c>
      <c r="R149" s="170">
        <f>Q149*H149</f>
        <v>0</v>
      </c>
      <c r="S149" s="170">
        <v>0</v>
      </c>
      <c r="T149" s="171">
        <f>S149*H149</f>
        <v>0</v>
      </c>
      <c r="U149" s="33"/>
      <c r="V149" s="33"/>
      <c r="W149" s="33"/>
      <c r="X149" s="33"/>
      <c r="Y149" s="33"/>
      <c r="Z149" s="33"/>
      <c r="AA149" s="33"/>
      <c r="AB149" s="33"/>
      <c r="AC149" s="33"/>
      <c r="AD149" s="33"/>
      <c r="AE149" s="33"/>
      <c r="AR149" s="172" t="s">
        <v>87</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87</v>
      </c>
      <c r="BM149" s="172" t="s">
        <v>240</v>
      </c>
    </row>
    <row r="150" spans="2:51" s="13" customFormat="1" ht="12">
      <c r="B150" s="174"/>
      <c r="D150" s="359" t="s">
        <v>173</v>
      </c>
      <c r="F150" s="176" t="s">
        <v>241</v>
      </c>
      <c r="H150" s="177">
        <v>112.26</v>
      </c>
      <c r="I150" s="178"/>
      <c r="L150" s="174"/>
      <c r="M150" s="179"/>
      <c r="N150" s="180"/>
      <c r="O150" s="180"/>
      <c r="P150" s="180"/>
      <c r="Q150" s="180"/>
      <c r="R150" s="180"/>
      <c r="S150" s="180"/>
      <c r="T150" s="181"/>
      <c r="AT150" s="175" t="s">
        <v>173</v>
      </c>
      <c r="AU150" s="175" t="s">
        <v>75</v>
      </c>
      <c r="AV150" s="13" t="s">
        <v>75</v>
      </c>
      <c r="AW150" s="13" t="s">
        <v>4</v>
      </c>
      <c r="AX150" s="13" t="s">
        <v>15</v>
      </c>
      <c r="AY150" s="175" t="s">
        <v>165</v>
      </c>
    </row>
    <row r="151" spans="1:65" s="2" customFormat="1" ht="33" customHeight="1">
      <c r="A151" s="33"/>
      <c r="B151" s="160"/>
      <c r="C151" s="161" t="s">
        <v>242</v>
      </c>
      <c r="D151" s="358" t="s">
        <v>167</v>
      </c>
      <c r="E151" s="162" t="s">
        <v>243</v>
      </c>
      <c r="F151" s="163" t="s">
        <v>244</v>
      </c>
      <c r="G151" s="164" t="s">
        <v>231</v>
      </c>
      <c r="H151" s="165">
        <v>3.742</v>
      </c>
      <c r="I151" s="166"/>
      <c r="J151" s="167">
        <f>ROUND(I151*H151,2)</f>
        <v>0</v>
      </c>
      <c r="K151" s="163" t="s">
        <v>171</v>
      </c>
      <c r="L151" s="34"/>
      <c r="M151" s="168" t="s">
        <v>3</v>
      </c>
      <c r="N151" s="169" t="s">
        <v>42</v>
      </c>
      <c r="O151" s="54"/>
      <c r="P151" s="170">
        <f>O151*H151</f>
        <v>0</v>
      </c>
      <c r="Q151" s="170">
        <v>0</v>
      </c>
      <c r="R151" s="170">
        <f>Q151*H151</f>
        <v>0</v>
      </c>
      <c r="S151" s="170">
        <v>0</v>
      </c>
      <c r="T151" s="171">
        <f>S151*H151</f>
        <v>0</v>
      </c>
      <c r="U151" s="33"/>
      <c r="V151" s="33"/>
      <c r="W151" s="33"/>
      <c r="X151" s="33"/>
      <c r="Y151" s="33"/>
      <c r="Z151" s="33"/>
      <c r="AA151" s="33"/>
      <c r="AB151" s="33"/>
      <c r="AC151" s="33"/>
      <c r="AD151" s="33"/>
      <c r="AE151" s="33"/>
      <c r="AR151" s="172" t="s">
        <v>87</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87</v>
      </c>
      <c r="BM151" s="172" t="s">
        <v>245</v>
      </c>
    </row>
    <row r="152" spans="2:63" s="12" customFormat="1" ht="22.9" customHeight="1">
      <c r="B152" s="147"/>
      <c r="D152" s="360" t="s">
        <v>70</v>
      </c>
      <c r="E152" s="158" t="s">
        <v>246</v>
      </c>
      <c r="F152" s="158" t="s">
        <v>247</v>
      </c>
      <c r="I152" s="150"/>
      <c r="J152" s="159">
        <f>BK152</f>
        <v>0</v>
      </c>
      <c r="L152" s="147"/>
      <c r="M152" s="152"/>
      <c r="N152" s="153"/>
      <c r="O152" s="153"/>
      <c r="P152" s="154">
        <f>P153</f>
        <v>0</v>
      </c>
      <c r="Q152" s="153"/>
      <c r="R152" s="154">
        <f>R153</f>
        <v>0</v>
      </c>
      <c r="S152" s="153"/>
      <c r="T152" s="155">
        <f>T153</f>
        <v>0</v>
      </c>
      <c r="AR152" s="148" t="s">
        <v>15</v>
      </c>
      <c r="AT152" s="156" t="s">
        <v>70</v>
      </c>
      <c r="AU152" s="156" t="s">
        <v>15</v>
      </c>
      <c r="AY152" s="148" t="s">
        <v>165</v>
      </c>
      <c r="BK152" s="157">
        <f>BK153</f>
        <v>0</v>
      </c>
    </row>
    <row r="153" spans="1:65" s="2" customFormat="1" ht="44.25" customHeight="1">
      <c r="A153" s="33"/>
      <c r="B153" s="160"/>
      <c r="C153" s="161" t="s">
        <v>9</v>
      </c>
      <c r="D153" s="358" t="s">
        <v>167</v>
      </c>
      <c r="E153" s="162" t="s">
        <v>248</v>
      </c>
      <c r="F153" s="163" t="s">
        <v>249</v>
      </c>
      <c r="G153" s="164" t="s">
        <v>231</v>
      </c>
      <c r="H153" s="165">
        <v>0.713</v>
      </c>
      <c r="I153" s="166"/>
      <c r="J153" s="167">
        <f>ROUND(I153*H153,2)</f>
        <v>0</v>
      </c>
      <c r="K153" s="163" t="s">
        <v>171</v>
      </c>
      <c r="L153" s="34"/>
      <c r="M153" s="168" t="s">
        <v>3</v>
      </c>
      <c r="N153" s="169" t="s">
        <v>42</v>
      </c>
      <c r="O153" s="54"/>
      <c r="P153" s="170">
        <f>O153*H153</f>
        <v>0</v>
      </c>
      <c r="Q153" s="170">
        <v>0</v>
      </c>
      <c r="R153" s="170">
        <f>Q153*H153</f>
        <v>0</v>
      </c>
      <c r="S153" s="170">
        <v>0</v>
      </c>
      <c r="T153" s="171">
        <f>S153*H153</f>
        <v>0</v>
      </c>
      <c r="U153" s="33"/>
      <c r="V153" s="33"/>
      <c r="W153" s="33"/>
      <c r="X153" s="33"/>
      <c r="Y153" s="33"/>
      <c r="Z153" s="33"/>
      <c r="AA153" s="33"/>
      <c r="AB153" s="33"/>
      <c r="AC153" s="33"/>
      <c r="AD153" s="33"/>
      <c r="AE153" s="33"/>
      <c r="AR153" s="172" t="s">
        <v>87</v>
      </c>
      <c r="AT153" s="172" t="s">
        <v>167</v>
      </c>
      <c r="AU153" s="172" t="s">
        <v>75</v>
      </c>
      <c r="AY153" s="18" t="s">
        <v>165</v>
      </c>
      <c r="BE153" s="173">
        <f>IF(N153="základní",J153,0)</f>
        <v>0</v>
      </c>
      <c r="BF153" s="173">
        <f>IF(N153="snížená",J153,0)</f>
        <v>0</v>
      </c>
      <c r="BG153" s="173">
        <f>IF(N153="zákl. přenesená",J153,0)</f>
        <v>0</v>
      </c>
      <c r="BH153" s="173">
        <f>IF(N153="sníž. přenesená",J153,0)</f>
        <v>0</v>
      </c>
      <c r="BI153" s="173">
        <f>IF(N153="nulová",J153,0)</f>
        <v>0</v>
      </c>
      <c r="BJ153" s="18" t="s">
        <v>15</v>
      </c>
      <c r="BK153" s="173">
        <f>ROUND(I153*H153,2)</f>
        <v>0</v>
      </c>
      <c r="BL153" s="18" t="s">
        <v>87</v>
      </c>
      <c r="BM153" s="172" t="s">
        <v>250</v>
      </c>
    </row>
    <row r="154" spans="2:63" s="12" customFormat="1" ht="25.9" customHeight="1">
      <c r="B154" s="147"/>
      <c r="D154" s="360" t="s">
        <v>70</v>
      </c>
      <c r="E154" s="149" t="s">
        <v>251</v>
      </c>
      <c r="F154" s="149" t="s">
        <v>252</v>
      </c>
      <c r="I154" s="150"/>
      <c r="J154" s="151">
        <f>BK154</f>
        <v>0</v>
      </c>
      <c r="L154" s="147"/>
      <c r="M154" s="152"/>
      <c r="N154" s="153"/>
      <c r="O154" s="153"/>
      <c r="P154" s="154">
        <f>P155+P170+P179+P186+P192+P201+P213+P240+P246</f>
        <v>0</v>
      </c>
      <c r="Q154" s="153"/>
      <c r="R154" s="154">
        <f>R155+R170+R179+R186+R192+R201+R213+R240+R246</f>
        <v>0.29665265</v>
      </c>
      <c r="S154" s="153"/>
      <c r="T154" s="155">
        <f>T155+T170+T179+T186+T192+T201+T213+T240+T246</f>
        <v>1.878706</v>
      </c>
      <c r="AR154" s="148" t="s">
        <v>75</v>
      </c>
      <c r="AT154" s="156" t="s">
        <v>70</v>
      </c>
      <c r="AU154" s="156" t="s">
        <v>71</v>
      </c>
      <c r="AY154" s="148" t="s">
        <v>165</v>
      </c>
      <c r="BK154" s="157">
        <f>BK155+BK170+BK179+BK186+BK192+BK201+BK213+BK240+BK246</f>
        <v>0</v>
      </c>
    </row>
    <row r="155" spans="2:63" s="12" customFormat="1" ht="22.9" customHeight="1">
      <c r="B155" s="147"/>
      <c r="D155" s="360" t="s">
        <v>70</v>
      </c>
      <c r="E155" s="158" t="s">
        <v>253</v>
      </c>
      <c r="F155" s="158" t="s">
        <v>254</v>
      </c>
      <c r="I155" s="150"/>
      <c r="J155" s="159">
        <f>BK155</f>
        <v>0</v>
      </c>
      <c r="L155" s="147"/>
      <c r="M155" s="152"/>
      <c r="N155" s="153"/>
      <c r="O155" s="153"/>
      <c r="P155" s="154">
        <f>SUM(P156:P169)</f>
        <v>0</v>
      </c>
      <c r="Q155" s="153"/>
      <c r="R155" s="154">
        <f>SUM(R156:R169)</f>
        <v>0.048440000000000004</v>
      </c>
      <c r="S155" s="153"/>
      <c r="T155" s="155">
        <f>SUM(T156:T169)</f>
        <v>0</v>
      </c>
      <c r="AR155" s="148" t="s">
        <v>75</v>
      </c>
      <c r="AT155" s="156" t="s">
        <v>70</v>
      </c>
      <c r="AU155" s="156" t="s">
        <v>15</v>
      </c>
      <c r="AY155" s="148" t="s">
        <v>165</v>
      </c>
      <c r="BK155" s="157">
        <f>SUM(BK156:BK169)</f>
        <v>0</v>
      </c>
    </row>
    <row r="156" spans="1:65" s="2" customFormat="1" ht="21.75" customHeight="1">
      <c r="A156" s="33"/>
      <c r="B156" s="160"/>
      <c r="C156" s="161" t="s">
        <v>255</v>
      </c>
      <c r="D156" s="358" t="s">
        <v>167</v>
      </c>
      <c r="E156" s="162" t="s">
        <v>256</v>
      </c>
      <c r="F156" s="163" t="s">
        <v>257</v>
      </c>
      <c r="G156" s="164" t="s">
        <v>170</v>
      </c>
      <c r="H156" s="165">
        <v>3.7</v>
      </c>
      <c r="I156" s="166"/>
      <c r="J156" s="167">
        <f>ROUND(I156*H156,2)</f>
        <v>0</v>
      </c>
      <c r="K156" s="163" t="s">
        <v>171</v>
      </c>
      <c r="L156" s="34"/>
      <c r="M156" s="168" t="s">
        <v>3</v>
      </c>
      <c r="N156" s="169" t="s">
        <v>42</v>
      </c>
      <c r="O156" s="54"/>
      <c r="P156" s="170">
        <f>O156*H156</f>
        <v>0</v>
      </c>
      <c r="Q156" s="170">
        <v>0.0035</v>
      </c>
      <c r="R156" s="170">
        <f>Q156*H156</f>
        <v>0.012950000000000001</v>
      </c>
      <c r="S156" s="170">
        <v>0</v>
      </c>
      <c r="T156" s="171">
        <f>S156*H156</f>
        <v>0</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258</v>
      </c>
    </row>
    <row r="157" spans="1:65" s="2" customFormat="1" ht="21.75" customHeight="1">
      <c r="A157" s="33"/>
      <c r="B157" s="160"/>
      <c r="C157" s="161" t="s">
        <v>259</v>
      </c>
      <c r="D157" s="358" t="s">
        <v>167</v>
      </c>
      <c r="E157" s="162" t="s">
        <v>260</v>
      </c>
      <c r="F157" s="163" t="s">
        <v>261</v>
      </c>
      <c r="G157" s="164" t="s">
        <v>170</v>
      </c>
      <c r="H157" s="165">
        <v>10.14</v>
      </c>
      <c r="I157" s="166"/>
      <c r="J157" s="167">
        <f>ROUND(I157*H157,2)</f>
        <v>0</v>
      </c>
      <c r="K157" s="163" t="s">
        <v>171</v>
      </c>
      <c r="L157" s="34"/>
      <c r="M157" s="168" t="s">
        <v>3</v>
      </c>
      <c r="N157" s="169" t="s">
        <v>42</v>
      </c>
      <c r="O157" s="54"/>
      <c r="P157" s="170">
        <f>O157*H157</f>
        <v>0</v>
      </c>
      <c r="Q157" s="170">
        <v>0.0035</v>
      </c>
      <c r="R157" s="170">
        <f>Q157*H157</f>
        <v>0.03549</v>
      </c>
      <c r="S157" s="170">
        <v>0</v>
      </c>
      <c r="T157" s="171">
        <f>S157*H157</f>
        <v>0</v>
      </c>
      <c r="U157" s="33"/>
      <c r="V157" s="33"/>
      <c r="W157" s="33"/>
      <c r="X157" s="33"/>
      <c r="Y157" s="33"/>
      <c r="Z157" s="33"/>
      <c r="AA157" s="33"/>
      <c r="AB157" s="33"/>
      <c r="AC157" s="33"/>
      <c r="AD157" s="33"/>
      <c r="AE157" s="33"/>
      <c r="AR157" s="172" t="s">
        <v>255</v>
      </c>
      <c r="AT157" s="172" t="s">
        <v>167</v>
      </c>
      <c r="AU157" s="172" t="s">
        <v>75</v>
      </c>
      <c r="AY157" s="18" t="s">
        <v>165</v>
      </c>
      <c r="BE157" s="173">
        <f>IF(N157="základní",J157,0)</f>
        <v>0</v>
      </c>
      <c r="BF157" s="173">
        <f>IF(N157="snížená",J157,0)</f>
        <v>0</v>
      </c>
      <c r="BG157" s="173">
        <f>IF(N157="zákl. přenesená",J157,0)</f>
        <v>0</v>
      </c>
      <c r="BH157" s="173">
        <f>IF(N157="sníž. přenesená",J157,0)</f>
        <v>0</v>
      </c>
      <c r="BI157" s="173">
        <f>IF(N157="nulová",J157,0)</f>
        <v>0</v>
      </c>
      <c r="BJ157" s="18" t="s">
        <v>15</v>
      </c>
      <c r="BK157" s="173">
        <f>ROUND(I157*H157,2)</f>
        <v>0</v>
      </c>
      <c r="BL157" s="18" t="s">
        <v>255</v>
      </c>
      <c r="BM157" s="172" t="s">
        <v>262</v>
      </c>
    </row>
    <row r="158" spans="2:51" s="15" customFormat="1" ht="12">
      <c r="B158" s="190"/>
      <c r="D158" s="359" t="s">
        <v>173</v>
      </c>
      <c r="E158" s="191" t="s">
        <v>3</v>
      </c>
      <c r="F158" s="192" t="s">
        <v>263</v>
      </c>
      <c r="H158" s="191" t="s">
        <v>3</v>
      </c>
      <c r="I158" s="193"/>
      <c r="L158" s="190"/>
      <c r="M158" s="194"/>
      <c r="N158" s="195"/>
      <c r="O158" s="195"/>
      <c r="P158" s="195"/>
      <c r="Q158" s="195"/>
      <c r="R158" s="195"/>
      <c r="S158" s="195"/>
      <c r="T158" s="196"/>
      <c r="AT158" s="191" t="s">
        <v>173</v>
      </c>
      <c r="AU158" s="191" t="s">
        <v>75</v>
      </c>
      <c r="AV158" s="15" t="s">
        <v>15</v>
      </c>
      <c r="AW158" s="15" t="s">
        <v>33</v>
      </c>
      <c r="AX158" s="15" t="s">
        <v>71</v>
      </c>
      <c r="AY158" s="191" t="s">
        <v>165</v>
      </c>
    </row>
    <row r="159" spans="2:51" s="15" customFormat="1" ht="12">
      <c r="B159" s="190"/>
      <c r="D159" s="359" t="s">
        <v>173</v>
      </c>
      <c r="E159" s="191" t="s">
        <v>3</v>
      </c>
      <c r="F159" s="192" t="s">
        <v>264</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9" t="s">
        <v>173</v>
      </c>
      <c r="E160" s="175" t="s">
        <v>3</v>
      </c>
      <c r="F160" s="176" t="s">
        <v>265</v>
      </c>
      <c r="H160" s="177">
        <v>10.245</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3" customFormat="1" ht="12">
      <c r="B161" s="174"/>
      <c r="D161" s="359" t="s">
        <v>173</v>
      </c>
      <c r="E161" s="175" t="s">
        <v>3</v>
      </c>
      <c r="F161" s="176" t="s">
        <v>266</v>
      </c>
      <c r="H161" s="177">
        <v>-0.105</v>
      </c>
      <c r="I161" s="178"/>
      <c r="L161" s="174"/>
      <c r="M161" s="179"/>
      <c r="N161" s="180"/>
      <c r="O161" s="180"/>
      <c r="P161" s="180"/>
      <c r="Q161" s="180"/>
      <c r="R161" s="180"/>
      <c r="S161" s="180"/>
      <c r="T161" s="181"/>
      <c r="AT161" s="175" t="s">
        <v>173</v>
      </c>
      <c r="AU161" s="175" t="s">
        <v>75</v>
      </c>
      <c r="AV161" s="13" t="s">
        <v>75</v>
      </c>
      <c r="AW161" s="13" t="s">
        <v>33</v>
      </c>
      <c r="AX161" s="13" t="s">
        <v>71</v>
      </c>
      <c r="AY161" s="175" t="s">
        <v>165</v>
      </c>
    </row>
    <row r="162" spans="2:51" s="14" customFormat="1" ht="12">
      <c r="B162" s="182"/>
      <c r="D162" s="359" t="s">
        <v>173</v>
      </c>
      <c r="E162" s="183" t="s">
        <v>3</v>
      </c>
      <c r="F162" s="184" t="s">
        <v>181</v>
      </c>
      <c r="H162" s="185">
        <v>10.14</v>
      </c>
      <c r="I162" s="186"/>
      <c r="L162" s="182"/>
      <c r="M162" s="187"/>
      <c r="N162" s="188"/>
      <c r="O162" s="188"/>
      <c r="P162" s="188"/>
      <c r="Q162" s="188"/>
      <c r="R162" s="188"/>
      <c r="S162" s="188"/>
      <c r="T162" s="189"/>
      <c r="AT162" s="183" t="s">
        <v>173</v>
      </c>
      <c r="AU162" s="183" t="s">
        <v>75</v>
      </c>
      <c r="AV162" s="14" t="s">
        <v>87</v>
      </c>
      <c r="AW162" s="14" t="s">
        <v>33</v>
      </c>
      <c r="AX162" s="14" t="s">
        <v>15</v>
      </c>
      <c r="AY162" s="183" t="s">
        <v>165</v>
      </c>
    </row>
    <row r="163" spans="1:65" s="2" customFormat="1" ht="33" customHeight="1">
      <c r="A163" s="33"/>
      <c r="B163" s="160"/>
      <c r="C163" s="161" t="s">
        <v>267</v>
      </c>
      <c r="D163" s="358" t="s">
        <v>167</v>
      </c>
      <c r="E163" s="162" t="s">
        <v>268</v>
      </c>
      <c r="F163" s="163" t="s">
        <v>269</v>
      </c>
      <c r="G163" s="164" t="s">
        <v>270</v>
      </c>
      <c r="H163" s="197"/>
      <c r="I163" s="166"/>
      <c r="J163" s="167">
        <f>ROUND(I163*H163,2)</f>
        <v>0</v>
      </c>
      <c r="K163" s="163" t="s">
        <v>171</v>
      </c>
      <c r="L163" s="34"/>
      <c r="M163" s="168" t="s">
        <v>3</v>
      </c>
      <c r="N163" s="169" t="s">
        <v>42</v>
      </c>
      <c r="O163" s="54"/>
      <c r="P163" s="170">
        <f>O163*H163</f>
        <v>0</v>
      </c>
      <c r="Q163" s="170">
        <v>0</v>
      </c>
      <c r="R163" s="170">
        <f>Q163*H163</f>
        <v>0</v>
      </c>
      <c r="S163" s="170">
        <v>0</v>
      </c>
      <c r="T163" s="171">
        <f>S163*H163</f>
        <v>0</v>
      </c>
      <c r="U163" s="33"/>
      <c r="V163" s="33"/>
      <c r="W163" s="33"/>
      <c r="X163" s="33"/>
      <c r="Y163" s="33"/>
      <c r="Z163" s="33"/>
      <c r="AA163" s="33"/>
      <c r="AB163" s="33"/>
      <c r="AC163" s="33"/>
      <c r="AD163" s="33"/>
      <c r="AE163" s="33"/>
      <c r="AR163" s="172" t="s">
        <v>255</v>
      </c>
      <c r="AT163" s="172" t="s">
        <v>167</v>
      </c>
      <c r="AU163" s="172" t="s">
        <v>75</v>
      </c>
      <c r="AY163" s="18" t="s">
        <v>165</v>
      </c>
      <c r="BE163" s="173">
        <f>IF(N163="základní",J163,0)</f>
        <v>0</v>
      </c>
      <c r="BF163" s="173">
        <f>IF(N163="snížená",J163,0)</f>
        <v>0</v>
      </c>
      <c r="BG163" s="173">
        <f>IF(N163="zákl. přenesená",J163,0)</f>
        <v>0</v>
      </c>
      <c r="BH163" s="173">
        <f>IF(N163="sníž. přenesená",J163,0)</f>
        <v>0</v>
      </c>
      <c r="BI163" s="173">
        <f>IF(N163="nulová",J163,0)</f>
        <v>0</v>
      </c>
      <c r="BJ163" s="18" t="s">
        <v>15</v>
      </c>
      <c r="BK163" s="173">
        <f>ROUND(I163*H163,2)</f>
        <v>0</v>
      </c>
      <c r="BL163" s="18" t="s">
        <v>255</v>
      </c>
      <c r="BM163" s="172" t="s">
        <v>271</v>
      </c>
    </row>
    <row r="164" spans="1:65" s="2" customFormat="1" ht="16.5" customHeight="1">
      <c r="A164" s="33"/>
      <c r="B164" s="160"/>
      <c r="C164" s="161" t="s">
        <v>272</v>
      </c>
      <c r="D164" s="358" t="s">
        <v>167</v>
      </c>
      <c r="E164" s="162" t="s">
        <v>273</v>
      </c>
      <c r="F164" s="163" t="s">
        <v>274</v>
      </c>
      <c r="G164" s="164" t="s">
        <v>177</v>
      </c>
      <c r="H164" s="165">
        <v>19</v>
      </c>
      <c r="I164" s="166"/>
      <c r="J164" s="167">
        <f>ROUND(I164*H164,2)</f>
        <v>0</v>
      </c>
      <c r="K164" s="163" t="s">
        <v>3</v>
      </c>
      <c r="L164" s="34"/>
      <c r="M164" s="168" t="s">
        <v>3</v>
      </c>
      <c r="N164" s="169" t="s">
        <v>42</v>
      </c>
      <c r="O164" s="54"/>
      <c r="P164" s="170">
        <f>O164*H164</f>
        <v>0</v>
      </c>
      <c r="Q164" s="170">
        <v>0</v>
      </c>
      <c r="R164" s="170">
        <f>Q164*H164</f>
        <v>0</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275</v>
      </c>
    </row>
    <row r="165" spans="2:51" s="15" customFormat="1" ht="12">
      <c r="B165" s="190"/>
      <c r="D165" s="359" t="s">
        <v>173</v>
      </c>
      <c r="E165" s="191" t="s">
        <v>3</v>
      </c>
      <c r="F165" s="192" t="s">
        <v>263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5" customFormat="1" ht="12">
      <c r="B166" s="190"/>
      <c r="D166" s="359" t="s">
        <v>173</v>
      </c>
      <c r="E166" s="191" t="s">
        <v>3</v>
      </c>
      <c r="F166" s="192" t="s">
        <v>264</v>
      </c>
      <c r="H166" s="191" t="s">
        <v>3</v>
      </c>
      <c r="I166" s="193"/>
      <c r="L166" s="190"/>
      <c r="M166" s="194"/>
      <c r="N166" s="195"/>
      <c r="O166" s="195"/>
      <c r="P166" s="195"/>
      <c r="Q166" s="195"/>
      <c r="R166" s="195"/>
      <c r="S166" s="195"/>
      <c r="T166" s="196"/>
      <c r="AT166" s="191" t="s">
        <v>173</v>
      </c>
      <c r="AU166" s="191" t="s">
        <v>75</v>
      </c>
      <c r="AV166" s="15" t="s">
        <v>15</v>
      </c>
      <c r="AW166" s="15" t="s">
        <v>33</v>
      </c>
      <c r="AX166" s="15" t="s">
        <v>71</v>
      </c>
      <c r="AY166" s="191" t="s">
        <v>165</v>
      </c>
    </row>
    <row r="167" spans="2:51" s="13" customFormat="1" ht="12">
      <c r="B167" s="174"/>
      <c r="D167" s="359" t="s">
        <v>173</v>
      </c>
      <c r="E167" s="175" t="s">
        <v>3</v>
      </c>
      <c r="F167" s="176" t="s">
        <v>276</v>
      </c>
      <c r="H167" s="177">
        <v>19.7</v>
      </c>
      <c r="I167" s="178"/>
      <c r="L167" s="174"/>
      <c r="M167" s="179"/>
      <c r="N167" s="180"/>
      <c r="O167" s="180"/>
      <c r="P167" s="180"/>
      <c r="Q167" s="180"/>
      <c r="R167" s="180"/>
      <c r="S167" s="180"/>
      <c r="T167" s="181"/>
      <c r="AT167" s="175" t="s">
        <v>173</v>
      </c>
      <c r="AU167" s="175" t="s">
        <v>75</v>
      </c>
      <c r="AV167" s="13" t="s">
        <v>75</v>
      </c>
      <c r="AW167" s="13" t="s">
        <v>33</v>
      </c>
      <c r="AX167" s="13" t="s">
        <v>71</v>
      </c>
      <c r="AY167" s="175" t="s">
        <v>165</v>
      </c>
    </row>
    <row r="168" spans="2:51" s="13" customFormat="1" ht="12">
      <c r="B168" s="174"/>
      <c r="D168" s="359" t="s">
        <v>173</v>
      </c>
      <c r="E168" s="175" t="s">
        <v>3</v>
      </c>
      <c r="F168" s="176" t="s">
        <v>277</v>
      </c>
      <c r="H168" s="177">
        <v>-0.7</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4" customFormat="1" ht="12">
      <c r="B169" s="182"/>
      <c r="D169" s="359" t="s">
        <v>173</v>
      </c>
      <c r="E169" s="183" t="s">
        <v>3</v>
      </c>
      <c r="F169" s="184" t="s">
        <v>181</v>
      </c>
      <c r="H169" s="185">
        <v>19</v>
      </c>
      <c r="I169" s="186"/>
      <c r="L169" s="182"/>
      <c r="M169" s="187"/>
      <c r="N169" s="188"/>
      <c r="O169" s="188"/>
      <c r="P169" s="188"/>
      <c r="Q169" s="188"/>
      <c r="R169" s="188"/>
      <c r="S169" s="188"/>
      <c r="T169" s="189"/>
      <c r="AT169" s="183" t="s">
        <v>173</v>
      </c>
      <c r="AU169" s="183" t="s">
        <v>75</v>
      </c>
      <c r="AV169" s="14" t="s">
        <v>87</v>
      </c>
      <c r="AW169" s="14" t="s">
        <v>33</v>
      </c>
      <c r="AX169" s="14" t="s">
        <v>15</v>
      </c>
      <c r="AY169" s="183" t="s">
        <v>165</v>
      </c>
    </row>
    <row r="170" spans="2:63" s="12" customFormat="1" ht="22.9" customHeight="1">
      <c r="B170" s="147"/>
      <c r="D170" s="360" t="s">
        <v>70</v>
      </c>
      <c r="E170" s="158" t="s">
        <v>278</v>
      </c>
      <c r="F170" s="158" t="s">
        <v>279</v>
      </c>
      <c r="I170" s="150"/>
      <c r="J170" s="159">
        <f>BK170</f>
        <v>0</v>
      </c>
      <c r="L170" s="147"/>
      <c r="M170" s="152"/>
      <c r="N170" s="153"/>
      <c r="O170" s="153"/>
      <c r="P170" s="154">
        <f>SUM(P171:P178)</f>
        <v>0</v>
      </c>
      <c r="Q170" s="153"/>
      <c r="R170" s="154">
        <f>SUM(R171:R178)</f>
        <v>0</v>
      </c>
      <c r="S170" s="153"/>
      <c r="T170" s="155">
        <f>SUM(T171:T178)</f>
        <v>0</v>
      </c>
      <c r="AR170" s="148" t="s">
        <v>75</v>
      </c>
      <c r="AT170" s="156" t="s">
        <v>70</v>
      </c>
      <c r="AU170" s="156" t="s">
        <v>15</v>
      </c>
      <c r="AY170" s="148" t="s">
        <v>165</v>
      </c>
      <c r="BK170" s="157">
        <f>SUM(BK171:BK178)</f>
        <v>0</v>
      </c>
    </row>
    <row r="171" spans="1:65" s="2" customFormat="1" ht="33" customHeight="1">
      <c r="A171" s="33"/>
      <c r="B171" s="160"/>
      <c r="C171" s="161" t="s">
        <v>280</v>
      </c>
      <c r="D171" s="358" t="s">
        <v>167</v>
      </c>
      <c r="E171" s="162" t="s">
        <v>281</v>
      </c>
      <c r="F171" s="163" t="s">
        <v>282</v>
      </c>
      <c r="G171" s="164" t="s">
        <v>270</v>
      </c>
      <c r="H171" s="197"/>
      <c r="I171" s="166"/>
      <c r="J171" s="167">
        <f aca="true" t="shared" si="0" ref="J171:J178">ROUND(I171*H171,2)</f>
        <v>0</v>
      </c>
      <c r="K171" s="163" t="s">
        <v>171</v>
      </c>
      <c r="L171" s="34"/>
      <c r="M171" s="168" t="s">
        <v>3</v>
      </c>
      <c r="N171" s="169" t="s">
        <v>42</v>
      </c>
      <c r="O171" s="54"/>
      <c r="P171" s="170">
        <f aca="true" t="shared" si="1" ref="P171:P178">O171*H171</f>
        <v>0</v>
      </c>
      <c r="Q171" s="170">
        <v>0</v>
      </c>
      <c r="R171" s="170">
        <f aca="true" t="shared" si="2" ref="R171:R178">Q171*H171</f>
        <v>0</v>
      </c>
      <c r="S171" s="170">
        <v>0</v>
      </c>
      <c r="T171" s="171">
        <f aca="true" t="shared" si="3" ref="T171:T178">S171*H171</f>
        <v>0</v>
      </c>
      <c r="U171" s="33"/>
      <c r="V171" s="33"/>
      <c r="W171" s="33"/>
      <c r="X171" s="33"/>
      <c r="Y171" s="33"/>
      <c r="Z171" s="33"/>
      <c r="AA171" s="33"/>
      <c r="AB171" s="33"/>
      <c r="AC171" s="33"/>
      <c r="AD171" s="33"/>
      <c r="AE171" s="33"/>
      <c r="AR171" s="172" t="s">
        <v>255</v>
      </c>
      <c r="AT171" s="172" t="s">
        <v>167</v>
      </c>
      <c r="AU171" s="172" t="s">
        <v>75</v>
      </c>
      <c r="AY171" s="18" t="s">
        <v>165</v>
      </c>
      <c r="BE171" s="173">
        <f aca="true" t="shared" si="4" ref="BE171:BE178">IF(N171="základní",J171,0)</f>
        <v>0</v>
      </c>
      <c r="BF171" s="173">
        <f aca="true" t="shared" si="5" ref="BF171:BF178">IF(N171="snížená",J171,0)</f>
        <v>0</v>
      </c>
      <c r="BG171" s="173">
        <f aca="true" t="shared" si="6" ref="BG171:BG178">IF(N171="zákl. přenesená",J171,0)</f>
        <v>0</v>
      </c>
      <c r="BH171" s="173">
        <f aca="true" t="shared" si="7" ref="BH171:BH178">IF(N171="sníž. přenesená",J171,0)</f>
        <v>0</v>
      </c>
      <c r="BI171" s="173">
        <f aca="true" t="shared" si="8" ref="BI171:BI178">IF(N171="nulová",J171,0)</f>
        <v>0</v>
      </c>
      <c r="BJ171" s="18" t="s">
        <v>15</v>
      </c>
      <c r="BK171" s="173">
        <f aca="true" t="shared" si="9" ref="BK171:BK178">ROUND(I171*H171,2)</f>
        <v>0</v>
      </c>
      <c r="BL171" s="18" t="s">
        <v>255</v>
      </c>
      <c r="BM171" s="172" t="s">
        <v>283</v>
      </c>
    </row>
    <row r="172" spans="1:65" s="2" customFormat="1" ht="16.5" customHeight="1">
      <c r="A172" s="33"/>
      <c r="B172" s="160"/>
      <c r="C172" s="161" t="s">
        <v>8</v>
      </c>
      <c r="D172" s="358" t="s">
        <v>167</v>
      </c>
      <c r="E172" s="162" t="s">
        <v>284</v>
      </c>
      <c r="F172" s="163" t="s">
        <v>285</v>
      </c>
      <c r="G172" s="164" t="s">
        <v>286</v>
      </c>
      <c r="H172" s="165">
        <v>3</v>
      </c>
      <c r="I172" s="166"/>
      <c r="J172" s="167">
        <f t="shared" si="0"/>
        <v>0</v>
      </c>
      <c r="K172" s="163" t="s">
        <v>3</v>
      </c>
      <c r="L172" s="34"/>
      <c r="M172" s="168" t="s">
        <v>3</v>
      </c>
      <c r="N172" s="169" t="s">
        <v>42</v>
      </c>
      <c r="O172" s="54"/>
      <c r="P172" s="170">
        <f t="shared" si="1"/>
        <v>0</v>
      </c>
      <c r="Q172" s="170">
        <v>0</v>
      </c>
      <c r="R172" s="170">
        <f t="shared" si="2"/>
        <v>0</v>
      </c>
      <c r="S172" s="170">
        <v>0</v>
      </c>
      <c r="T172" s="171">
        <f t="shared" si="3"/>
        <v>0</v>
      </c>
      <c r="U172" s="33"/>
      <c r="V172" s="33"/>
      <c r="W172" s="33"/>
      <c r="X172" s="33"/>
      <c r="Y172" s="33"/>
      <c r="Z172" s="33"/>
      <c r="AA172" s="33"/>
      <c r="AB172" s="33"/>
      <c r="AC172" s="33"/>
      <c r="AD172" s="33"/>
      <c r="AE172" s="33"/>
      <c r="AR172" s="172" t="s">
        <v>255</v>
      </c>
      <c r="AT172" s="172" t="s">
        <v>167</v>
      </c>
      <c r="AU172" s="172" t="s">
        <v>75</v>
      </c>
      <c r="AY172" s="18" t="s">
        <v>165</v>
      </c>
      <c r="BE172" s="173">
        <f t="shared" si="4"/>
        <v>0</v>
      </c>
      <c r="BF172" s="173">
        <f t="shared" si="5"/>
        <v>0</v>
      </c>
      <c r="BG172" s="173">
        <f t="shared" si="6"/>
        <v>0</v>
      </c>
      <c r="BH172" s="173">
        <f t="shared" si="7"/>
        <v>0</v>
      </c>
      <c r="BI172" s="173">
        <f t="shared" si="8"/>
        <v>0</v>
      </c>
      <c r="BJ172" s="18" t="s">
        <v>15</v>
      </c>
      <c r="BK172" s="173">
        <f t="shared" si="9"/>
        <v>0</v>
      </c>
      <c r="BL172" s="18" t="s">
        <v>255</v>
      </c>
      <c r="BM172" s="172" t="s">
        <v>287</v>
      </c>
    </row>
    <row r="173" spans="1:65" s="2" customFormat="1" ht="16.5" customHeight="1">
      <c r="A173" s="33"/>
      <c r="B173" s="160"/>
      <c r="C173" s="161" t="s">
        <v>288</v>
      </c>
      <c r="D173" s="358" t="s">
        <v>167</v>
      </c>
      <c r="E173" s="162" t="s">
        <v>289</v>
      </c>
      <c r="F173" s="163" t="s">
        <v>290</v>
      </c>
      <c r="G173" s="164" t="s">
        <v>286</v>
      </c>
      <c r="H173" s="165">
        <v>1</v>
      </c>
      <c r="I173" s="166"/>
      <c r="J173" s="167">
        <f t="shared" si="0"/>
        <v>0</v>
      </c>
      <c r="K173" s="163" t="s">
        <v>3</v>
      </c>
      <c r="L173" s="34"/>
      <c r="M173" s="168" t="s">
        <v>3</v>
      </c>
      <c r="N173" s="169" t="s">
        <v>42</v>
      </c>
      <c r="O173" s="54"/>
      <c r="P173" s="170">
        <f t="shared" si="1"/>
        <v>0</v>
      </c>
      <c r="Q173" s="170">
        <v>0</v>
      </c>
      <c r="R173" s="170">
        <f t="shared" si="2"/>
        <v>0</v>
      </c>
      <c r="S173" s="170">
        <v>0</v>
      </c>
      <c r="T173" s="171">
        <f t="shared" si="3"/>
        <v>0</v>
      </c>
      <c r="U173" s="33"/>
      <c r="V173" s="33"/>
      <c r="W173" s="33"/>
      <c r="X173" s="33"/>
      <c r="Y173" s="33"/>
      <c r="Z173" s="33"/>
      <c r="AA173" s="33"/>
      <c r="AB173" s="33"/>
      <c r="AC173" s="33"/>
      <c r="AD173" s="33"/>
      <c r="AE173" s="33"/>
      <c r="AR173" s="172" t="s">
        <v>255</v>
      </c>
      <c r="AT173" s="172" t="s">
        <v>167</v>
      </c>
      <c r="AU173" s="172" t="s">
        <v>75</v>
      </c>
      <c r="AY173" s="18" t="s">
        <v>165</v>
      </c>
      <c r="BE173" s="173">
        <f t="shared" si="4"/>
        <v>0</v>
      </c>
      <c r="BF173" s="173">
        <f t="shared" si="5"/>
        <v>0</v>
      </c>
      <c r="BG173" s="173">
        <f t="shared" si="6"/>
        <v>0</v>
      </c>
      <c r="BH173" s="173">
        <f t="shared" si="7"/>
        <v>0</v>
      </c>
      <c r="BI173" s="173">
        <f t="shared" si="8"/>
        <v>0</v>
      </c>
      <c r="BJ173" s="18" t="s">
        <v>15</v>
      </c>
      <c r="BK173" s="173">
        <f t="shared" si="9"/>
        <v>0</v>
      </c>
      <c r="BL173" s="18" t="s">
        <v>255</v>
      </c>
      <c r="BM173" s="172" t="s">
        <v>291</v>
      </c>
    </row>
    <row r="174" spans="1:65" s="2" customFormat="1" ht="16.5" customHeight="1">
      <c r="A174" s="33"/>
      <c r="B174" s="160"/>
      <c r="C174" s="161" t="s">
        <v>292</v>
      </c>
      <c r="D174" s="358" t="s">
        <v>167</v>
      </c>
      <c r="E174" s="162" t="s">
        <v>293</v>
      </c>
      <c r="F174" s="163" t="s">
        <v>294</v>
      </c>
      <c r="G174" s="164" t="s">
        <v>286</v>
      </c>
      <c r="H174" s="165">
        <v>1</v>
      </c>
      <c r="I174" s="166"/>
      <c r="J174" s="167">
        <f t="shared" si="0"/>
        <v>0</v>
      </c>
      <c r="K174" s="163" t="s">
        <v>3</v>
      </c>
      <c r="L174" s="34"/>
      <c r="M174" s="168" t="s">
        <v>3</v>
      </c>
      <c r="N174" s="169" t="s">
        <v>42</v>
      </c>
      <c r="O174" s="54"/>
      <c r="P174" s="170">
        <f t="shared" si="1"/>
        <v>0</v>
      </c>
      <c r="Q174" s="170">
        <v>0</v>
      </c>
      <c r="R174" s="170">
        <f t="shared" si="2"/>
        <v>0</v>
      </c>
      <c r="S174" s="170">
        <v>0</v>
      </c>
      <c r="T174" s="171">
        <f t="shared" si="3"/>
        <v>0</v>
      </c>
      <c r="U174" s="33"/>
      <c r="V174" s="33"/>
      <c r="W174" s="33"/>
      <c r="X174" s="33"/>
      <c r="Y174" s="33"/>
      <c r="Z174" s="33"/>
      <c r="AA174" s="33"/>
      <c r="AB174" s="33"/>
      <c r="AC174" s="33"/>
      <c r="AD174" s="33"/>
      <c r="AE174" s="33"/>
      <c r="AR174" s="172" t="s">
        <v>255</v>
      </c>
      <c r="AT174" s="172" t="s">
        <v>167</v>
      </c>
      <c r="AU174" s="172" t="s">
        <v>75</v>
      </c>
      <c r="AY174" s="18" t="s">
        <v>165</v>
      </c>
      <c r="BE174" s="173">
        <f t="shared" si="4"/>
        <v>0</v>
      </c>
      <c r="BF174" s="173">
        <f t="shared" si="5"/>
        <v>0</v>
      </c>
      <c r="BG174" s="173">
        <f t="shared" si="6"/>
        <v>0</v>
      </c>
      <c r="BH174" s="173">
        <f t="shared" si="7"/>
        <v>0</v>
      </c>
      <c r="BI174" s="173">
        <f t="shared" si="8"/>
        <v>0</v>
      </c>
      <c r="BJ174" s="18" t="s">
        <v>15</v>
      </c>
      <c r="BK174" s="173">
        <f t="shared" si="9"/>
        <v>0</v>
      </c>
      <c r="BL174" s="18" t="s">
        <v>255</v>
      </c>
      <c r="BM174" s="172" t="s">
        <v>295</v>
      </c>
    </row>
    <row r="175" spans="1:65" s="2" customFormat="1" ht="16.5" customHeight="1">
      <c r="A175" s="33"/>
      <c r="B175" s="160"/>
      <c r="C175" s="161" t="s">
        <v>296</v>
      </c>
      <c r="D175" s="358" t="s">
        <v>167</v>
      </c>
      <c r="E175" s="162" t="s">
        <v>297</v>
      </c>
      <c r="F175" s="163" t="s">
        <v>298</v>
      </c>
      <c r="G175" s="164" t="s">
        <v>286</v>
      </c>
      <c r="H175" s="165">
        <v>1</v>
      </c>
      <c r="I175" s="166"/>
      <c r="J175" s="167">
        <f t="shared" si="0"/>
        <v>0</v>
      </c>
      <c r="K175" s="163" t="s">
        <v>3</v>
      </c>
      <c r="L175" s="34"/>
      <c r="M175" s="168" t="s">
        <v>3</v>
      </c>
      <c r="N175" s="169" t="s">
        <v>42</v>
      </c>
      <c r="O175" s="54"/>
      <c r="P175" s="170">
        <f t="shared" si="1"/>
        <v>0</v>
      </c>
      <c r="Q175" s="170">
        <v>0</v>
      </c>
      <c r="R175" s="170">
        <f t="shared" si="2"/>
        <v>0</v>
      </c>
      <c r="S175" s="170">
        <v>0</v>
      </c>
      <c r="T175" s="171">
        <f t="shared" si="3"/>
        <v>0</v>
      </c>
      <c r="U175" s="33"/>
      <c r="V175" s="33"/>
      <c r="W175" s="33"/>
      <c r="X175" s="33"/>
      <c r="Y175" s="33"/>
      <c r="Z175" s="33"/>
      <c r="AA175" s="33"/>
      <c r="AB175" s="33"/>
      <c r="AC175" s="33"/>
      <c r="AD175" s="33"/>
      <c r="AE175" s="33"/>
      <c r="AR175" s="172" t="s">
        <v>255</v>
      </c>
      <c r="AT175" s="172" t="s">
        <v>167</v>
      </c>
      <c r="AU175" s="172" t="s">
        <v>75</v>
      </c>
      <c r="AY175" s="18" t="s">
        <v>165</v>
      </c>
      <c r="BE175" s="173">
        <f t="shared" si="4"/>
        <v>0</v>
      </c>
      <c r="BF175" s="173">
        <f t="shared" si="5"/>
        <v>0</v>
      </c>
      <c r="BG175" s="173">
        <f t="shared" si="6"/>
        <v>0</v>
      </c>
      <c r="BH175" s="173">
        <f t="shared" si="7"/>
        <v>0</v>
      </c>
      <c r="BI175" s="173">
        <f t="shared" si="8"/>
        <v>0</v>
      </c>
      <c r="BJ175" s="18" t="s">
        <v>15</v>
      </c>
      <c r="BK175" s="173">
        <f t="shared" si="9"/>
        <v>0</v>
      </c>
      <c r="BL175" s="18" t="s">
        <v>255</v>
      </c>
      <c r="BM175" s="172" t="s">
        <v>299</v>
      </c>
    </row>
    <row r="176" spans="1:65" s="2" customFormat="1" ht="16.5" customHeight="1">
      <c r="A176" s="33"/>
      <c r="B176" s="160"/>
      <c r="C176" s="161" t="s">
        <v>300</v>
      </c>
      <c r="D176" s="358" t="s">
        <v>167</v>
      </c>
      <c r="E176" s="162" t="s">
        <v>301</v>
      </c>
      <c r="F176" s="163" t="s">
        <v>302</v>
      </c>
      <c r="G176" s="164" t="s">
        <v>286</v>
      </c>
      <c r="H176" s="165">
        <v>1</v>
      </c>
      <c r="I176" s="166"/>
      <c r="J176" s="167">
        <f t="shared" si="0"/>
        <v>0</v>
      </c>
      <c r="K176" s="163" t="s">
        <v>3</v>
      </c>
      <c r="L176" s="34"/>
      <c r="M176" s="168" t="s">
        <v>3</v>
      </c>
      <c r="N176" s="169" t="s">
        <v>42</v>
      </c>
      <c r="O176" s="54"/>
      <c r="P176" s="170">
        <f t="shared" si="1"/>
        <v>0</v>
      </c>
      <c r="Q176" s="170">
        <v>0</v>
      </c>
      <c r="R176" s="170">
        <f t="shared" si="2"/>
        <v>0</v>
      </c>
      <c r="S176" s="170">
        <v>0</v>
      </c>
      <c r="T176" s="171">
        <f t="shared" si="3"/>
        <v>0</v>
      </c>
      <c r="U176" s="33"/>
      <c r="V176" s="33"/>
      <c r="W176" s="33"/>
      <c r="X176" s="33"/>
      <c r="Y176" s="33"/>
      <c r="Z176" s="33"/>
      <c r="AA176" s="33"/>
      <c r="AB176" s="33"/>
      <c r="AC176" s="33"/>
      <c r="AD176" s="33"/>
      <c r="AE176" s="33"/>
      <c r="AR176" s="172" t="s">
        <v>255</v>
      </c>
      <c r="AT176" s="172" t="s">
        <v>167</v>
      </c>
      <c r="AU176" s="172" t="s">
        <v>75</v>
      </c>
      <c r="AY176" s="18" t="s">
        <v>165</v>
      </c>
      <c r="BE176" s="173">
        <f t="shared" si="4"/>
        <v>0</v>
      </c>
      <c r="BF176" s="173">
        <f t="shared" si="5"/>
        <v>0</v>
      </c>
      <c r="BG176" s="173">
        <f t="shared" si="6"/>
        <v>0</v>
      </c>
      <c r="BH176" s="173">
        <f t="shared" si="7"/>
        <v>0</v>
      </c>
      <c r="BI176" s="173">
        <f t="shared" si="8"/>
        <v>0</v>
      </c>
      <c r="BJ176" s="18" t="s">
        <v>15</v>
      </c>
      <c r="BK176" s="173">
        <f t="shared" si="9"/>
        <v>0</v>
      </c>
      <c r="BL176" s="18" t="s">
        <v>255</v>
      </c>
      <c r="BM176" s="172" t="s">
        <v>303</v>
      </c>
    </row>
    <row r="177" spans="1:65" s="2" customFormat="1" ht="16.5" customHeight="1">
      <c r="A177" s="33"/>
      <c r="B177" s="160"/>
      <c r="C177" s="161" t="s">
        <v>304</v>
      </c>
      <c r="D177" s="358" t="s">
        <v>167</v>
      </c>
      <c r="E177" s="162" t="s">
        <v>305</v>
      </c>
      <c r="F177" s="163" t="s">
        <v>306</v>
      </c>
      <c r="G177" s="164" t="s">
        <v>286</v>
      </c>
      <c r="H177" s="165">
        <v>1</v>
      </c>
      <c r="I177" s="166"/>
      <c r="J177" s="167">
        <f t="shared" si="0"/>
        <v>0</v>
      </c>
      <c r="K177" s="163" t="s">
        <v>3</v>
      </c>
      <c r="L177" s="34"/>
      <c r="M177" s="168" t="s">
        <v>3</v>
      </c>
      <c r="N177" s="169" t="s">
        <v>42</v>
      </c>
      <c r="O177" s="54"/>
      <c r="P177" s="170">
        <f t="shared" si="1"/>
        <v>0</v>
      </c>
      <c r="Q177" s="170">
        <v>0</v>
      </c>
      <c r="R177" s="170">
        <f t="shared" si="2"/>
        <v>0</v>
      </c>
      <c r="S177" s="170">
        <v>0</v>
      </c>
      <c r="T177" s="171">
        <f t="shared" si="3"/>
        <v>0</v>
      </c>
      <c r="U177" s="33"/>
      <c r="V177" s="33"/>
      <c r="W177" s="33"/>
      <c r="X177" s="33"/>
      <c r="Y177" s="33"/>
      <c r="Z177" s="33"/>
      <c r="AA177" s="33"/>
      <c r="AB177" s="33"/>
      <c r="AC177" s="33"/>
      <c r="AD177" s="33"/>
      <c r="AE177" s="33"/>
      <c r="AR177" s="172" t="s">
        <v>255</v>
      </c>
      <c r="AT177" s="172" t="s">
        <v>167</v>
      </c>
      <c r="AU177" s="172" t="s">
        <v>75</v>
      </c>
      <c r="AY177" s="18" t="s">
        <v>165</v>
      </c>
      <c r="BE177" s="173">
        <f t="shared" si="4"/>
        <v>0</v>
      </c>
      <c r="BF177" s="173">
        <f t="shared" si="5"/>
        <v>0</v>
      </c>
      <c r="BG177" s="173">
        <f t="shared" si="6"/>
        <v>0</v>
      </c>
      <c r="BH177" s="173">
        <f t="shared" si="7"/>
        <v>0</v>
      </c>
      <c r="BI177" s="173">
        <f t="shared" si="8"/>
        <v>0</v>
      </c>
      <c r="BJ177" s="18" t="s">
        <v>15</v>
      </c>
      <c r="BK177" s="173">
        <f t="shared" si="9"/>
        <v>0</v>
      </c>
      <c r="BL177" s="18" t="s">
        <v>255</v>
      </c>
      <c r="BM177" s="172" t="s">
        <v>307</v>
      </c>
    </row>
    <row r="178" spans="1:65" s="2" customFormat="1" ht="16.5" customHeight="1">
      <c r="A178" s="33"/>
      <c r="B178" s="160"/>
      <c r="C178" s="161" t="s">
        <v>308</v>
      </c>
      <c r="D178" s="358" t="s">
        <v>167</v>
      </c>
      <c r="E178" s="162" t="s">
        <v>309</v>
      </c>
      <c r="F178" s="163" t="s">
        <v>310</v>
      </c>
      <c r="G178" s="164" t="s">
        <v>286</v>
      </c>
      <c r="H178" s="165">
        <v>1</v>
      </c>
      <c r="I178" s="166"/>
      <c r="J178" s="167">
        <f t="shared" si="0"/>
        <v>0</v>
      </c>
      <c r="K178" s="163" t="s">
        <v>3</v>
      </c>
      <c r="L178" s="34"/>
      <c r="M178" s="168" t="s">
        <v>3</v>
      </c>
      <c r="N178" s="169" t="s">
        <v>42</v>
      </c>
      <c r="O178" s="54"/>
      <c r="P178" s="170">
        <f t="shared" si="1"/>
        <v>0</v>
      </c>
      <c r="Q178" s="170">
        <v>0</v>
      </c>
      <c r="R178" s="170">
        <f t="shared" si="2"/>
        <v>0</v>
      </c>
      <c r="S178" s="170">
        <v>0</v>
      </c>
      <c r="T178" s="171">
        <f t="shared" si="3"/>
        <v>0</v>
      </c>
      <c r="U178" s="33"/>
      <c r="V178" s="33"/>
      <c r="W178" s="33"/>
      <c r="X178" s="33"/>
      <c r="Y178" s="33"/>
      <c r="Z178" s="33"/>
      <c r="AA178" s="33"/>
      <c r="AB178" s="33"/>
      <c r="AC178" s="33"/>
      <c r="AD178" s="33"/>
      <c r="AE178" s="33"/>
      <c r="AR178" s="172" t="s">
        <v>255</v>
      </c>
      <c r="AT178" s="172" t="s">
        <v>167</v>
      </c>
      <c r="AU178" s="172" t="s">
        <v>75</v>
      </c>
      <c r="AY178" s="18" t="s">
        <v>165</v>
      </c>
      <c r="BE178" s="173">
        <f t="shared" si="4"/>
        <v>0</v>
      </c>
      <c r="BF178" s="173">
        <f t="shared" si="5"/>
        <v>0</v>
      </c>
      <c r="BG178" s="173">
        <f t="shared" si="6"/>
        <v>0</v>
      </c>
      <c r="BH178" s="173">
        <f t="shared" si="7"/>
        <v>0</v>
      </c>
      <c r="BI178" s="173">
        <f t="shared" si="8"/>
        <v>0</v>
      </c>
      <c r="BJ178" s="18" t="s">
        <v>15</v>
      </c>
      <c r="BK178" s="173">
        <f t="shared" si="9"/>
        <v>0</v>
      </c>
      <c r="BL178" s="18" t="s">
        <v>255</v>
      </c>
      <c r="BM178" s="172" t="s">
        <v>311</v>
      </c>
    </row>
    <row r="179" spans="2:63" s="12" customFormat="1" ht="22.9" customHeight="1">
      <c r="B179" s="147"/>
      <c r="D179" s="360" t="s">
        <v>70</v>
      </c>
      <c r="E179" s="158" t="s">
        <v>312</v>
      </c>
      <c r="F179" s="158" t="s">
        <v>313</v>
      </c>
      <c r="I179" s="150"/>
      <c r="J179" s="159">
        <f>BK179</f>
        <v>0</v>
      </c>
      <c r="L179" s="147"/>
      <c r="M179" s="152"/>
      <c r="N179" s="153"/>
      <c r="O179" s="153"/>
      <c r="P179" s="154">
        <f>SUM(P180:P185)</f>
        <v>0</v>
      </c>
      <c r="Q179" s="153"/>
      <c r="R179" s="154">
        <f>SUM(R180:R185)</f>
        <v>0</v>
      </c>
      <c r="S179" s="153"/>
      <c r="T179" s="155">
        <f>SUM(T180:T185)</f>
        <v>0</v>
      </c>
      <c r="AR179" s="148" t="s">
        <v>75</v>
      </c>
      <c r="AT179" s="156" t="s">
        <v>70</v>
      </c>
      <c r="AU179" s="156" t="s">
        <v>15</v>
      </c>
      <c r="AY179" s="148" t="s">
        <v>165</v>
      </c>
      <c r="BK179" s="157">
        <f>SUM(BK180:BK185)</f>
        <v>0</v>
      </c>
    </row>
    <row r="180" spans="1:65" s="2" customFormat="1" ht="16.5" customHeight="1">
      <c r="A180" s="33"/>
      <c r="B180" s="160"/>
      <c r="C180" s="161" t="s">
        <v>314</v>
      </c>
      <c r="D180" s="358" t="s">
        <v>167</v>
      </c>
      <c r="E180" s="162" t="s">
        <v>315</v>
      </c>
      <c r="F180" s="163" t="s">
        <v>316</v>
      </c>
      <c r="G180" s="164" t="s">
        <v>286</v>
      </c>
      <c r="H180" s="165">
        <v>1</v>
      </c>
      <c r="I180" s="166"/>
      <c r="J180" s="167">
        <f aca="true" t="shared" si="10" ref="J180:J185">ROUND(I180*H180,2)</f>
        <v>0</v>
      </c>
      <c r="K180" s="163" t="s">
        <v>3</v>
      </c>
      <c r="L180" s="34"/>
      <c r="M180" s="168" t="s">
        <v>3</v>
      </c>
      <c r="N180" s="169" t="s">
        <v>42</v>
      </c>
      <c r="O180" s="54"/>
      <c r="P180" s="170">
        <f aca="true" t="shared" si="11" ref="P180:P185">O180*H180</f>
        <v>0</v>
      </c>
      <c r="Q180" s="170">
        <v>0</v>
      </c>
      <c r="R180" s="170">
        <f aca="true" t="shared" si="12" ref="R180:R185">Q180*H180</f>
        <v>0</v>
      </c>
      <c r="S180" s="170">
        <v>0</v>
      </c>
      <c r="T180" s="171">
        <f aca="true" t="shared" si="13" ref="T180:T185">S180*H180</f>
        <v>0</v>
      </c>
      <c r="U180" s="33"/>
      <c r="V180" s="33"/>
      <c r="W180" s="33"/>
      <c r="X180" s="33"/>
      <c r="Y180" s="33"/>
      <c r="Z180" s="33"/>
      <c r="AA180" s="33"/>
      <c r="AB180" s="33"/>
      <c r="AC180" s="33"/>
      <c r="AD180" s="33"/>
      <c r="AE180" s="33"/>
      <c r="AR180" s="172" t="s">
        <v>255</v>
      </c>
      <c r="AT180" s="172" t="s">
        <v>167</v>
      </c>
      <c r="AU180" s="172" t="s">
        <v>75</v>
      </c>
      <c r="AY180" s="18" t="s">
        <v>165</v>
      </c>
      <c r="BE180" s="173">
        <f aca="true" t="shared" si="14" ref="BE180:BE185">IF(N180="základní",J180,0)</f>
        <v>0</v>
      </c>
      <c r="BF180" s="173">
        <f aca="true" t="shared" si="15" ref="BF180:BF185">IF(N180="snížená",J180,0)</f>
        <v>0</v>
      </c>
      <c r="BG180" s="173">
        <f aca="true" t="shared" si="16" ref="BG180:BG185">IF(N180="zákl. přenesená",J180,0)</f>
        <v>0</v>
      </c>
      <c r="BH180" s="173">
        <f aca="true" t="shared" si="17" ref="BH180:BH185">IF(N180="sníž. přenesená",J180,0)</f>
        <v>0</v>
      </c>
      <c r="BI180" s="173">
        <f aca="true" t="shared" si="18" ref="BI180:BI185">IF(N180="nulová",J180,0)</f>
        <v>0</v>
      </c>
      <c r="BJ180" s="18" t="s">
        <v>15</v>
      </c>
      <c r="BK180" s="173">
        <f aca="true" t="shared" si="19" ref="BK180:BK185">ROUND(I180*H180,2)</f>
        <v>0</v>
      </c>
      <c r="BL180" s="18" t="s">
        <v>255</v>
      </c>
      <c r="BM180" s="172" t="s">
        <v>317</v>
      </c>
    </row>
    <row r="181" spans="1:65" s="2" customFormat="1" ht="16.5" customHeight="1">
      <c r="A181" s="33"/>
      <c r="B181" s="160"/>
      <c r="C181" s="161" t="s">
        <v>318</v>
      </c>
      <c r="D181" s="358" t="s">
        <v>167</v>
      </c>
      <c r="E181" s="162" t="s">
        <v>319</v>
      </c>
      <c r="F181" s="163" t="s">
        <v>320</v>
      </c>
      <c r="G181" s="164" t="s">
        <v>286</v>
      </c>
      <c r="H181" s="165">
        <v>1</v>
      </c>
      <c r="I181" s="166"/>
      <c r="J181" s="167">
        <f t="shared" si="10"/>
        <v>0</v>
      </c>
      <c r="K181" s="163" t="s">
        <v>3</v>
      </c>
      <c r="L181" s="34"/>
      <c r="M181" s="168" t="s">
        <v>3</v>
      </c>
      <c r="N181" s="169" t="s">
        <v>42</v>
      </c>
      <c r="O181" s="54"/>
      <c r="P181" s="170">
        <f t="shared" si="11"/>
        <v>0</v>
      </c>
      <c r="Q181" s="170">
        <v>0</v>
      </c>
      <c r="R181" s="170">
        <f t="shared" si="12"/>
        <v>0</v>
      </c>
      <c r="S181" s="170">
        <v>0</v>
      </c>
      <c r="T181" s="171">
        <f t="shared" si="13"/>
        <v>0</v>
      </c>
      <c r="U181" s="33"/>
      <c r="V181" s="33"/>
      <c r="W181" s="33"/>
      <c r="X181" s="33"/>
      <c r="Y181" s="33"/>
      <c r="Z181" s="33"/>
      <c r="AA181" s="33"/>
      <c r="AB181" s="33"/>
      <c r="AC181" s="33"/>
      <c r="AD181" s="33"/>
      <c r="AE181" s="33"/>
      <c r="AR181" s="172" t="s">
        <v>255</v>
      </c>
      <c r="AT181" s="172" t="s">
        <v>167</v>
      </c>
      <c r="AU181" s="172" t="s">
        <v>75</v>
      </c>
      <c r="AY181" s="18" t="s">
        <v>165</v>
      </c>
      <c r="BE181" s="173">
        <f t="shared" si="14"/>
        <v>0</v>
      </c>
      <c r="BF181" s="173">
        <f t="shared" si="15"/>
        <v>0</v>
      </c>
      <c r="BG181" s="173">
        <f t="shared" si="16"/>
        <v>0</v>
      </c>
      <c r="BH181" s="173">
        <f t="shared" si="17"/>
        <v>0</v>
      </c>
      <c r="BI181" s="173">
        <f t="shared" si="18"/>
        <v>0</v>
      </c>
      <c r="BJ181" s="18" t="s">
        <v>15</v>
      </c>
      <c r="BK181" s="173">
        <f t="shared" si="19"/>
        <v>0</v>
      </c>
      <c r="BL181" s="18" t="s">
        <v>255</v>
      </c>
      <c r="BM181" s="172" t="s">
        <v>321</v>
      </c>
    </row>
    <row r="182" spans="1:65" s="2" customFormat="1" ht="16.5" customHeight="1">
      <c r="A182" s="33"/>
      <c r="B182" s="160"/>
      <c r="C182" s="161" t="s">
        <v>322</v>
      </c>
      <c r="D182" s="358" t="s">
        <v>167</v>
      </c>
      <c r="E182" s="162" t="s">
        <v>323</v>
      </c>
      <c r="F182" s="163" t="s">
        <v>324</v>
      </c>
      <c r="G182" s="164" t="s">
        <v>286</v>
      </c>
      <c r="H182" s="165">
        <v>1</v>
      </c>
      <c r="I182" s="166"/>
      <c r="J182" s="167">
        <f t="shared" si="10"/>
        <v>0</v>
      </c>
      <c r="K182" s="163" t="s">
        <v>3</v>
      </c>
      <c r="L182" s="34"/>
      <c r="M182" s="168" t="s">
        <v>3</v>
      </c>
      <c r="N182" s="169" t="s">
        <v>42</v>
      </c>
      <c r="O182" s="54"/>
      <c r="P182" s="170">
        <f t="shared" si="11"/>
        <v>0</v>
      </c>
      <c r="Q182" s="170">
        <v>0</v>
      </c>
      <c r="R182" s="170">
        <f t="shared" si="12"/>
        <v>0</v>
      </c>
      <c r="S182" s="170">
        <v>0</v>
      </c>
      <c r="T182" s="171">
        <f t="shared" si="13"/>
        <v>0</v>
      </c>
      <c r="U182" s="33"/>
      <c r="V182" s="33"/>
      <c r="W182" s="33"/>
      <c r="X182" s="33"/>
      <c r="Y182" s="33"/>
      <c r="Z182" s="33"/>
      <c r="AA182" s="33"/>
      <c r="AB182" s="33"/>
      <c r="AC182" s="33"/>
      <c r="AD182" s="33"/>
      <c r="AE182" s="33"/>
      <c r="AR182" s="172" t="s">
        <v>255</v>
      </c>
      <c r="AT182" s="172" t="s">
        <v>167</v>
      </c>
      <c r="AU182" s="172" t="s">
        <v>75</v>
      </c>
      <c r="AY182" s="18" t="s">
        <v>165</v>
      </c>
      <c r="BE182" s="173">
        <f t="shared" si="14"/>
        <v>0</v>
      </c>
      <c r="BF182" s="173">
        <f t="shared" si="15"/>
        <v>0</v>
      </c>
      <c r="BG182" s="173">
        <f t="shared" si="16"/>
        <v>0</v>
      </c>
      <c r="BH182" s="173">
        <f t="shared" si="17"/>
        <v>0</v>
      </c>
      <c r="BI182" s="173">
        <f t="shared" si="18"/>
        <v>0</v>
      </c>
      <c r="BJ182" s="18" t="s">
        <v>15</v>
      </c>
      <c r="BK182" s="173">
        <f t="shared" si="19"/>
        <v>0</v>
      </c>
      <c r="BL182" s="18" t="s">
        <v>255</v>
      </c>
      <c r="BM182" s="172" t="s">
        <v>325</v>
      </c>
    </row>
    <row r="183" spans="1:65" s="2" customFormat="1" ht="16.5" customHeight="1">
      <c r="A183" s="33"/>
      <c r="B183" s="160"/>
      <c r="C183" s="161" t="s">
        <v>326</v>
      </c>
      <c r="D183" s="358" t="s">
        <v>167</v>
      </c>
      <c r="E183" s="162" t="s">
        <v>327</v>
      </c>
      <c r="F183" s="163" t="s">
        <v>328</v>
      </c>
      <c r="G183" s="164" t="s">
        <v>286</v>
      </c>
      <c r="H183" s="165">
        <v>1</v>
      </c>
      <c r="I183" s="166"/>
      <c r="J183" s="167">
        <f t="shared" si="10"/>
        <v>0</v>
      </c>
      <c r="K183" s="163" t="s">
        <v>3</v>
      </c>
      <c r="L183" s="34"/>
      <c r="M183" s="168" t="s">
        <v>3</v>
      </c>
      <c r="N183" s="169" t="s">
        <v>42</v>
      </c>
      <c r="O183" s="54"/>
      <c r="P183" s="170">
        <f t="shared" si="11"/>
        <v>0</v>
      </c>
      <c r="Q183" s="170">
        <v>0</v>
      </c>
      <c r="R183" s="170">
        <f t="shared" si="12"/>
        <v>0</v>
      </c>
      <c r="S183" s="170">
        <v>0</v>
      </c>
      <c r="T183" s="171">
        <f t="shared" si="13"/>
        <v>0</v>
      </c>
      <c r="U183" s="33"/>
      <c r="V183" s="33"/>
      <c r="W183" s="33"/>
      <c r="X183" s="33"/>
      <c r="Y183" s="33"/>
      <c r="Z183" s="33"/>
      <c r="AA183" s="33"/>
      <c r="AB183" s="33"/>
      <c r="AC183" s="33"/>
      <c r="AD183" s="33"/>
      <c r="AE183" s="33"/>
      <c r="AR183" s="172" t="s">
        <v>255</v>
      </c>
      <c r="AT183" s="172" t="s">
        <v>167</v>
      </c>
      <c r="AU183" s="172" t="s">
        <v>75</v>
      </c>
      <c r="AY183" s="18" t="s">
        <v>165</v>
      </c>
      <c r="BE183" s="173">
        <f t="shared" si="14"/>
        <v>0</v>
      </c>
      <c r="BF183" s="173">
        <f t="shared" si="15"/>
        <v>0</v>
      </c>
      <c r="BG183" s="173">
        <f t="shared" si="16"/>
        <v>0</v>
      </c>
      <c r="BH183" s="173">
        <f t="shared" si="17"/>
        <v>0</v>
      </c>
      <c r="BI183" s="173">
        <f t="shared" si="18"/>
        <v>0</v>
      </c>
      <c r="BJ183" s="18" t="s">
        <v>15</v>
      </c>
      <c r="BK183" s="173">
        <f t="shared" si="19"/>
        <v>0</v>
      </c>
      <c r="BL183" s="18" t="s">
        <v>255</v>
      </c>
      <c r="BM183" s="172" t="s">
        <v>329</v>
      </c>
    </row>
    <row r="184" spans="1:65" s="2" customFormat="1" ht="16.5" customHeight="1">
      <c r="A184" s="33"/>
      <c r="B184" s="160"/>
      <c r="C184" s="161" t="s">
        <v>330</v>
      </c>
      <c r="D184" s="358" t="s">
        <v>167</v>
      </c>
      <c r="E184" s="162" t="s">
        <v>331</v>
      </c>
      <c r="F184" s="163" t="s">
        <v>332</v>
      </c>
      <c r="G184" s="164" t="s">
        <v>177</v>
      </c>
      <c r="H184" s="165">
        <v>7</v>
      </c>
      <c r="I184" s="166"/>
      <c r="J184" s="167">
        <f t="shared" si="10"/>
        <v>0</v>
      </c>
      <c r="K184" s="163" t="s">
        <v>3</v>
      </c>
      <c r="L184" s="34"/>
      <c r="M184" s="168" t="s">
        <v>3</v>
      </c>
      <c r="N184" s="169" t="s">
        <v>42</v>
      </c>
      <c r="O184" s="54"/>
      <c r="P184" s="170">
        <f t="shared" si="11"/>
        <v>0</v>
      </c>
      <c r="Q184" s="170">
        <v>0</v>
      </c>
      <c r="R184" s="170">
        <f t="shared" si="12"/>
        <v>0</v>
      </c>
      <c r="S184" s="170">
        <v>0</v>
      </c>
      <c r="T184" s="171">
        <f t="shared" si="13"/>
        <v>0</v>
      </c>
      <c r="U184" s="33"/>
      <c r="V184" s="33"/>
      <c r="W184" s="33"/>
      <c r="X184" s="33"/>
      <c r="Y184" s="33"/>
      <c r="Z184" s="33"/>
      <c r="AA184" s="33"/>
      <c r="AB184" s="33"/>
      <c r="AC184" s="33"/>
      <c r="AD184" s="33"/>
      <c r="AE184" s="33"/>
      <c r="AR184" s="172" t="s">
        <v>255</v>
      </c>
      <c r="AT184" s="172" t="s">
        <v>167</v>
      </c>
      <c r="AU184" s="172" t="s">
        <v>75</v>
      </c>
      <c r="AY184" s="18" t="s">
        <v>165</v>
      </c>
      <c r="BE184" s="173">
        <f t="shared" si="14"/>
        <v>0</v>
      </c>
      <c r="BF184" s="173">
        <f t="shared" si="15"/>
        <v>0</v>
      </c>
      <c r="BG184" s="173">
        <f t="shared" si="16"/>
        <v>0</v>
      </c>
      <c r="BH184" s="173">
        <f t="shared" si="17"/>
        <v>0</v>
      </c>
      <c r="BI184" s="173">
        <f t="shared" si="18"/>
        <v>0</v>
      </c>
      <c r="BJ184" s="18" t="s">
        <v>15</v>
      </c>
      <c r="BK184" s="173">
        <f t="shared" si="19"/>
        <v>0</v>
      </c>
      <c r="BL184" s="18" t="s">
        <v>255</v>
      </c>
      <c r="BM184" s="172" t="s">
        <v>333</v>
      </c>
    </row>
    <row r="185" spans="1:65" s="2" customFormat="1" ht="16.5" customHeight="1">
      <c r="A185" s="33"/>
      <c r="B185" s="160"/>
      <c r="C185" s="161" t="s">
        <v>334</v>
      </c>
      <c r="D185" s="358" t="s">
        <v>167</v>
      </c>
      <c r="E185" s="162" t="s">
        <v>335</v>
      </c>
      <c r="F185" s="163" t="s">
        <v>336</v>
      </c>
      <c r="G185" s="164" t="s">
        <v>177</v>
      </c>
      <c r="H185" s="165">
        <v>7</v>
      </c>
      <c r="I185" s="166"/>
      <c r="J185" s="167">
        <f t="shared" si="10"/>
        <v>0</v>
      </c>
      <c r="K185" s="163" t="s">
        <v>3</v>
      </c>
      <c r="L185" s="34"/>
      <c r="M185" s="168" t="s">
        <v>3</v>
      </c>
      <c r="N185" s="169" t="s">
        <v>42</v>
      </c>
      <c r="O185" s="54"/>
      <c r="P185" s="170">
        <f t="shared" si="11"/>
        <v>0</v>
      </c>
      <c r="Q185" s="170">
        <v>0</v>
      </c>
      <c r="R185" s="170">
        <f t="shared" si="12"/>
        <v>0</v>
      </c>
      <c r="S185" s="170">
        <v>0</v>
      </c>
      <c r="T185" s="171">
        <f t="shared" si="13"/>
        <v>0</v>
      </c>
      <c r="U185" s="33"/>
      <c r="V185" s="33"/>
      <c r="W185" s="33"/>
      <c r="X185" s="33"/>
      <c r="Y185" s="33"/>
      <c r="Z185" s="33"/>
      <c r="AA185" s="33"/>
      <c r="AB185" s="33"/>
      <c r="AC185" s="33"/>
      <c r="AD185" s="33"/>
      <c r="AE185" s="33"/>
      <c r="AR185" s="172" t="s">
        <v>255</v>
      </c>
      <c r="AT185" s="172" t="s">
        <v>167</v>
      </c>
      <c r="AU185" s="172" t="s">
        <v>75</v>
      </c>
      <c r="AY185" s="18" t="s">
        <v>165</v>
      </c>
      <c r="BE185" s="173">
        <f t="shared" si="14"/>
        <v>0</v>
      </c>
      <c r="BF185" s="173">
        <f t="shared" si="15"/>
        <v>0</v>
      </c>
      <c r="BG185" s="173">
        <f t="shared" si="16"/>
        <v>0</v>
      </c>
      <c r="BH185" s="173">
        <f t="shared" si="17"/>
        <v>0</v>
      </c>
      <c r="BI185" s="173">
        <f t="shared" si="18"/>
        <v>0</v>
      </c>
      <c r="BJ185" s="18" t="s">
        <v>15</v>
      </c>
      <c r="BK185" s="173">
        <f t="shared" si="19"/>
        <v>0</v>
      </c>
      <c r="BL185" s="18" t="s">
        <v>255</v>
      </c>
      <c r="BM185" s="172" t="s">
        <v>337</v>
      </c>
    </row>
    <row r="186" spans="2:63" s="12" customFormat="1" ht="22.9" customHeight="1">
      <c r="B186" s="147"/>
      <c r="D186" s="360" t="s">
        <v>70</v>
      </c>
      <c r="E186" s="158" t="s">
        <v>338</v>
      </c>
      <c r="F186" s="158" t="s">
        <v>339</v>
      </c>
      <c r="I186" s="150"/>
      <c r="J186" s="159">
        <f>BK186</f>
        <v>0</v>
      </c>
      <c r="L186" s="147"/>
      <c r="M186" s="152"/>
      <c r="N186" s="153"/>
      <c r="O186" s="153"/>
      <c r="P186" s="154">
        <f>SUM(P187:P191)</f>
        <v>0</v>
      </c>
      <c r="Q186" s="153"/>
      <c r="R186" s="154">
        <f>SUM(R187:R191)</f>
        <v>0.046788</v>
      </c>
      <c r="S186" s="153"/>
      <c r="T186" s="155">
        <f>SUM(T187:T191)</f>
        <v>0.063677</v>
      </c>
      <c r="AR186" s="148" t="s">
        <v>75</v>
      </c>
      <c r="AT186" s="156" t="s">
        <v>70</v>
      </c>
      <c r="AU186" s="156" t="s">
        <v>15</v>
      </c>
      <c r="AY186" s="148" t="s">
        <v>165</v>
      </c>
      <c r="BK186" s="157">
        <f>SUM(BK187:BK191)</f>
        <v>0</v>
      </c>
    </row>
    <row r="187" spans="1:65" s="2" customFormat="1" ht="44.25" customHeight="1">
      <c r="A187" s="33"/>
      <c r="B187" s="160"/>
      <c r="C187" s="161" t="s">
        <v>340</v>
      </c>
      <c r="D187" s="358" t="s">
        <v>167</v>
      </c>
      <c r="E187" s="162" t="s">
        <v>341</v>
      </c>
      <c r="F187" s="163" t="s">
        <v>342</v>
      </c>
      <c r="G187" s="164" t="s">
        <v>170</v>
      </c>
      <c r="H187" s="165">
        <v>3.7</v>
      </c>
      <c r="I187" s="166"/>
      <c r="J187" s="167">
        <f>ROUND(I187*H187,2)</f>
        <v>0</v>
      </c>
      <c r="K187" s="163" t="s">
        <v>3</v>
      </c>
      <c r="L187" s="34"/>
      <c r="M187" s="168" t="s">
        <v>3</v>
      </c>
      <c r="N187" s="169" t="s">
        <v>42</v>
      </c>
      <c r="O187" s="54"/>
      <c r="P187" s="170">
        <f>O187*H187</f>
        <v>0</v>
      </c>
      <c r="Q187" s="170">
        <v>0.01254</v>
      </c>
      <c r="R187" s="170">
        <f>Q187*H187</f>
        <v>0.046398</v>
      </c>
      <c r="S187" s="170">
        <v>0</v>
      </c>
      <c r="T187" s="171">
        <f>S187*H187</f>
        <v>0</v>
      </c>
      <c r="U187" s="33"/>
      <c r="V187" s="33"/>
      <c r="W187" s="33"/>
      <c r="X187" s="33"/>
      <c r="Y187" s="33"/>
      <c r="Z187" s="33"/>
      <c r="AA187" s="33"/>
      <c r="AB187" s="33"/>
      <c r="AC187" s="33"/>
      <c r="AD187" s="33"/>
      <c r="AE187" s="33"/>
      <c r="AR187" s="172" t="s">
        <v>255</v>
      </c>
      <c r="AT187" s="172" t="s">
        <v>167</v>
      </c>
      <c r="AU187" s="172" t="s">
        <v>75</v>
      </c>
      <c r="AY187" s="18" t="s">
        <v>165</v>
      </c>
      <c r="BE187" s="173">
        <f>IF(N187="základní",J187,0)</f>
        <v>0</v>
      </c>
      <c r="BF187" s="173">
        <f>IF(N187="snížená",J187,0)</f>
        <v>0</v>
      </c>
      <c r="BG187" s="173">
        <f>IF(N187="zákl. přenesená",J187,0)</f>
        <v>0</v>
      </c>
      <c r="BH187" s="173">
        <f>IF(N187="sníž. přenesená",J187,0)</f>
        <v>0</v>
      </c>
      <c r="BI187" s="173">
        <f>IF(N187="nulová",J187,0)</f>
        <v>0</v>
      </c>
      <c r="BJ187" s="18" t="s">
        <v>15</v>
      </c>
      <c r="BK187" s="173">
        <f>ROUND(I187*H187,2)</f>
        <v>0</v>
      </c>
      <c r="BL187" s="18" t="s">
        <v>255</v>
      </c>
      <c r="BM187" s="172" t="s">
        <v>343</v>
      </c>
    </row>
    <row r="188" spans="1:65" s="2" customFormat="1" ht="44.25" customHeight="1">
      <c r="A188" s="33"/>
      <c r="B188" s="160"/>
      <c r="C188" s="161" t="s">
        <v>344</v>
      </c>
      <c r="D188" s="358" t="s">
        <v>167</v>
      </c>
      <c r="E188" s="162" t="s">
        <v>345</v>
      </c>
      <c r="F188" s="163" t="s">
        <v>346</v>
      </c>
      <c r="G188" s="164" t="s">
        <v>170</v>
      </c>
      <c r="H188" s="165">
        <v>3.7</v>
      </c>
      <c r="I188" s="166"/>
      <c r="J188" s="167">
        <f>ROUND(I188*H188,2)</f>
        <v>0</v>
      </c>
      <c r="K188" s="163" t="s">
        <v>171</v>
      </c>
      <c r="L188" s="34"/>
      <c r="M188" s="168" t="s">
        <v>3</v>
      </c>
      <c r="N188" s="169" t="s">
        <v>42</v>
      </c>
      <c r="O188" s="54"/>
      <c r="P188" s="170">
        <f>O188*H188</f>
        <v>0</v>
      </c>
      <c r="Q188" s="170">
        <v>0</v>
      </c>
      <c r="R188" s="170">
        <f>Q188*H188</f>
        <v>0</v>
      </c>
      <c r="S188" s="170">
        <v>0.01721</v>
      </c>
      <c r="T188" s="171">
        <f>S188*H188</f>
        <v>0.063677</v>
      </c>
      <c r="U188" s="33"/>
      <c r="V188" s="33"/>
      <c r="W188" s="33"/>
      <c r="X188" s="33"/>
      <c r="Y188" s="33"/>
      <c r="Z188" s="33"/>
      <c r="AA188" s="33"/>
      <c r="AB188" s="33"/>
      <c r="AC188" s="33"/>
      <c r="AD188" s="33"/>
      <c r="AE188" s="33"/>
      <c r="AR188" s="172" t="s">
        <v>255</v>
      </c>
      <c r="AT188" s="172" t="s">
        <v>167</v>
      </c>
      <c r="AU188" s="172" t="s">
        <v>75</v>
      </c>
      <c r="AY188" s="18" t="s">
        <v>165</v>
      </c>
      <c r="BE188" s="173">
        <f>IF(N188="základní",J188,0)</f>
        <v>0</v>
      </c>
      <c r="BF188" s="173">
        <f>IF(N188="snížená",J188,0)</f>
        <v>0</v>
      </c>
      <c r="BG188" s="173">
        <f>IF(N188="zákl. přenesená",J188,0)</f>
        <v>0</v>
      </c>
      <c r="BH188" s="173">
        <f>IF(N188="sníž. přenesená",J188,0)</f>
        <v>0</v>
      </c>
      <c r="BI188" s="173">
        <f>IF(N188="nulová",J188,0)</f>
        <v>0</v>
      </c>
      <c r="BJ188" s="18" t="s">
        <v>15</v>
      </c>
      <c r="BK188" s="173">
        <f>ROUND(I188*H188,2)</f>
        <v>0</v>
      </c>
      <c r="BL188" s="18" t="s">
        <v>255</v>
      </c>
      <c r="BM188" s="172" t="s">
        <v>347</v>
      </c>
    </row>
    <row r="189" spans="1:65" s="2" customFormat="1" ht="21.75" customHeight="1">
      <c r="A189" s="33"/>
      <c r="B189" s="160"/>
      <c r="C189" s="161" t="s">
        <v>348</v>
      </c>
      <c r="D189" s="358" t="s">
        <v>167</v>
      </c>
      <c r="E189" s="162" t="s">
        <v>349</v>
      </c>
      <c r="F189" s="163" t="s">
        <v>350</v>
      </c>
      <c r="G189" s="164" t="s">
        <v>286</v>
      </c>
      <c r="H189" s="165">
        <v>1</v>
      </c>
      <c r="I189" s="166"/>
      <c r="J189" s="167">
        <f>ROUND(I189*H189,2)</f>
        <v>0</v>
      </c>
      <c r="K189" s="163" t="s">
        <v>3</v>
      </c>
      <c r="L189" s="34"/>
      <c r="M189" s="168" t="s">
        <v>3</v>
      </c>
      <c r="N189" s="169" t="s">
        <v>42</v>
      </c>
      <c r="O189" s="54"/>
      <c r="P189" s="170">
        <f>O189*H189</f>
        <v>0</v>
      </c>
      <c r="Q189" s="170">
        <v>3E-05</v>
      </c>
      <c r="R189" s="170">
        <f>Q189*H189</f>
        <v>3E-05</v>
      </c>
      <c r="S189" s="170">
        <v>0</v>
      </c>
      <c r="T189" s="171">
        <f>S189*H189</f>
        <v>0</v>
      </c>
      <c r="U189" s="33"/>
      <c r="V189" s="33"/>
      <c r="W189" s="33"/>
      <c r="X189" s="33"/>
      <c r="Y189" s="33"/>
      <c r="Z189" s="33"/>
      <c r="AA189" s="33"/>
      <c r="AB189" s="33"/>
      <c r="AC189" s="33"/>
      <c r="AD189" s="33"/>
      <c r="AE189" s="33"/>
      <c r="AR189" s="172" t="s">
        <v>255</v>
      </c>
      <c r="AT189" s="172" t="s">
        <v>167</v>
      </c>
      <c r="AU189" s="172" t="s">
        <v>75</v>
      </c>
      <c r="AY189" s="18" t="s">
        <v>165</v>
      </c>
      <c r="BE189" s="173">
        <f>IF(N189="základní",J189,0)</f>
        <v>0</v>
      </c>
      <c r="BF189" s="173">
        <f>IF(N189="snížená",J189,0)</f>
        <v>0</v>
      </c>
      <c r="BG189" s="173">
        <f>IF(N189="zákl. přenesená",J189,0)</f>
        <v>0</v>
      </c>
      <c r="BH189" s="173">
        <f>IF(N189="sníž. přenesená",J189,0)</f>
        <v>0</v>
      </c>
      <c r="BI189" s="173">
        <f>IF(N189="nulová",J189,0)</f>
        <v>0</v>
      </c>
      <c r="BJ189" s="18" t="s">
        <v>15</v>
      </c>
      <c r="BK189" s="173">
        <f>ROUND(I189*H189,2)</f>
        <v>0</v>
      </c>
      <c r="BL189" s="18" t="s">
        <v>255</v>
      </c>
      <c r="BM189" s="172" t="s">
        <v>351</v>
      </c>
    </row>
    <row r="190" spans="1:65" s="2" customFormat="1" ht="16.5" customHeight="1">
      <c r="A190" s="33"/>
      <c r="B190" s="160"/>
      <c r="C190" s="198" t="s">
        <v>352</v>
      </c>
      <c r="D190" s="361" t="s">
        <v>353</v>
      </c>
      <c r="E190" s="199" t="s">
        <v>354</v>
      </c>
      <c r="F190" s="200" t="s">
        <v>355</v>
      </c>
      <c r="G190" s="201" t="s">
        <v>286</v>
      </c>
      <c r="H190" s="202">
        <v>1</v>
      </c>
      <c r="I190" s="203"/>
      <c r="J190" s="204">
        <f>ROUND(I190*H190,2)</f>
        <v>0</v>
      </c>
      <c r="K190" s="200" t="s">
        <v>3</v>
      </c>
      <c r="L190" s="205"/>
      <c r="M190" s="206" t="s">
        <v>3</v>
      </c>
      <c r="N190" s="207" t="s">
        <v>42</v>
      </c>
      <c r="O190" s="54"/>
      <c r="P190" s="170">
        <f>O190*H190</f>
        <v>0</v>
      </c>
      <c r="Q190" s="170">
        <v>0.00036</v>
      </c>
      <c r="R190" s="170">
        <f>Q190*H190</f>
        <v>0.00036</v>
      </c>
      <c r="S190" s="170">
        <v>0</v>
      </c>
      <c r="T190" s="171">
        <f>S190*H190</f>
        <v>0</v>
      </c>
      <c r="U190" s="33"/>
      <c r="V190" s="33"/>
      <c r="W190" s="33"/>
      <c r="X190" s="33"/>
      <c r="Y190" s="33"/>
      <c r="Z190" s="33"/>
      <c r="AA190" s="33"/>
      <c r="AB190" s="33"/>
      <c r="AC190" s="33"/>
      <c r="AD190" s="33"/>
      <c r="AE190" s="33"/>
      <c r="AR190" s="172" t="s">
        <v>330</v>
      </c>
      <c r="AT190" s="172" t="s">
        <v>353</v>
      </c>
      <c r="AU190" s="172" t="s">
        <v>75</v>
      </c>
      <c r="AY190" s="18" t="s">
        <v>165</v>
      </c>
      <c r="BE190" s="173">
        <f>IF(N190="základní",J190,0)</f>
        <v>0</v>
      </c>
      <c r="BF190" s="173">
        <f>IF(N190="snížená",J190,0)</f>
        <v>0</v>
      </c>
      <c r="BG190" s="173">
        <f>IF(N190="zákl. přenesená",J190,0)</f>
        <v>0</v>
      </c>
      <c r="BH190" s="173">
        <f>IF(N190="sníž. přenesená",J190,0)</f>
        <v>0</v>
      </c>
      <c r="BI190" s="173">
        <f>IF(N190="nulová",J190,0)</f>
        <v>0</v>
      </c>
      <c r="BJ190" s="18" t="s">
        <v>15</v>
      </c>
      <c r="BK190" s="173">
        <f>ROUND(I190*H190,2)</f>
        <v>0</v>
      </c>
      <c r="BL190" s="18" t="s">
        <v>255</v>
      </c>
      <c r="BM190" s="172" t="s">
        <v>356</v>
      </c>
    </row>
    <row r="191" spans="1:65" s="2" customFormat="1" ht="33" customHeight="1">
      <c r="A191" s="33"/>
      <c r="B191" s="160"/>
      <c r="C191" s="161" t="s">
        <v>357</v>
      </c>
      <c r="D191" s="358" t="s">
        <v>167</v>
      </c>
      <c r="E191" s="162" t="s">
        <v>358</v>
      </c>
      <c r="F191" s="163" t="s">
        <v>359</v>
      </c>
      <c r="G191" s="164" t="s">
        <v>270</v>
      </c>
      <c r="H191" s="197"/>
      <c r="I191" s="166"/>
      <c r="J191" s="167">
        <f>ROUND(I191*H191,2)</f>
        <v>0</v>
      </c>
      <c r="K191" s="163" t="s">
        <v>171</v>
      </c>
      <c r="L191" s="34"/>
      <c r="M191" s="168" t="s">
        <v>3</v>
      </c>
      <c r="N191" s="169" t="s">
        <v>42</v>
      </c>
      <c r="O191" s="54"/>
      <c r="P191" s="170">
        <f>O191*H191</f>
        <v>0</v>
      </c>
      <c r="Q191" s="170">
        <v>0</v>
      </c>
      <c r="R191" s="170">
        <f>Q191*H191</f>
        <v>0</v>
      </c>
      <c r="S191" s="170">
        <v>0</v>
      </c>
      <c r="T191" s="171">
        <f>S191*H191</f>
        <v>0</v>
      </c>
      <c r="U191" s="33"/>
      <c r="V191" s="33"/>
      <c r="W191" s="33"/>
      <c r="X191" s="33"/>
      <c r="Y191" s="33"/>
      <c r="Z191" s="33"/>
      <c r="AA191" s="33"/>
      <c r="AB191" s="33"/>
      <c r="AC191" s="33"/>
      <c r="AD191" s="33"/>
      <c r="AE191" s="33"/>
      <c r="AR191" s="172" t="s">
        <v>255</v>
      </c>
      <c r="AT191" s="172" t="s">
        <v>167</v>
      </c>
      <c r="AU191" s="172" t="s">
        <v>75</v>
      </c>
      <c r="AY191" s="18" t="s">
        <v>165</v>
      </c>
      <c r="BE191" s="173">
        <f>IF(N191="základní",J191,0)</f>
        <v>0</v>
      </c>
      <c r="BF191" s="173">
        <f>IF(N191="snížená",J191,0)</f>
        <v>0</v>
      </c>
      <c r="BG191" s="173">
        <f>IF(N191="zákl. přenesená",J191,0)</f>
        <v>0</v>
      </c>
      <c r="BH191" s="173">
        <f>IF(N191="sníž. přenesená",J191,0)</f>
        <v>0</v>
      </c>
      <c r="BI191" s="173">
        <f>IF(N191="nulová",J191,0)</f>
        <v>0</v>
      </c>
      <c r="BJ191" s="18" t="s">
        <v>15</v>
      </c>
      <c r="BK191" s="173">
        <f>ROUND(I191*H191,2)</f>
        <v>0</v>
      </c>
      <c r="BL191" s="18" t="s">
        <v>255</v>
      </c>
      <c r="BM191" s="172" t="s">
        <v>360</v>
      </c>
    </row>
    <row r="192" spans="2:63" s="12" customFormat="1" ht="22.9" customHeight="1">
      <c r="B192" s="147"/>
      <c r="D192" s="360" t="s">
        <v>70</v>
      </c>
      <c r="E192" s="158" t="s">
        <v>361</v>
      </c>
      <c r="F192" s="158" t="s">
        <v>362</v>
      </c>
      <c r="I192" s="150"/>
      <c r="J192" s="159">
        <f>BK192</f>
        <v>0</v>
      </c>
      <c r="L192" s="147"/>
      <c r="M192" s="152"/>
      <c r="N192" s="153"/>
      <c r="O192" s="153"/>
      <c r="P192" s="154">
        <f>SUM(P193:P200)</f>
        <v>0</v>
      </c>
      <c r="Q192" s="153"/>
      <c r="R192" s="154">
        <f>SUM(R193:R200)</f>
        <v>0.02068</v>
      </c>
      <c r="S192" s="153"/>
      <c r="T192" s="155">
        <f>SUM(T193:T200)</f>
        <v>0.024</v>
      </c>
      <c r="AR192" s="148" t="s">
        <v>75</v>
      </c>
      <c r="AT192" s="156" t="s">
        <v>70</v>
      </c>
      <c r="AU192" s="156" t="s">
        <v>15</v>
      </c>
      <c r="AY192" s="148" t="s">
        <v>165</v>
      </c>
      <c r="BK192" s="157">
        <f>SUM(BK193:BK200)</f>
        <v>0</v>
      </c>
    </row>
    <row r="193" spans="1:65" s="2" customFormat="1" ht="33" customHeight="1">
      <c r="A193" s="33"/>
      <c r="B193" s="160"/>
      <c r="C193" s="161" t="s">
        <v>363</v>
      </c>
      <c r="D193" s="358" t="s">
        <v>167</v>
      </c>
      <c r="E193" s="162" t="s">
        <v>364</v>
      </c>
      <c r="F193" s="163" t="s">
        <v>365</v>
      </c>
      <c r="G193" s="164" t="s">
        <v>286</v>
      </c>
      <c r="H193" s="165">
        <v>1</v>
      </c>
      <c r="I193" s="166"/>
      <c r="J193" s="167">
        <f aca="true" t="shared" si="20" ref="J193:J200">ROUND(I193*H193,2)</f>
        <v>0</v>
      </c>
      <c r="K193" s="163" t="s">
        <v>171</v>
      </c>
      <c r="L193" s="34"/>
      <c r="M193" s="168" t="s">
        <v>3</v>
      </c>
      <c r="N193" s="169" t="s">
        <v>42</v>
      </c>
      <c r="O193" s="54"/>
      <c r="P193" s="170">
        <f aca="true" t="shared" si="21" ref="P193:P200">O193*H193</f>
        <v>0</v>
      </c>
      <c r="Q193" s="170">
        <v>0</v>
      </c>
      <c r="R193" s="170">
        <f aca="true" t="shared" si="22" ref="R193:R200">Q193*H193</f>
        <v>0</v>
      </c>
      <c r="S193" s="170">
        <v>0</v>
      </c>
      <c r="T193" s="171">
        <f aca="true" t="shared" si="23" ref="T193:T200">S193*H193</f>
        <v>0</v>
      </c>
      <c r="U193" s="33"/>
      <c r="V193" s="33"/>
      <c r="W193" s="33"/>
      <c r="X193" s="33"/>
      <c r="Y193" s="33"/>
      <c r="Z193" s="33"/>
      <c r="AA193" s="33"/>
      <c r="AB193" s="33"/>
      <c r="AC193" s="33"/>
      <c r="AD193" s="33"/>
      <c r="AE193" s="33"/>
      <c r="AR193" s="172" t="s">
        <v>255</v>
      </c>
      <c r="AT193" s="172" t="s">
        <v>167</v>
      </c>
      <c r="AU193" s="172" t="s">
        <v>75</v>
      </c>
      <c r="AY193" s="18" t="s">
        <v>165</v>
      </c>
      <c r="BE193" s="173">
        <f aca="true" t="shared" si="24" ref="BE193:BE200">IF(N193="základní",J193,0)</f>
        <v>0</v>
      </c>
      <c r="BF193" s="173">
        <f aca="true" t="shared" si="25" ref="BF193:BF200">IF(N193="snížená",J193,0)</f>
        <v>0</v>
      </c>
      <c r="BG193" s="173">
        <f aca="true" t="shared" si="26" ref="BG193:BG200">IF(N193="zákl. přenesená",J193,0)</f>
        <v>0</v>
      </c>
      <c r="BH193" s="173">
        <f aca="true" t="shared" si="27" ref="BH193:BH200">IF(N193="sníž. přenesená",J193,0)</f>
        <v>0</v>
      </c>
      <c r="BI193" s="173">
        <f aca="true" t="shared" si="28" ref="BI193:BI200">IF(N193="nulová",J193,0)</f>
        <v>0</v>
      </c>
      <c r="BJ193" s="18" t="s">
        <v>15</v>
      </c>
      <c r="BK193" s="173">
        <f aca="true" t="shared" si="29" ref="BK193:BK200">ROUND(I193*H193,2)</f>
        <v>0</v>
      </c>
      <c r="BL193" s="18" t="s">
        <v>255</v>
      </c>
      <c r="BM193" s="172" t="s">
        <v>366</v>
      </c>
    </row>
    <row r="194" spans="1:65" s="2" customFormat="1" ht="21.75" customHeight="1">
      <c r="A194" s="33"/>
      <c r="B194" s="160"/>
      <c r="C194" s="198" t="s">
        <v>367</v>
      </c>
      <c r="D194" s="361" t="s">
        <v>353</v>
      </c>
      <c r="E194" s="199" t="s">
        <v>368</v>
      </c>
      <c r="F194" s="200" t="s">
        <v>369</v>
      </c>
      <c r="G194" s="201" t="s">
        <v>286</v>
      </c>
      <c r="H194" s="202">
        <v>1</v>
      </c>
      <c r="I194" s="203"/>
      <c r="J194" s="204">
        <f t="shared" si="20"/>
        <v>0</v>
      </c>
      <c r="K194" s="200" t="s">
        <v>3</v>
      </c>
      <c r="L194" s="205"/>
      <c r="M194" s="206" t="s">
        <v>3</v>
      </c>
      <c r="N194" s="207" t="s">
        <v>42</v>
      </c>
      <c r="O194" s="54"/>
      <c r="P194" s="170">
        <f t="shared" si="21"/>
        <v>0</v>
      </c>
      <c r="Q194" s="170">
        <v>0.0155</v>
      </c>
      <c r="R194" s="170">
        <f t="shared" si="22"/>
        <v>0.0155</v>
      </c>
      <c r="S194" s="170">
        <v>0</v>
      </c>
      <c r="T194" s="171">
        <f t="shared" si="23"/>
        <v>0</v>
      </c>
      <c r="U194" s="33"/>
      <c r="V194" s="33"/>
      <c r="W194" s="33"/>
      <c r="X194" s="33"/>
      <c r="Y194" s="33"/>
      <c r="Z194" s="33"/>
      <c r="AA194" s="33"/>
      <c r="AB194" s="33"/>
      <c r="AC194" s="33"/>
      <c r="AD194" s="33"/>
      <c r="AE194" s="33"/>
      <c r="AR194" s="172" t="s">
        <v>330</v>
      </c>
      <c r="AT194" s="172" t="s">
        <v>353</v>
      </c>
      <c r="AU194" s="172" t="s">
        <v>75</v>
      </c>
      <c r="AY194" s="18" t="s">
        <v>165</v>
      </c>
      <c r="BE194" s="173">
        <f t="shared" si="24"/>
        <v>0</v>
      </c>
      <c r="BF194" s="173">
        <f t="shared" si="25"/>
        <v>0</v>
      </c>
      <c r="BG194" s="173">
        <f t="shared" si="26"/>
        <v>0</v>
      </c>
      <c r="BH194" s="173">
        <f t="shared" si="27"/>
        <v>0</v>
      </c>
      <c r="BI194" s="173">
        <f t="shared" si="28"/>
        <v>0</v>
      </c>
      <c r="BJ194" s="18" t="s">
        <v>15</v>
      </c>
      <c r="BK194" s="173">
        <f t="shared" si="29"/>
        <v>0</v>
      </c>
      <c r="BL194" s="18" t="s">
        <v>255</v>
      </c>
      <c r="BM194" s="172" t="s">
        <v>370</v>
      </c>
    </row>
    <row r="195" spans="1:65" s="2" customFormat="1" ht="16.5" customHeight="1">
      <c r="A195" s="33"/>
      <c r="B195" s="160"/>
      <c r="C195" s="161" t="s">
        <v>371</v>
      </c>
      <c r="D195" s="358" t="s">
        <v>167</v>
      </c>
      <c r="E195" s="162" t="s">
        <v>372</v>
      </c>
      <c r="F195" s="163" t="s">
        <v>373</v>
      </c>
      <c r="G195" s="164" t="s">
        <v>286</v>
      </c>
      <c r="H195" s="165">
        <v>1</v>
      </c>
      <c r="I195" s="166"/>
      <c r="J195" s="167">
        <f t="shared" si="20"/>
        <v>0</v>
      </c>
      <c r="K195" s="163" t="s">
        <v>171</v>
      </c>
      <c r="L195" s="34"/>
      <c r="M195" s="168" t="s">
        <v>3</v>
      </c>
      <c r="N195" s="169" t="s">
        <v>42</v>
      </c>
      <c r="O195" s="54"/>
      <c r="P195" s="170">
        <f t="shared" si="21"/>
        <v>0</v>
      </c>
      <c r="Q195" s="170">
        <v>0</v>
      </c>
      <c r="R195" s="170">
        <f t="shared" si="22"/>
        <v>0</v>
      </c>
      <c r="S195" s="170">
        <v>0</v>
      </c>
      <c r="T195" s="171">
        <f t="shared" si="23"/>
        <v>0</v>
      </c>
      <c r="U195" s="33"/>
      <c r="V195" s="33"/>
      <c r="W195" s="33"/>
      <c r="X195" s="33"/>
      <c r="Y195" s="33"/>
      <c r="Z195" s="33"/>
      <c r="AA195" s="33"/>
      <c r="AB195" s="33"/>
      <c r="AC195" s="33"/>
      <c r="AD195" s="33"/>
      <c r="AE195" s="33"/>
      <c r="AR195" s="172" t="s">
        <v>255</v>
      </c>
      <c r="AT195" s="172" t="s">
        <v>167</v>
      </c>
      <c r="AU195" s="172" t="s">
        <v>75</v>
      </c>
      <c r="AY195" s="18" t="s">
        <v>165</v>
      </c>
      <c r="BE195" s="173">
        <f t="shared" si="24"/>
        <v>0</v>
      </c>
      <c r="BF195" s="173">
        <f t="shared" si="25"/>
        <v>0</v>
      </c>
      <c r="BG195" s="173">
        <f t="shared" si="26"/>
        <v>0</v>
      </c>
      <c r="BH195" s="173">
        <f t="shared" si="27"/>
        <v>0</v>
      </c>
      <c r="BI195" s="173">
        <f t="shared" si="28"/>
        <v>0</v>
      </c>
      <c r="BJ195" s="18" t="s">
        <v>15</v>
      </c>
      <c r="BK195" s="173">
        <f t="shared" si="29"/>
        <v>0</v>
      </c>
      <c r="BL195" s="18" t="s">
        <v>255</v>
      </c>
      <c r="BM195" s="172" t="s">
        <v>374</v>
      </c>
    </row>
    <row r="196" spans="1:65" s="2" customFormat="1" ht="21.75" customHeight="1">
      <c r="A196" s="33"/>
      <c r="B196" s="160"/>
      <c r="C196" s="198" t="s">
        <v>375</v>
      </c>
      <c r="D196" s="361" t="s">
        <v>353</v>
      </c>
      <c r="E196" s="199" t="s">
        <v>376</v>
      </c>
      <c r="F196" s="200" t="s">
        <v>377</v>
      </c>
      <c r="G196" s="201" t="s">
        <v>286</v>
      </c>
      <c r="H196" s="202">
        <v>1</v>
      </c>
      <c r="I196" s="203"/>
      <c r="J196" s="204">
        <f t="shared" si="20"/>
        <v>0</v>
      </c>
      <c r="K196" s="200" t="s">
        <v>3</v>
      </c>
      <c r="L196" s="205"/>
      <c r="M196" s="206" t="s">
        <v>3</v>
      </c>
      <c r="N196" s="207" t="s">
        <v>42</v>
      </c>
      <c r="O196" s="54"/>
      <c r="P196" s="170">
        <f t="shared" si="21"/>
        <v>0</v>
      </c>
      <c r="Q196" s="170">
        <v>0.00068</v>
      </c>
      <c r="R196" s="170">
        <f t="shared" si="22"/>
        <v>0.00068</v>
      </c>
      <c r="S196" s="170">
        <v>0</v>
      </c>
      <c r="T196" s="171">
        <f t="shared" si="23"/>
        <v>0</v>
      </c>
      <c r="U196" s="33"/>
      <c r="V196" s="33"/>
      <c r="W196" s="33"/>
      <c r="X196" s="33"/>
      <c r="Y196" s="33"/>
      <c r="Z196" s="33"/>
      <c r="AA196" s="33"/>
      <c r="AB196" s="33"/>
      <c r="AC196" s="33"/>
      <c r="AD196" s="33"/>
      <c r="AE196" s="33"/>
      <c r="AR196" s="172" t="s">
        <v>330</v>
      </c>
      <c r="AT196" s="172" t="s">
        <v>353</v>
      </c>
      <c r="AU196" s="172" t="s">
        <v>75</v>
      </c>
      <c r="AY196" s="18" t="s">
        <v>165</v>
      </c>
      <c r="BE196" s="173">
        <f t="shared" si="24"/>
        <v>0</v>
      </c>
      <c r="BF196" s="173">
        <f t="shared" si="25"/>
        <v>0</v>
      </c>
      <c r="BG196" s="173">
        <f t="shared" si="26"/>
        <v>0</v>
      </c>
      <c r="BH196" s="173">
        <f t="shared" si="27"/>
        <v>0</v>
      </c>
      <c r="BI196" s="173">
        <f t="shared" si="28"/>
        <v>0</v>
      </c>
      <c r="BJ196" s="18" t="s">
        <v>15</v>
      </c>
      <c r="BK196" s="173">
        <f t="shared" si="29"/>
        <v>0</v>
      </c>
      <c r="BL196" s="18" t="s">
        <v>255</v>
      </c>
      <c r="BM196" s="172" t="s">
        <v>378</v>
      </c>
    </row>
    <row r="197" spans="1:65" s="2" customFormat="1" ht="16.5" customHeight="1">
      <c r="A197" s="33"/>
      <c r="B197" s="160"/>
      <c r="C197" s="161" t="s">
        <v>379</v>
      </c>
      <c r="D197" s="358" t="s">
        <v>167</v>
      </c>
      <c r="E197" s="162" t="s">
        <v>380</v>
      </c>
      <c r="F197" s="163" t="s">
        <v>381</v>
      </c>
      <c r="G197" s="164" t="s">
        <v>286</v>
      </c>
      <c r="H197" s="165">
        <v>1</v>
      </c>
      <c r="I197" s="166"/>
      <c r="J197" s="167">
        <f t="shared" si="20"/>
        <v>0</v>
      </c>
      <c r="K197" s="163" t="s">
        <v>171</v>
      </c>
      <c r="L197" s="34"/>
      <c r="M197" s="168" t="s">
        <v>3</v>
      </c>
      <c r="N197" s="169" t="s">
        <v>42</v>
      </c>
      <c r="O197" s="54"/>
      <c r="P197" s="170">
        <f t="shared" si="21"/>
        <v>0</v>
      </c>
      <c r="Q197" s="170">
        <v>0</v>
      </c>
      <c r="R197" s="170">
        <f t="shared" si="22"/>
        <v>0</v>
      </c>
      <c r="S197" s="170">
        <v>0.024</v>
      </c>
      <c r="T197" s="171">
        <f t="shared" si="23"/>
        <v>0.024</v>
      </c>
      <c r="U197" s="33"/>
      <c r="V197" s="33"/>
      <c r="W197" s="33"/>
      <c r="X197" s="33"/>
      <c r="Y197" s="33"/>
      <c r="Z197" s="33"/>
      <c r="AA197" s="33"/>
      <c r="AB197" s="33"/>
      <c r="AC197" s="33"/>
      <c r="AD197" s="33"/>
      <c r="AE197" s="33"/>
      <c r="AR197" s="172" t="s">
        <v>255</v>
      </c>
      <c r="AT197" s="172" t="s">
        <v>167</v>
      </c>
      <c r="AU197" s="172" t="s">
        <v>75</v>
      </c>
      <c r="AY197" s="18" t="s">
        <v>165</v>
      </c>
      <c r="BE197" s="173">
        <f t="shared" si="24"/>
        <v>0</v>
      </c>
      <c r="BF197" s="173">
        <f t="shared" si="25"/>
        <v>0</v>
      </c>
      <c r="BG197" s="173">
        <f t="shared" si="26"/>
        <v>0</v>
      </c>
      <c r="BH197" s="173">
        <f t="shared" si="27"/>
        <v>0</v>
      </c>
      <c r="BI197" s="173">
        <f t="shared" si="28"/>
        <v>0</v>
      </c>
      <c r="BJ197" s="18" t="s">
        <v>15</v>
      </c>
      <c r="BK197" s="173">
        <f t="shared" si="29"/>
        <v>0</v>
      </c>
      <c r="BL197" s="18" t="s">
        <v>255</v>
      </c>
      <c r="BM197" s="172" t="s">
        <v>382</v>
      </c>
    </row>
    <row r="198" spans="1:65" s="2" customFormat="1" ht="21.75" customHeight="1">
      <c r="A198" s="33"/>
      <c r="B198" s="160"/>
      <c r="C198" s="161" t="s">
        <v>383</v>
      </c>
      <c r="D198" s="358" t="s">
        <v>167</v>
      </c>
      <c r="E198" s="162" t="s">
        <v>384</v>
      </c>
      <c r="F198" s="163" t="s">
        <v>385</v>
      </c>
      <c r="G198" s="164" t="s">
        <v>286</v>
      </c>
      <c r="H198" s="165">
        <v>1</v>
      </c>
      <c r="I198" s="166"/>
      <c r="J198" s="167">
        <f t="shared" si="20"/>
        <v>0</v>
      </c>
      <c r="K198" s="163" t="s">
        <v>3</v>
      </c>
      <c r="L198" s="34"/>
      <c r="M198" s="168" t="s">
        <v>3</v>
      </c>
      <c r="N198" s="169" t="s">
        <v>42</v>
      </c>
      <c r="O198" s="54"/>
      <c r="P198" s="170">
        <f t="shared" si="21"/>
        <v>0</v>
      </c>
      <c r="Q198" s="170">
        <v>0</v>
      </c>
      <c r="R198" s="170">
        <f t="shared" si="22"/>
        <v>0</v>
      </c>
      <c r="S198" s="170">
        <v>0</v>
      </c>
      <c r="T198" s="171">
        <f t="shared" si="23"/>
        <v>0</v>
      </c>
      <c r="U198" s="33"/>
      <c r="V198" s="33"/>
      <c r="W198" s="33"/>
      <c r="X198" s="33"/>
      <c r="Y198" s="33"/>
      <c r="Z198" s="33"/>
      <c r="AA198" s="33"/>
      <c r="AB198" s="33"/>
      <c r="AC198" s="33"/>
      <c r="AD198" s="33"/>
      <c r="AE198" s="33"/>
      <c r="AR198" s="172" t="s">
        <v>255</v>
      </c>
      <c r="AT198" s="172" t="s">
        <v>167</v>
      </c>
      <c r="AU198" s="172" t="s">
        <v>75</v>
      </c>
      <c r="AY198" s="18" t="s">
        <v>165</v>
      </c>
      <c r="BE198" s="173">
        <f t="shared" si="24"/>
        <v>0</v>
      </c>
      <c r="BF198" s="173">
        <f t="shared" si="25"/>
        <v>0</v>
      </c>
      <c r="BG198" s="173">
        <f t="shared" si="26"/>
        <v>0</v>
      </c>
      <c r="BH198" s="173">
        <f t="shared" si="27"/>
        <v>0</v>
      </c>
      <c r="BI198" s="173">
        <f t="shared" si="28"/>
        <v>0</v>
      </c>
      <c r="BJ198" s="18" t="s">
        <v>15</v>
      </c>
      <c r="BK198" s="173">
        <f t="shared" si="29"/>
        <v>0</v>
      </c>
      <c r="BL198" s="18" t="s">
        <v>255</v>
      </c>
      <c r="BM198" s="172" t="s">
        <v>386</v>
      </c>
    </row>
    <row r="199" spans="1:65" s="2" customFormat="1" ht="16.5" customHeight="1">
      <c r="A199" s="33"/>
      <c r="B199" s="160"/>
      <c r="C199" s="198" t="s">
        <v>387</v>
      </c>
      <c r="D199" s="361" t="s">
        <v>353</v>
      </c>
      <c r="E199" s="199" t="s">
        <v>388</v>
      </c>
      <c r="F199" s="200" t="s">
        <v>389</v>
      </c>
      <c r="G199" s="201" t="s">
        <v>177</v>
      </c>
      <c r="H199" s="202">
        <v>1.5</v>
      </c>
      <c r="I199" s="203"/>
      <c r="J199" s="204">
        <f t="shared" si="20"/>
        <v>0</v>
      </c>
      <c r="K199" s="200" t="s">
        <v>171</v>
      </c>
      <c r="L199" s="205"/>
      <c r="M199" s="206" t="s">
        <v>3</v>
      </c>
      <c r="N199" s="207" t="s">
        <v>42</v>
      </c>
      <c r="O199" s="54"/>
      <c r="P199" s="170">
        <f t="shared" si="21"/>
        <v>0</v>
      </c>
      <c r="Q199" s="170">
        <v>0.003</v>
      </c>
      <c r="R199" s="170">
        <f t="shared" si="22"/>
        <v>0.0045000000000000005</v>
      </c>
      <c r="S199" s="170">
        <v>0</v>
      </c>
      <c r="T199" s="171">
        <f t="shared" si="23"/>
        <v>0</v>
      </c>
      <c r="U199" s="33"/>
      <c r="V199" s="33"/>
      <c r="W199" s="33"/>
      <c r="X199" s="33"/>
      <c r="Y199" s="33"/>
      <c r="Z199" s="33"/>
      <c r="AA199" s="33"/>
      <c r="AB199" s="33"/>
      <c r="AC199" s="33"/>
      <c r="AD199" s="33"/>
      <c r="AE199" s="33"/>
      <c r="AR199" s="172" t="s">
        <v>330</v>
      </c>
      <c r="AT199" s="172" t="s">
        <v>353</v>
      </c>
      <c r="AU199" s="172" t="s">
        <v>75</v>
      </c>
      <c r="AY199" s="18" t="s">
        <v>165</v>
      </c>
      <c r="BE199" s="173">
        <f t="shared" si="24"/>
        <v>0</v>
      </c>
      <c r="BF199" s="173">
        <f t="shared" si="25"/>
        <v>0</v>
      </c>
      <c r="BG199" s="173">
        <f t="shared" si="26"/>
        <v>0</v>
      </c>
      <c r="BH199" s="173">
        <f t="shared" si="27"/>
        <v>0</v>
      </c>
      <c r="BI199" s="173">
        <f t="shared" si="28"/>
        <v>0</v>
      </c>
      <c r="BJ199" s="18" t="s">
        <v>15</v>
      </c>
      <c r="BK199" s="173">
        <f t="shared" si="29"/>
        <v>0</v>
      </c>
      <c r="BL199" s="18" t="s">
        <v>255</v>
      </c>
      <c r="BM199" s="172" t="s">
        <v>390</v>
      </c>
    </row>
    <row r="200" spans="1:65" s="2" customFormat="1" ht="33" customHeight="1">
      <c r="A200" s="33"/>
      <c r="B200" s="160"/>
      <c r="C200" s="161" t="s">
        <v>391</v>
      </c>
      <c r="D200" s="358" t="s">
        <v>167</v>
      </c>
      <c r="E200" s="162" t="s">
        <v>392</v>
      </c>
      <c r="F200" s="163" t="s">
        <v>393</v>
      </c>
      <c r="G200" s="164" t="s">
        <v>270</v>
      </c>
      <c r="H200" s="197"/>
      <c r="I200" s="166"/>
      <c r="J200" s="167">
        <f t="shared" si="20"/>
        <v>0</v>
      </c>
      <c r="K200" s="163" t="s">
        <v>171</v>
      </c>
      <c r="L200" s="34"/>
      <c r="M200" s="168" t="s">
        <v>3</v>
      </c>
      <c r="N200" s="169" t="s">
        <v>42</v>
      </c>
      <c r="O200" s="54"/>
      <c r="P200" s="170">
        <f t="shared" si="21"/>
        <v>0</v>
      </c>
      <c r="Q200" s="170">
        <v>0</v>
      </c>
      <c r="R200" s="170">
        <f t="shared" si="22"/>
        <v>0</v>
      </c>
      <c r="S200" s="170">
        <v>0</v>
      </c>
      <c r="T200" s="171">
        <f t="shared" si="23"/>
        <v>0</v>
      </c>
      <c r="U200" s="33"/>
      <c r="V200" s="33"/>
      <c r="W200" s="33"/>
      <c r="X200" s="33"/>
      <c r="Y200" s="33"/>
      <c r="Z200" s="33"/>
      <c r="AA200" s="33"/>
      <c r="AB200" s="33"/>
      <c r="AC200" s="33"/>
      <c r="AD200" s="33"/>
      <c r="AE200" s="33"/>
      <c r="AR200" s="172" t="s">
        <v>255</v>
      </c>
      <c r="AT200" s="172" t="s">
        <v>167</v>
      </c>
      <c r="AU200" s="172" t="s">
        <v>75</v>
      </c>
      <c r="AY200" s="18" t="s">
        <v>165</v>
      </c>
      <c r="BE200" s="173">
        <f t="shared" si="24"/>
        <v>0</v>
      </c>
      <c r="BF200" s="173">
        <f t="shared" si="25"/>
        <v>0</v>
      </c>
      <c r="BG200" s="173">
        <f t="shared" si="26"/>
        <v>0</v>
      </c>
      <c r="BH200" s="173">
        <f t="shared" si="27"/>
        <v>0</v>
      </c>
      <c r="BI200" s="173">
        <f t="shared" si="28"/>
        <v>0</v>
      </c>
      <c r="BJ200" s="18" t="s">
        <v>15</v>
      </c>
      <c r="BK200" s="173">
        <f t="shared" si="29"/>
        <v>0</v>
      </c>
      <c r="BL200" s="18" t="s">
        <v>255</v>
      </c>
      <c r="BM200" s="172" t="s">
        <v>394</v>
      </c>
    </row>
    <row r="201" spans="2:63" s="12" customFormat="1" ht="22.9" customHeight="1">
      <c r="B201" s="147"/>
      <c r="D201" s="360" t="s">
        <v>70</v>
      </c>
      <c r="E201" s="158" t="s">
        <v>395</v>
      </c>
      <c r="F201" s="158" t="s">
        <v>396</v>
      </c>
      <c r="I201" s="150"/>
      <c r="J201" s="159">
        <f>BK201</f>
        <v>0</v>
      </c>
      <c r="L201" s="147"/>
      <c r="M201" s="152"/>
      <c r="N201" s="153"/>
      <c r="O201" s="153"/>
      <c r="P201" s="154">
        <f>SUM(P202:P212)</f>
        <v>0</v>
      </c>
      <c r="Q201" s="153"/>
      <c r="R201" s="154">
        <f>SUM(R202:R212)</f>
        <v>0.0929919</v>
      </c>
      <c r="S201" s="153"/>
      <c r="T201" s="155">
        <f>SUM(T202:T212)</f>
        <v>0.307729</v>
      </c>
      <c r="AR201" s="148" t="s">
        <v>75</v>
      </c>
      <c r="AT201" s="156" t="s">
        <v>70</v>
      </c>
      <c r="AU201" s="156" t="s">
        <v>15</v>
      </c>
      <c r="AY201" s="148" t="s">
        <v>165</v>
      </c>
      <c r="BK201" s="157">
        <f>SUM(BK202:BK212)</f>
        <v>0</v>
      </c>
    </row>
    <row r="202" spans="1:65" s="2" customFormat="1" ht="21.75" customHeight="1">
      <c r="A202" s="33"/>
      <c r="B202" s="160"/>
      <c r="C202" s="161" t="s">
        <v>397</v>
      </c>
      <c r="D202" s="358" t="s">
        <v>167</v>
      </c>
      <c r="E202" s="162" t="s">
        <v>398</v>
      </c>
      <c r="F202" s="163" t="s">
        <v>399</v>
      </c>
      <c r="G202" s="164" t="s">
        <v>170</v>
      </c>
      <c r="H202" s="165">
        <v>3.7</v>
      </c>
      <c r="I202" s="166"/>
      <c r="J202" s="167">
        <f>ROUND(I202*H202,2)</f>
        <v>0</v>
      </c>
      <c r="K202" s="163" t="s">
        <v>171</v>
      </c>
      <c r="L202" s="34"/>
      <c r="M202" s="168" t="s">
        <v>3</v>
      </c>
      <c r="N202" s="169" t="s">
        <v>42</v>
      </c>
      <c r="O202" s="54"/>
      <c r="P202" s="170">
        <f>O202*H202</f>
        <v>0</v>
      </c>
      <c r="Q202" s="170">
        <v>0</v>
      </c>
      <c r="R202" s="170">
        <f>Q202*H202</f>
        <v>0</v>
      </c>
      <c r="S202" s="170">
        <v>0.08317</v>
      </c>
      <c r="T202" s="171">
        <f>S202*H202</f>
        <v>0.307729</v>
      </c>
      <c r="U202" s="33"/>
      <c r="V202" s="33"/>
      <c r="W202" s="33"/>
      <c r="X202" s="33"/>
      <c r="Y202" s="33"/>
      <c r="Z202" s="33"/>
      <c r="AA202" s="33"/>
      <c r="AB202" s="33"/>
      <c r="AC202" s="33"/>
      <c r="AD202" s="33"/>
      <c r="AE202" s="33"/>
      <c r="AR202" s="172" t="s">
        <v>255</v>
      </c>
      <c r="AT202" s="172" t="s">
        <v>167</v>
      </c>
      <c r="AU202" s="172" t="s">
        <v>75</v>
      </c>
      <c r="AY202" s="18" t="s">
        <v>165</v>
      </c>
      <c r="BE202" s="173">
        <f>IF(N202="základní",J202,0)</f>
        <v>0</v>
      </c>
      <c r="BF202" s="173">
        <f>IF(N202="snížená",J202,0)</f>
        <v>0</v>
      </c>
      <c r="BG202" s="173">
        <f>IF(N202="zákl. přenesená",J202,0)</f>
        <v>0</v>
      </c>
      <c r="BH202" s="173">
        <f>IF(N202="sníž. přenesená",J202,0)</f>
        <v>0</v>
      </c>
      <c r="BI202" s="173">
        <f>IF(N202="nulová",J202,0)</f>
        <v>0</v>
      </c>
      <c r="BJ202" s="18" t="s">
        <v>15</v>
      </c>
      <c r="BK202" s="173">
        <f>ROUND(I202*H202,2)</f>
        <v>0</v>
      </c>
      <c r="BL202" s="18" t="s">
        <v>255</v>
      </c>
      <c r="BM202" s="172" t="s">
        <v>400</v>
      </c>
    </row>
    <row r="203" spans="2:51" s="13" customFormat="1" ht="12">
      <c r="B203" s="174"/>
      <c r="D203" s="359" t="s">
        <v>173</v>
      </c>
      <c r="E203" s="175" t="s">
        <v>3</v>
      </c>
      <c r="F203" s="176" t="s">
        <v>219</v>
      </c>
      <c r="H203" s="177">
        <v>3.7</v>
      </c>
      <c r="I203" s="178"/>
      <c r="L203" s="174"/>
      <c r="M203" s="179"/>
      <c r="N203" s="180"/>
      <c r="O203" s="180"/>
      <c r="P203" s="180"/>
      <c r="Q203" s="180"/>
      <c r="R203" s="180"/>
      <c r="S203" s="180"/>
      <c r="T203" s="181"/>
      <c r="AT203" s="175" t="s">
        <v>173</v>
      </c>
      <c r="AU203" s="175" t="s">
        <v>75</v>
      </c>
      <c r="AV203" s="13" t="s">
        <v>75</v>
      </c>
      <c r="AW203" s="13" t="s">
        <v>33</v>
      </c>
      <c r="AX203" s="13" t="s">
        <v>15</v>
      </c>
      <c r="AY203" s="175" t="s">
        <v>165</v>
      </c>
    </row>
    <row r="204" spans="1:65" s="2" customFormat="1" ht="33" customHeight="1">
      <c r="A204" s="33"/>
      <c r="B204" s="160"/>
      <c r="C204" s="161" t="s">
        <v>401</v>
      </c>
      <c r="D204" s="358" t="s">
        <v>167</v>
      </c>
      <c r="E204" s="162" t="s">
        <v>402</v>
      </c>
      <c r="F204" s="163" t="s">
        <v>403</v>
      </c>
      <c r="G204" s="164" t="s">
        <v>170</v>
      </c>
      <c r="H204" s="165">
        <v>3.7</v>
      </c>
      <c r="I204" s="166"/>
      <c r="J204" s="167">
        <f>ROUND(I204*H204,2)</f>
        <v>0</v>
      </c>
      <c r="K204" s="163" t="s">
        <v>171</v>
      </c>
      <c r="L204" s="34"/>
      <c r="M204" s="168" t="s">
        <v>3</v>
      </c>
      <c r="N204" s="169" t="s">
        <v>42</v>
      </c>
      <c r="O204" s="54"/>
      <c r="P204" s="170">
        <f>O204*H204</f>
        <v>0</v>
      </c>
      <c r="Q204" s="170">
        <v>0.00367</v>
      </c>
      <c r="R204" s="170">
        <f>Q204*H204</f>
        <v>0.013579</v>
      </c>
      <c r="S204" s="170">
        <v>0</v>
      </c>
      <c r="T204" s="171">
        <f>S204*H204</f>
        <v>0</v>
      </c>
      <c r="U204" s="33"/>
      <c r="V204" s="33"/>
      <c r="W204" s="33"/>
      <c r="X204" s="33"/>
      <c r="Y204" s="33"/>
      <c r="Z204" s="33"/>
      <c r="AA204" s="33"/>
      <c r="AB204" s="33"/>
      <c r="AC204" s="33"/>
      <c r="AD204" s="33"/>
      <c r="AE204" s="33"/>
      <c r="AR204" s="172" t="s">
        <v>255</v>
      </c>
      <c r="AT204" s="172" t="s">
        <v>167</v>
      </c>
      <c r="AU204" s="172" t="s">
        <v>75</v>
      </c>
      <c r="AY204" s="18" t="s">
        <v>165</v>
      </c>
      <c r="BE204" s="173">
        <f>IF(N204="základní",J204,0)</f>
        <v>0</v>
      </c>
      <c r="BF204" s="173">
        <f>IF(N204="snížená",J204,0)</f>
        <v>0</v>
      </c>
      <c r="BG204" s="173">
        <f>IF(N204="zákl. přenesená",J204,0)</f>
        <v>0</v>
      </c>
      <c r="BH204" s="173">
        <f>IF(N204="sníž. přenesená",J204,0)</f>
        <v>0</v>
      </c>
      <c r="BI204" s="173">
        <f>IF(N204="nulová",J204,0)</f>
        <v>0</v>
      </c>
      <c r="BJ204" s="18" t="s">
        <v>15</v>
      </c>
      <c r="BK204" s="173">
        <f>ROUND(I204*H204,2)</f>
        <v>0</v>
      </c>
      <c r="BL204" s="18" t="s">
        <v>255</v>
      </c>
      <c r="BM204" s="172" t="s">
        <v>404</v>
      </c>
    </row>
    <row r="205" spans="1:65" s="2" customFormat="1" ht="21.75" customHeight="1">
      <c r="A205" s="33"/>
      <c r="B205" s="160"/>
      <c r="C205" s="198" t="s">
        <v>405</v>
      </c>
      <c r="D205" s="361" t="s">
        <v>353</v>
      </c>
      <c r="E205" s="199" t="s">
        <v>406</v>
      </c>
      <c r="F205" s="200" t="s">
        <v>407</v>
      </c>
      <c r="G205" s="201" t="s">
        <v>170</v>
      </c>
      <c r="H205" s="202">
        <v>4.07</v>
      </c>
      <c r="I205" s="203"/>
      <c r="J205" s="204">
        <f>ROUND(I205*H205,2)</f>
        <v>0</v>
      </c>
      <c r="K205" s="200" t="s">
        <v>3</v>
      </c>
      <c r="L205" s="205"/>
      <c r="M205" s="206" t="s">
        <v>3</v>
      </c>
      <c r="N205" s="207" t="s">
        <v>42</v>
      </c>
      <c r="O205" s="54"/>
      <c r="P205" s="170">
        <f>O205*H205</f>
        <v>0</v>
      </c>
      <c r="Q205" s="170">
        <v>0.0192</v>
      </c>
      <c r="R205" s="170">
        <f>Q205*H205</f>
        <v>0.078144</v>
      </c>
      <c r="S205" s="170">
        <v>0</v>
      </c>
      <c r="T205" s="171">
        <f>S205*H205</f>
        <v>0</v>
      </c>
      <c r="U205" s="33"/>
      <c r="V205" s="33"/>
      <c r="W205" s="33"/>
      <c r="X205" s="33"/>
      <c r="Y205" s="33"/>
      <c r="Z205" s="33"/>
      <c r="AA205" s="33"/>
      <c r="AB205" s="33"/>
      <c r="AC205" s="33"/>
      <c r="AD205" s="33"/>
      <c r="AE205" s="33"/>
      <c r="AR205" s="172" t="s">
        <v>330</v>
      </c>
      <c r="AT205" s="172" t="s">
        <v>353</v>
      </c>
      <c r="AU205" s="172" t="s">
        <v>75</v>
      </c>
      <c r="AY205" s="18" t="s">
        <v>165</v>
      </c>
      <c r="BE205" s="173">
        <f>IF(N205="základní",J205,0)</f>
        <v>0</v>
      </c>
      <c r="BF205" s="173">
        <f>IF(N205="snížená",J205,0)</f>
        <v>0</v>
      </c>
      <c r="BG205" s="173">
        <f>IF(N205="zákl. přenesená",J205,0)</f>
        <v>0</v>
      </c>
      <c r="BH205" s="173">
        <f>IF(N205="sníž. přenesená",J205,0)</f>
        <v>0</v>
      </c>
      <c r="BI205" s="173">
        <f>IF(N205="nulová",J205,0)</f>
        <v>0</v>
      </c>
      <c r="BJ205" s="18" t="s">
        <v>15</v>
      </c>
      <c r="BK205" s="173">
        <f>ROUND(I205*H205,2)</f>
        <v>0</v>
      </c>
      <c r="BL205" s="18" t="s">
        <v>255</v>
      </c>
      <c r="BM205" s="172" t="s">
        <v>408</v>
      </c>
    </row>
    <row r="206" spans="2:51" s="13" customFormat="1" ht="12">
      <c r="B206" s="174"/>
      <c r="D206" s="359" t="s">
        <v>173</v>
      </c>
      <c r="F206" s="176" t="s">
        <v>409</v>
      </c>
      <c r="H206" s="177">
        <v>4.07</v>
      </c>
      <c r="I206" s="178"/>
      <c r="L206" s="174"/>
      <c r="M206" s="179"/>
      <c r="N206" s="180"/>
      <c r="O206" s="180"/>
      <c r="P206" s="180"/>
      <c r="Q206" s="180"/>
      <c r="R206" s="180"/>
      <c r="S206" s="180"/>
      <c r="T206" s="181"/>
      <c r="AT206" s="175" t="s">
        <v>173</v>
      </c>
      <c r="AU206" s="175" t="s">
        <v>75</v>
      </c>
      <c r="AV206" s="13" t="s">
        <v>75</v>
      </c>
      <c r="AW206" s="13" t="s">
        <v>4</v>
      </c>
      <c r="AX206" s="13" t="s">
        <v>15</v>
      </c>
      <c r="AY206" s="175" t="s">
        <v>165</v>
      </c>
    </row>
    <row r="207" spans="1:65" s="2" customFormat="1" ht="21.75" customHeight="1">
      <c r="A207" s="33"/>
      <c r="B207" s="160"/>
      <c r="C207" s="161" t="s">
        <v>410</v>
      </c>
      <c r="D207" s="358" t="s">
        <v>167</v>
      </c>
      <c r="E207" s="162" t="s">
        <v>411</v>
      </c>
      <c r="F207" s="163" t="s">
        <v>412</v>
      </c>
      <c r="G207" s="164" t="s">
        <v>170</v>
      </c>
      <c r="H207" s="165">
        <v>3.7</v>
      </c>
      <c r="I207" s="166"/>
      <c r="J207" s="167">
        <f>ROUND(I207*H207,2)</f>
        <v>0</v>
      </c>
      <c r="K207" s="163" t="s">
        <v>171</v>
      </c>
      <c r="L207" s="34"/>
      <c r="M207" s="168" t="s">
        <v>3</v>
      </c>
      <c r="N207" s="169" t="s">
        <v>42</v>
      </c>
      <c r="O207" s="54"/>
      <c r="P207" s="170">
        <f>O207*H207</f>
        <v>0</v>
      </c>
      <c r="Q207" s="170">
        <v>0</v>
      </c>
      <c r="R207" s="170">
        <f>Q207*H207</f>
        <v>0</v>
      </c>
      <c r="S207" s="170">
        <v>0</v>
      </c>
      <c r="T207" s="171">
        <f>S207*H207</f>
        <v>0</v>
      </c>
      <c r="U207" s="33"/>
      <c r="V207" s="33"/>
      <c r="W207" s="33"/>
      <c r="X207" s="33"/>
      <c r="Y207" s="33"/>
      <c r="Z207" s="33"/>
      <c r="AA207" s="33"/>
      <c r="AB207" s="33"/>
      <c r="AC207" s="33"/>
      <c r="AD207" s="33"/>
      <c r="AE207" s="33"/>
      <c r="AR207" s="172" t="s">
        <v>255</v>
      </c>
      <c r="AT207" s="172" t="s">
        <v>167</v>
      </c>
      <c r="AU207" s="172" t="s">
        <v>75</v>
      </c>
      <c r="AY207" s="18" t="s">
        <v>165</v>
      </c>
      <c r="BE207" s="173">
        <f>IF(N207="základní",J207,0)</f>
        <v>0</v>
      </c>
      <c r="BF207" s="173">
        <f>IF(N207="snížená",J207,0)</f>
        <v>0</v>
      </c>
      <c r="BG207" s="173">
        <f>IF(N207="zákl. přenesená",J207,0)</f>
        <v>0</v>
      </c>
      <c r="BH207" s="173">
        <f>IF(N207="sníž. přenesená",J207,0)</f>
        <v>0</v>
      </c>
      <c r="BI207" s="173">
        <f>IF(N207="nulová",J207,0)</f>
        <v>0</v>
      </c>
      <c r="BJ207" s="18" t="s">
        <v>15</v>
      </c>
      <c r="BK207" s="173">
        <f>ROUND(I207*H207,2)</f>
        <v>0</v>
      </c>
      <c r="BL207" s="18" t="s">
        <v>255</v>
      </c>
      <c r="BM207" s="172" t="s">
        <v>413</v>
      </c>
    </row>
    <row r="208" spans="1:65" s="2" customFormat="1" ht="16.5" customHeight="1">
      <c r="A208" s="33"/>
      <c r="B208" s="160"/>
      <c r="C208" s="161" t="s">
        <v>414</v>
      </c>
      <c r="D208" s="358" t="s">
        <v>167</v>
      </c>
      <c r="E208" s="162" t="s">
        <v>415</v>
      </c>
      <c r="F208" s="163" t="s">
        <v>416</v>
      </c>
      <c r="G208" s="164" t="s">
        <v>170</v>
      </c>
      <c r="H208" s="165">
        <v>3.7</v>
      </c>
      <c r="I208" s="166"/>
      <c r="J208" s="167">
        <f>ROUND(I208*H208,2)</f>
        <v>0</v>
      </c>
      <c r="K208" s="163" t="s">
        <v>171</v>
      </c>
      <c r="L208" s="34"/>
      <c r="M208" s="168" t="s">
        <v>3</v>
      </c>
      <c r="N208" s="169" t="s">
        <v>42</v>
      </c>
      <c r="O208" s="54"/>
      <c r="P208" s="170">
        <f>O208*H208</f>
        <v>0</v>
      </c>
      <c r="Q208" s="170">
        <v>0.0003</v>
      </c>
      <c r="R208" s="170">
        <f>Q208*H208</f>
        <v>0.0011099999999999999</v>
      </c>
      <c r="S208" s="170">
        <v>0</v>
      </c>
      <c r="T208" s="171">
        <f>S208*H208</f>
        <v>0</v>
      </c>
      <c r="U208" s="33"/>
      <c r="V208" s="33"/>
      <c r="W208" s="33"/>
      <c r="X208" s="33"/>
      <c r="Y208" s="33"/>
      <c r="Z208" s="33"/>
      <c r="AA208" s="33"/>
      <c r="AB208" s="33"/>
      <c r="AC208" s="33"/>
      <c r="AD208" s="33"/>
      <c r="AE208" s="33"/>
      <c r="AR208" s="172" t="s">
        <v>255</v>
      </c>
      <c r="AT208" s="172" t="s">
        <v>167</v>
      </c>
      <c r="AU208" s="172" t="s">
        <v>75</v>
      </c>
      <c r="AY208" s="18" t="s">
        <v>165</v>
      </c>
      <c r="BE208" s="173">
        <f>IF(N208="základní",J208,0)</f>
        <v>0</v>
      </c>
      <c r="BF208" s="173">
        <f>IF(N208="snížená",J208,0)</f>
        <v>0</v>
      </c>
      <c r="BG208" s="173">
        <f>IF(N208="zákl. přenesená",J208,0)</f>
        <v>0</v>
      </c>
      <c r="BH208" s="173">
        <f>IF(N208="sníž. přenesená",J208,0)</f>
        <v>0</v>
      </c>
      <c r="BI208" s="173">
        <f>IF(N208="nulová",J208,0)</f>
        <v>0</v>
      </c>
      <c r="BJ208" s="18" t="s">
        <v>15</v>
      </c>
      <c r="BK208" s="173">
        <f>ROUND(I208*H208,2)</f>
        <v>0</v>
      </c>
      <c r="BL208" s="18" t="s">
        <v>255</v>
      </c>
      <c r="BM208" s="172" t="s">
        <v>417</v>
      </c>
    </row>
    <row r="209" spans="1:65" s="2" customFormat="1" ht="16.5" customHeight="1">
      <c r="A209" s="33"/>
      <c r="B209" s="160"/>
      <c r="C209" s="161" t="s">
        <v>418</v>
      </c>
      <c r="D209" s="358" t="s">
        <v>167</v>
      </c>
      <c r="E209" s="162" t="s">
        <v>419</v>
      </c>
      <c r="F209" s="163" t="s">
        <v>420</v>
      </c>
      <c r="G209" s="164" t="s">
        <v>177</v>
      </c>
      <c r="H209" s="165">
        <v>0.7</v>
      </c>
      <c r="I209" s="166"/>
      <c r="J209" s="167">
        <f>ROUND(I209*H209,2)</f>
        <v>0</v>
      </c>
      <c r="K209" s="163" t="s">
        <v>171</v>
      </c>
      <c r="L209" s="34"/>
      <c r="M209" s="168" t="s">
        <v>3</v>
      </c>
      <c r="N209" s="169" t="s">
        <v>42</v>
      </c>
      <c r="O209" s="54"/>
      <c r="P209" s="170">
        <f>O209*H209</f>
        <v>0</v>
      </c>
      <c r="Q209" s="170">
        <v>4E-05</v>
      </c>
      <c r="R209" s="170">
        <f>Q209*H209</f>
        <v>2.8E-05</v>
      </c>
      <c r="S209" s="170">
        <v>0</v>
      </c>
      <c r="T209" s="171">
        <f>S209*H209</f>
        <v>0</v>
      </c>
      <c r="U209" s="33"/>
      <c r="V209" s="33"/>
      <c r="W209" s="33"/>
      <c r="X209" s="33"/>
      <c r="Y209" s="33"/>
      <c r="Z209" s="33"/>
      <c r="AA209" s="33"/>
      <c r="AB209" s="33"/>
      <c r="AC209" s="33"/>
      <c r="AD209" s="33"/>
      <c r="AE209" s="33"/>
      <c r="AR209" s="172" t="s">
        <v>255</v>
      </c>
      <c r="AT209" s="172" t="s">
        <v>167</v>
      </c>
      <c r="AU209" s="172" t="s">
        <v>75</v>
      </c>
      <c r="AY209" s="18" t="s">
        <v>165</v>
      </c>
      <c r="BE209" s="173">
        <f>IF(N209="základní",J209,0)</f>
        <v>0</v>
      </c>
      <c r="BF209" s="173">
        <f>IF(N209="snížená",J209,0)</f>
        <v>0</v>
      </c>
      <c r="BG209" s="173">
        <f>IF(N209="zákl. přenesená",J209,0)</f>
        <v>0</v>
      </c>
      <c r="BH209" s="173">
        <f>IF(N209="sníž. přenesená",J209,0)</f>
        <v>0</v>
      </c>
      <c r="BI209" s="173">
        <f>IF(N209="nulová",J209,0)</f>
        <v>0</v>
      </c>
      <c r="BJ209" s="18" t="s">
        <v>15</v>
      </c>
      <c r="BK209" s="173">
        <f>ROUND(I209*H209,2)</f>
        <v>0</v>
      </c>
      <c r="BL209" s="18" t="s">
        <v>255</v>
      </c>
      <c r="BM209" s="172" t="s">
        <v>421</v>
      </c>
    </row>
    <row r="210" spans="1:65" s="2" customFormat="1" ht="16.5" customHeight="1">
      <c r="A210" s="33"/>
      <c r="B210" s="160"/>
      <c r="C210" s="198" t="s">
        <v>422</v>
      </c>
      <c r="D210" s="361" t="s">
        <v>353</v>
      </c>
      <c r="E210" s="199" t="s">
        <v>423</v>
      </c>
      <c r="F210" s="200" t="s">
        <v>424</v>
      </c>
      <c r="G210" s="201" t="s">
        <v>177</v>
      </c>
      <c r="H210" s="202">
        <v>0.77</v>
      </c>
      <c r="I210" s="203"/>
      <c r="J210" s="204">
        <f>ROUND(I210*H210,2)</f>
        <v>0</v>
      </c>
      <c r="K210" s="200" t="s">
        <v>171</v>
      </c>
      <c r="L210" s="205"/>
      <c r="M210" s="206" t="s">
        <v>3</v>
      </c>
      <c r="N210" s="207" t="s">
        <v>42</v>
      </c>
      <c r="O210" s="54"/>
      <c r="P210" s="170">
        <f>O210*H210</f>
        <v>0</v>
      </c>
      <c r="Q210" s="170">
        <v>0.00017</v>
      </c>
      <c r="R210" s="170">
        <f>Q210*H210</f>
        <v>0.0001309</v>
      </c>
      <c r="S210" s="170">
        <v>0</v>
      </c>
      <c r="T210" s="171">
        <f>S210*H210</f>
        <v>0</v>
      </c>
      <c r="U210" s="33"/>
      <c r="V210" s="33"/>
      <c r="W210" s="33"/>
      <c r="X210" s="33"/>
      <c r="Y210" s="33"/>
      <c r="Z210" s="33"/>
      <c r="AA210" s="33"/>
      <c r="AB210" s="33"/>
      <c r="AC210" s="33"/>
      <c r="AD210" s="33"/>
      <c r="AE210" s="33"/>
      <c r="AR210" s="172" t="s">
        <v>330</v>
      </c>
      <c r="AT210" s="172" t="s">
        <v>353</v>
      </c>
      <c r="AU210" s="172" t="s">
        <v>75</v>
      </c>
      <c r="AY210" s="18" t="s">
        <v>165</v>
      </c>
      <c r="BE210" s="173">
        <f>IF(N210="základní",J210,0)</f>
        <v>0</v>
      </c>
      <c r="BF210" s="173">
        <f>IF(N210="snížená",J210,0)</f>
        <v>0</v>
      </c>
      <c r="BG210" s="173">
        <f>IF(N210="zákl. přenesená",J210,0)</f>
        <v>0</v>
      </c>
      <c r="BH210" s="173">
        <f>IF(N210="sníž. přenesená",J210,0)</f>
        <v>0</v>
      </c>
      <c r="BI210" s="173">
        <f>IF(N210="nulová",J210,0)</f>
        <v>0</v>
      </c>
      <c r="BJ210" s="18" t="s">
        <v>15</v>
      </c>
      <c r="BK210" s="173">
        <f>ROUND(I210*H210,2)</f>
        <v>0</v>
      </c>
      <c r="BL210" s="18" t="s">
        <v>255</v>
      </c>
      <c r="BM210" s="172" t="s">
        <v>425</v>
      </c>
    </row>
    <row r="211" spans="2:51" s="13" customFormat="1" ht="12">
      <c r="B211" s="174"/>
      <c r="D211" s="359" t="s">
        <v>173</v>
      </c>
      <c r="F211" s="176" t="s">
        <v>426</v>
      </c>
      <c r="H211" s="177">
        <v>0.77</v>
      </c>
      <c r="I211" s="178"/>
      <c r="L211" s="174"/>
      <c r="M211" s="179"/>
      <c r="N211" s="180"/>
      <c r="O211" s="180"/>
      <c r="P211" s="180"/>
      <c r="Q211" s="180"/>
      <c r="R211" s="180"/>
      <c r="S211" s="180"/>
      <c r="T211" s="181"/>
      <c r="AT211" s="175" t="s">
        <v>173</v>
      </c>
      <c r="AU211" s="175" t="s">
        <v>75</v>
      </c>
      <c r="AV211" s="13" t="s">
        <v>75</v>
      </c>
      <c r="AW211" s="13" t="s">
        <v>4</v>
      </c>
      <c r="AX211" s="13" t="s">
        <v>15</v>
      </c>
      <c r="AY211" s="175" t="s">
        <v>165</v>
      </c>
    </row>
    <row r="212" spans="1:65" s="2" customFormat="1" ht="33" customHeight="1">
      <c r="A212" s="33"/>
      <c r="B212" s="160"/>
      <c r="C212" s="161" t="s">
        <v>427</v>
      </c>
      <c r="D212" s="358" t="s">
        <v>167</v>
      </c>
      <c r="E212" s="162" t="s">
        <v>428</v>
      </c>
      <c r="F212" s="163" t="s">
        <v>429</v>
      </c>
      <c r="G212" s="164" t="s">
        <v>270</v>
      </c>
      <c r="H212" s="197"/>
      <c r="I212" s="166"/>
      <c r="J212" s="167">
        <f>ROUND(I212*H212,2)</f>
        <v>0</v>
      </c>
      <c r="K212" s="163" t="s">
        <v>171</v>
      </c>
      <c r="L212" s="34"/>
      <c r="M212" s="168" t="s">
        <v>3</v>
      </c>
      <c r="N212" s="169" t="s">
        <v>42</v>
      </c>
      <c r="O212" s="54"/>
      <c r="P212" s="170">
        <f>O212*H212</f>
        <v>0</v>
      </c>
      <c r="Q212" s="170">
        <v>0</v>
      </c>
      <c r="R212" s="170">
        <f>Q212*H212</f>
        <v>0</v>
      </c>
      <c r="S212" s="170">
        <v>0</v>
      </c>
      <c r="T212" s="171">
        <f>S212*H212</f>
        <v>0</v>
      </c>
      <c r="U212" s="33"/>
      <c r="V212" s="33"/>
      <c r="W212" s="33"/>
      <c r="X212" s="33"/>
      <c r="Y212" s="33"/>
      <c r="Z212" s="33"/>
      <c r="AA212" s="33"/>
      <c r="AB212" s="33"/>
      <c r="AC212" s="33"/>
      <c r="AD212" s="33"/>
      <c r="AE212" s="33"/>
      <c r="AR212" s="172" t="s">
        <v>255</v>
      </c>
      <c r="AT212" s="172" t="s">
        <v>167</v>
      </c>
      <c r="AU212" s="172" t="s">
        <v>75</v>
      </c>
      <c r="AY212" s="18" t="s">
        <v>165</v>
      </c>
      <c r="BE212" s="173">
        <f>IF(N212="základní",J212,0)</f>
        <v>0</v>
      </c>
      <c r="BF212" s="173">
        <f>IF(N212="snížená",J212,0)</f>
        <v>0</v>
      </c>
      <c r="BG212" s="173">
        <f>IF(N212="zákl. přenesená",J212,0)</f>
        <v>0</v>
      </c>
      <c r="BH212" s="173">
        <f>IF(N212="sníž. přenesená",J212,0)</f>
        <v>0</v>
      </c>
      <c r="BI212" s="173">
        <f>IF(N212="nulová",J212,0)</f>
        <v>0</v>
      </c>
      <c r="BJ212" s="18" t="s">
        <v>15</v>
      </c>
      <c r="BK212" s="173">
        <f>ROUND(I212*H212,2)</f>
        <v>0</v>
      </c>
      <c r="BL212" s="18" t="s">
        <v>255</v>
      </c>
      <c r="BM212" s="172" t="s">
        <v>430</v>
      </c>
    </row>
    <row r="213" spans="2:63" s="12" customFormat="1" ht="22.9" customHeight="1">
      <c r="B213" s="147"/>
      <c r="D213" s="360" t="s">
        <v>70</v>
      </c>
      <c r="E213" s="158" t="s">
        <v>431</v>
      </c>
      <c r="F213" s="158" t="s">
        <v>432</v>
      </c>
      <c r="I213" s="150"/>
      <c r="J213" s="159">
        <f>BK213</f>
        <v>0</v>
      </c>
      <c r="L213" s="147"/>
      <c r="M213" s="152"/>
      <c r="N213" s="153"/>
      <c r="O213" s="153"/>
      <c r="P213" s="154">
        <f>SUM(P214:P239)</f>
        <v>0</v>
      </c>
      <c r="Q213" s="153"/>
      <c r="R213" s="154">
        <f>SUM(R214:R239)</f>
        <v>0.08550500000000001</v>
      </c>
      <c r="S213" s="153"/>
      <c r="T213" s="155">
        <f>SUM(T214:T239)</f>
        <v>1.4833</v>
      </c>
      <c r="AR213" s="148" t="s">
        <v>75</v>
      </c>
      <c r="AT213" s="156" t="s">
        <v>70</v>
      </c>
      <c r="AU213" s="156" t="s">
        <v>15</v>
      </c>
      <c r="AY213" s="148" t="s">
        <v>165</v>
      </c>
      <c r="BK213" s="157">
        <f>SUM(BK214:BK239)</f>
        <v>0</v>
      </c>
    </row>
    <row r="214" spans="1:65" s="2" customFormat="1" ht="21.75" customHeight="1">
      <c r="A214" s="33"/>
      <c r="B214" s="160"/>
      <c r="C214" s="161" t="s">
        <v>433</v>
      </c>
      <c r="D214" s="358" t="s">
        <v>167</v>
      </c>
      <c r="E214" s="162" t="s">
        <v>434</v>
      </c>
      <c r="F214" s="163" t="s">
        <v>435</v>
      </c>
      <c r="G214" s="164" t="s">
        <v>170</v>
      </c>
      <c r="H214" s="165">
        <v>18.2</v>
      </c>
      <c r="I214" s="166"/>
      <c r="J214" s="167">
        <f>ROUND(I214*H214,2)</f>
        <v>0</v>
      </c>
      <c r="K214" s="163" t="s">
        <v>171</v>
      </c>
      <c r="L214" s="34"/>
      <c r="M214" s="168" t="s">
        <v>3</v>
      </c>
      <c r="N214" s="169" t="s">
        <v>42</v>
      </c>
      <c r="O214" s="54"/>
      <c r="P214" s="170">
        <f>O214*H214</f>
        <v>0</v>
      </c>
      <c r="Q214" s="170">
        <v>0</v>
      </c>
      <c r="R214" s="170">
        <f>Q214*H214</f>
        <v>0</v>
      </c>
      <c r="S214" s="170">
        <v>0.0815</v>
      </c>
      <c r="T214" s="171">
        <f>S214*H214</f>
        <v>1.4833</v>
      </c>
      <c r="U214" s="33"/>
      <c r="V214" s="33"/>
      <c r="W214" s="33"/>
      <c r="X214" s="33"/>
      <c r="Y214" s="33"/>
      <c r="Z214" s="33"/>
      <c r="AA214" s="33"/>
      <c r="AB214" s="33"/>
      <c r="AC214" s="33"/>
      <c r="AD214" s="33"/>
      <c r="AE214" s="33"/>
      <c r="AR214" s="172" t="s">
        <v>255</v>
      </c>
      <c r="AT214" s="172" t="s">
        <v>167</v>
      </c>
      <c r="AU214" s="172" t="s">
        <v>75</v>
      </c>
      <c r="AY214" s="18" t="s">
        <v>165</v>
      </c>
      <c r="BE214" s="173">
        <f>IF(N214="základní",J214,0)</f>
        <v>0</v>
      </c>
      <c r="BF214" s="173">
        <f>IF(N214="snížená",J214,0)</f>
        <v>0</v>
      </c>
      <c r="BG214" s="173">
        <f>IF(N214="zákl. přenesená",J214,0)</f>
        <v>0</v>
      </c>
      <c r="BH214" s="173">
        <f>IF(N214="sníž. přenesená",J214,0)</f>
        <v>0</v>
      </c>
      <c r="BI214" s="173">
        <f>IF(N214="nulová",J214,0)</f>
        <v>0</v>
      </c>
      <c r="BJ214" s="18" t="s">
        <v>15</v>
      </c>
      <c r="BK214" s="173">
        <f>ROUND(I214*H214,2)</f>
        <v>0</v>
      </c>
      <c r="BL214" s="18" t="s">
        <v>255</v>
      </c>
      <c r="BM214" s="172" t="s">
        <v>436</v>
      </c>
    </row>
    <row r="215" spans="2:51" s="13" customFormat="1" ht="12">
      <c r="B215" s="174"/>
      <c r="D215" s="359" t="s">
        <v>173</v>
      </c>
      <c r="E215" s="175" t="s">
        <v>3</v>
      </c>
      <c r="F215" s="176" t="s">
        <v>437</v>
      </c>
      <c r="H215" s="177">
        <v>19.6</v>
      </c>
      <c r="I215" s="178"/>
      <c r="L215" s="174"/>
      <c r="M215" s="179"/>
      <c r="N215" s="180"/>
      <c r="O215" s="180"/>
      <c r="P215" s="180"/>
      <c r="Q215" s="180"/>
      <c r="R215" s="180"/>
      <c r="S215" s="180"/>
      <c r="T215" s="181"/>
      <c r="AT215" s="175" t="s">
        <v>173</v>
      </c>
      <c r="AU215" s="175" t="s">
        <v>75</v>
      </c>
      <c r="AV215" s="13" t="s">
        <v>75</v>
      </c>
      <c r="AW215" s="13" t="s">
        <v>33</v>
      </c>
      <c r="AX215" s="13" t="s">
        <v>71</v>
      </c>
      <c r="AY215" s="175" t="s">
        <v>165</v>
      </c>
    </row>
    <row r="216" spans="2:51" s="13" customFormat="1" ht="12">
      <c r="B216" s="174"/>
      <c r="D216" s="359" t="s">
        <v>173</v>
      </c>
      <c r="E216" s="175" t="s">
        <v>3</v>
      </c>
      <c r="F216" s="176" t="s">
        <v>192</v>
      </c>
      <c r="H216" s="177">
        <v>-1.4</v>
      </c>
      <c r="I216" s="178"/>
      <c r="L216" s="174"/>
      <c r="M216" s="179"/>
      <c r="N216" s="180"/>
      <c r="O216" s="180"/>
      <c r="P216" s="180"/>
      <c r="Q216" s="180"/>
      <c r="R216" s="180"/>
      <c r="S216" s="180"/>
      <c r="T216" s="181"/>
      <c r="AT216" s="175" t="s">
        <v>173</v>
      </c>
      <c r="AU216" s="175" t="s">
        <v>75</v>
      </c>
      <c r="AV216" s="13" t="s">
        <v>75</v>
      </c>
      <c r="AW216" s="13" t="s">
        <v>33</v>
      </c>
      <c r="AX216" s="13" t="s">
        <v>71</v>
      </c>
      <c r="AY216" s="175" t="s">
        <v>165</v>
      </c>
    </row>
    <row r="217" spans="2:51" s="14" customFormat="1" ht="12">
      <c r="B217" s="182"/>
      <c r="D217" s="359" t="s">
        <v>173</v>
      </c>
      <c r="E217" s="183" t="s">
        <v>3</v>
      </c>
      <c r="F217" s="184" t="s">
        <v>181</v>
      </c>
      <c r="H217" s="185">
        <v>18.2</v>
      </c>
      <c r="I217" s="186"/>
      <c r="L217" s="182"/>
      <c r="M217" s="187"/>
      <c r="N217" s="188"/>
      <c r="O217" s="188"/>
      <c r="P217" s="188"/>
      <c r="Q217" s="188"/>
      <c r="R217" s="188"/>
      <c r="S217" s="188"/>
      <c r="T217" s="189"/>
      <c r="AT217" s="183" t="s">
        <v>173</v>
      </c>
      <c r="AU217" s="183" t="s">
        <v>75</v>
      </c>
      <c r="AV217" s="14" t="s">
        <v>87</v>
      </c>
      <c r="AW217" s="14" t="s">
        <v>33</v>
      </c>
      <c r="AX217" s="14" t="s">
        <v>15</v>
      </c>
      <c r="AY217" s="183" t="s">
        <v>165</v>
      </c>
    </row>
    <row r="218" spans="1:65" s="2" customFormat="1" ht="33" customHeight="1">
      <c r="A218" s="33"/>
      <c r="B218" s="160"/>
      <c r="C218" s="161" t="s">
        <v>438</v>
      </c>
      <c r="D218" s="358" t="s">
        <v>167</v>
      </c>
      <c r="E218" s="162" t="s">
        <v>439</v>
      </c>
      <c r="F218" s="163" t="s">
        <v>440</v>
      </c>
      <c r="G218" s="164" t="s">
        <v>170</v>
      </c>
      <c r="H218" s="165">
        <v>22.12</v>
      </c>
      <c r="I218" s="166"/>
      <c r="J218" s="167">
        <f>ROUND(I218*H218,2)</f>
        <v>0</v>
      </c>
      <c r="K218" s="163" t="s">
        <v>171</v>
      </c>
      <c r="L218" s="34"/>
      <c r="M218" s="168" t="s">
        <v>3</v>
      </c>
      <c r="N218" s="169" t="s">
        <v>42</v>
      </c>
      <c r="O218" s="54"/>
      <c r="P218" s="170">
        <f>O218*H218</f>
        <v>0</v>
      </c>
      <c r="Q218" s="170">
        <v>0.0029</v>
      </c>
      <c r="R218" s="170">
        <f>Q218*H218</f>
        <v>0.064148</v>
      </c>
      <c r="S218" s="170">
        <v>0</v>
      </c>
      <c r="T218" s="171">
        <f>S218*H218</f>
        <v>0</v>
      </c>
      <c r="U218" s="33"/>
      <c r="V218" s="33"/>
      <c r="W218" s="33"/>
      <c r="X218" s="33"/>
      <c r="Y218" s="33"/>
      <c r="Z218" s="33"/>
      <c r="AA218" s="33"/>
      <c r="AB218" s="33"/>
      <c r="AC218" s="33"/>
      <c r="AD218" s="33"/>
      <c r="AE218" s="33"/>
      <c r="AR218" s="172" t="s">
        <v>255</v>
      </c>
      <c r="AT218" s="172" t="s">
        <v>167</v>
      </c>
      <c r="AU218" s="172" t="s">
        <v>75</v>
      </c>
      <c r="AY218" s="18" t="s">
        <v>165</v>
      </c>
      <c r="BE218" s="173">
        <f>IF(N218="základní",J218,0)</f>
        <v>0</v>
      </c>
      <c r="BF218" s="173">
        <f>IF(N218="snížená",J218,0)</f>
        <v>0</v>
      </c>
      <c r="BG218" s="173">
        <f>IF(N218="zákl. přenesená",J218,0)</f>
        <v>0</v>
      </c>
      <c r="BH218" s="173">
        <f>IF(N218="sníž. přenesená",J218,0)</f>
        <v>0</v>
      </c>
      <c r="BI218" s="173">
        <f>IF(N218="nulová",J218,0)</f>
        <v>0</v>
      </c>
      <c r="BJ218" s="18" t="s">
        <v>15</v>
      </c>
      <c r="BK218" s="173">
        <f>ROUND(I218*H218,2)</f>
        <v>0</v>
      </c>
      <c r="BL218" s="18" t="s">
        <v>255</v>
      </c>
      <c r="BM218" s="172" t="s">
        <v>441</v>
      </c>
    </row>
    <row r="219" spans="2:51" s="13" customFormat="1" ht="12">
      <c r="B219" s="174"/>
      <c r="D219" s="359" t="s">
        <v>173</v>
      </c>
      <c r="E219" s="175" t="s">
        <v>3</v>
      </c>
      <c r="F219" s="176" t="s">
        <v>442</v>
      </c>
      <c r="H219" s="177">
        <v>23.52</v>
      </c>
      <c r="I219" s="178"/>
      <c r="L219" s="174"/>
      <c r="M219" s="179"/>
      <c r="N219" s="180"/>
      <c r="O219" s="180"/>
      <c r="P219" s="180"/>
      <c r="Q219" s="180"/>
      <c r="R219" s="180"/>
      <c r="S219" s="180"/>
      <c r="T219" s="181"/>
      <c r="AT219" s="175" t="s">
        <v>173</v>
      </c>
      <c r="AU219" s="175" t="s">
        <v>75</v>
      </c>
      <c r="AV219" s="13" t="s">
        <v>75</v>
      </c>
      <c r="AW219" s="13" t="s">
        <v>33</v>
      </c>
      <c r="AX219" s="13" t="s">
        <v>71</v>
      </c>
      <c r="AY219" s="175" t="s">
        <v>165</v>
      </c>
    </row>
    <row r="220" spans="2:51" s="13" customFormat="1" ht="12">
      <c r="B220" s="174"/>
      <c r="D220" s="359" t="s">
        <v>173</v>
      </c>
      <c r="E220" s="175" t="s">
        <v>3</v>
      </c>
      <c r="F220" s="176" t="s">
        <v>192</v>
      </c>
      <c r="H220" s="177">
        <v>-1.4</v>
      </c>
      <c r="I220" s="178"/>
      <c r="L220" s="174"/>
      <c r="M220" s="179"/>
      <c r="N220" s="180"/>
      <c r="O220" s="180"/>
      <c r="P220" s="180"/>
      <c r="Q220" s="180"/>
      <c r="R220" s="180"/>
      <c r="S220" s="180"/>
      <c r="T220" s="181"/>
      <c r="AT220" s="175" t="s">
        <v>173</v>
      </c>
      <c r="AU220" s="175" t="s">
        <v>75</v>
      </c>
      <c r="AV220" s="13" t="s">
        <v>75</v>
      </c>
      <c r="AW220" s="13" t="s">
        <v>33</v>
      </c>
      <c r="AX220" s="13" t="s">
        <v>71</v>
      </c>
      <c r="AY220" s="175" t="s">
        <v>165</v>
      </c>
    </row>
    <row r="221" spans="2:51" s="14" customFormat="1" ht="12">
      <c r="B221" s="182"/>
      <c r="D221" s="359" t="s">
        <v>173</v>
      </c>
      <c r="E221" s="183" t="s">
        <v>3</v>
      </c>
      <c r="F221" s="184" t="s">
        <v>181</v>
      </c>
      <c r="H221" s="185">
        <v>22.12</v>
      </c>
      <c r="I221" s="186"/>
      <c r="L221" s="182"/>
      <c r="M221" s="187"/>
      <c r="N221" s="188"/>
      <c r="O221" s="188"/>
      <c r="P221" s="188"/>
      <c r="Q221" s="188"/>
      <c r="R221" s="188"/>
      <c r="S221" s="188"/>
      <c r="T221" s="189"/>
      <c r="AT221" s="183" t="s">
        <v>173</v>
      </c>
      <c r="AU221" s="183" t="s">
        <v>75</v>
      </c>
      <c r="AV221" s="14" t="s">
        <v>87</v>
      </c>
      <c r="AW221" s="14" t="s">
        <v>33</v>
      </c>
      <c r="AX221" s="14" t="s">
        <v>15</v>
      </c>
      <c r="AY221" s="183" t="s">
        <v>165</v>
      </c>
    </row>
    <row r="222" spans="1:65" s="2" customFormat="1" ht="21.75" customHeight="1">
      <c r="A222" s="33"/>
      <c r="B222" s="160"/>
      <c r="C222" s="198" t="s">
        <v>443</v>
      </c>
      <c r="D222" s="361" t="s">
        <v>353</v>
      </c>
      <c r="E222" s="199" t="s">
        <v>444</v>
      </c>
      <c r="F222" s="200" t="s">
        <v>445</v>
      </c>
      <c r="G222" s="201" t="s">
        <v>170</v>
      </c>
      <c r="H222" s="202">
        <v>24.332</v>
      </c>
      <c r="I222" s="203"/>
      <c r="J222" s="204">
        <f>ROUND(I222*H222,2)</f>
        <v>0</v>
      </c>
      <c r="K222" s="200" t="s">
        <v>3</v>
      </c>
      <c r="L222" s="205"/>
      <c r="M222" s="206" t="s">
        <v>3</v>
      </c>
      <c r="N222" s="207" t="s">
        <v>42</v>
      </c>
      <c r="O222" s="54"/>
      <c r="P222" s="170">
        <f>O222*H222</f>
        <v>0</v>
      </c>
      <c r="Q222" s="170">
        <v>0</v>
      </c>
      <c r="R222" s="170">
        <f>Q222*H222</f>
        <v>0</v>
      </c>
      <c r="S222" s="170">
        <v>0</v>
      </c>
      <c r="T222" s="171">
        <f>S222*H222</f>
        <v>0</v>
      </c>
      <c r="U222" s="33"/>
      <c r="V222" s="33"/>
      <c r="W222" s="33"/>
      <c r="X222" s="33"/>
      <c r="Y222" s="33"/>
      <c r="Z222" s="33"/>
      <c r="AA222" s="33"/>
      <c r="AB222" s="33"/>
      <c r="AC222" s="33"/>
      <c r="AD222" s="33"/>
      <c r="AE222" s="33"/>
      <c r="AR222" s="172" t="s">
        <v>330</v>
      </c>
      <c r="AT222" s="172" t="s">
        <v>353</v>
      </c>
      <c r="AU222" s="172" t="s">
        <v>75</v>
      </c>
      <c r="AY222" s="18" t="s">
        <v>165</v>
      </c>
      <c r="BE222" s="173">
        <f>IF(N222="základní",J222,0)</f>
        <v>0</v>
      </c>
      <c r="BF222" s="173">
        <f>IF(N222="snížená",J222,0)</f>
        <v>0</v>
      </c>
      <c r="BG222" s="173">
        <f>IF(N222="zákl. přenesená",J222,0)</f>
        <v>0</v>
      </c>
      <c r="BH222" s="173">
        <f>IF(N222="sníž. přenesená",J222,0)</f>
        <v>0</v>
      </c>
      <c r="BI222" s="173">
        <f>IF(N222="nulová",J222,0)</f>
        <v>0</v>
      </c>
      <c r="BJ222" s="18" t="s">
        <v>15</v>
      </c>
      <c r="BK222" s="173">
        <f>ROUND(I222*H222,2)</f>
        <v>0</v>
      </c>
      <c r="BL222" s="18" t="s">
        <v>255</v>
      </c>
      <c r="BM222" s="172" t="s">
        <v>446</v>
      </c>
    </row>
    <row r="223" spans="2:51" s="13" customFormat="1" ht="12">
      <c r="B223" s="174"/>
      <c r="D223" s="359" t="s">
        <v>173</v>
      </c>
      <c r="F223" s="176" t="s">
        <v>447</v>
      </c>
      <c r="H223" s="177">
        <v>24.332</v>
      </c>
      <c r="I223" s="178"/>
      <c r="L223" s="174"/>
      <c r="M223" s="179"/>
      <c r="N223" s="180"/>
      <c r="O223" s="180"/>
      <c r="P223" s="180"/>
      <c r="Q223" s="180"/>
      <c r="R223" s="180"/>
      <c r="S223" s="180"/>
      <c r="T223" s="181"/>
      <c r="AT223" s="175" t="s">
        <v>173</v>
      </c>
      <c r="AU223" s="175" t="s">
        <v>75</v>
      </c>
      <c r="AV223" s="13" t="s">
        <v>75</v>
      </c>
      <c r="AW223" s="13" t="s">
        <v>4</v>
      </c>
      <c r="AX223" s="13" t="s">
        <v>15</v>
      </c>
      <c r="AY223" s="175" t="s">
        <v>165</v>
      </c>
    </row>
    <row r="224" spans="1:65" s="2" customFormat="1" ht="21.75" customHeight="1">
      <c r="A224" s="33"/>
      <c r="B224" s="160"/>
      <c r="C224" s="161" t="s">
        <v>448</v>
      </c>
      <c r="D224" s="358" t="s">
        <v>167</v>
      </c>
      <c r="E224" s="162" t="s">
        <v>449</v>
      </c>
      <c r="F224" s="163" t="s">
        <v>450</v>
      </c>
      <c r="G224" s="164" t="s">
        <v>170</v>
      </c>
      <c r="H224" s="165">
        <v>1.25</v>
      </c>
      <c r="I224" s="166"/>
      <c r="J224" s="167">
        <f>ROUND(I224*H224,2)</f>
        <v>0</v>
      </c>
      <c r="K224" s="163" t="s">
        <v>171</v>
      </c>
      <c r="L224" s="34"/>
      <c r="M224" s="168" t="s">
        <v>3</v>
      </c>
      <c r="N224" s="169" t="s">
        <v>42</v>
      </c>
      <c r="O224" s="54"/>
      <c r="P224" s="170">
        <f>O224*H224</f>
        <v>0</v>
      </c>
      <c r="Q224" s="170">
        <v>0.00057</v>
      </c>
      <c r="R224" s="170">
        <f>Q224*H224</f>
        <v>0.0007125</v>
      </c>
      <c r="S224" s="170">
        <v>0</v>
      </c>
      <c r="T224" s="171">
        <f>S224*H224</f>
        <v>0</v>
      </c>
      <c r="U224" s="33"/>
      <c r="V224" s="33"/>
      <c r="W224" s="33"/>
      <c r="X224" s="33"/>
      <c r="Y224" s="33"/>
      <c r="Z224" s="33"/>
      <c r="AA224" s="33"/>
      <c r="AB224" s="33"/>
      <c r="AC224" s="33"/>
      <c r="AD224" s="33"/>
      <c r="AE224" s="33"/>
      <c r="AR224" s="172" t="s">
        <v>255</v>
      </c>
      <c r="AT224" s="172" t="s">
        <v>167</v>
      </c>
      <c r="AU224" s="172" t="s">
        <v>75</v>
      </c>
      <c r="AY224" s="18" t="s">
        <v>165</v>
      </c>
      <c r="BE224" s="173">
        <f>IF(N224="základní",J224,0)</f>
        <v>0</v>
      </c>
      <c r="BF224" s="173">
        <f>IF(N224="snížená",J224,0)</f>
        <v>0</v>
      </c>
      <c r="BG224" s="173">
        <f>IF(N224="zákl. přenesená",J224,0)</f>
        <v>0</v>
      </c>
      <c r="BH224" s="173">
        <f>IF(N224="sníž. přenesená",J224,0)</f>
        <v>0</v>
      </c>
      <c r="BI224" s="173">
        <f>IF(N224="nulová",J224,0)</f>
        <v>0</v>
      </c>
      <c r="BJ224" s="18" t="s">
        <v>15</v>
      </c>
      <c r="BK224" s="173">
        <f>ROUND(I224*H224,2)</f>
        <v>0</v>
      </c>
      <c r="BL224" s="18" t="s">
        <v>255</v>
      </c>
      <c r="BM224" s="172" t="s">
        <v>451</v>
      </c>
    </row>
    <row r="225" spans="2:51" s="13" customFormat="1" ht="12">
      <c r="B225" s="174"/>
      <c r="D225" s="359" t="s">
        <v>173</v>
      </c>
      <c r="E225" s="175" t="s">
        <v>3</v>
      </c>
      <c r="F225" s="176" t="s">
        <v>452</v>
      </c>
      <c r="H225" s="177">
        <v>1.25</v>
      </c>
      <c r="I225" s="178"/>
      <c r="L225" s="174"/>
      <c r="M225" s="179"/>
      <c r="N225" s="180"/>
      <c r="O225" s="180"/>
      <c r="P225" s="180"/>
      <c r="Q225" s="180"/>
      <c r="R225" s="180"/>
      <c r="S225" s="180"/>
      <c r="T225" s="181"/>
      <c r="AT225" s="175" t="s">
        <v>173</v>
      </c>
      <c r="AU225" s="175" t="s">
        <v>75</v>
      </c>
      <c r="AV225" s="13" t="s">
        <v>75</v>
      </c>
      <c r="AW225" s="13" t="s">
        <v>33</v>
      </c>
      <c r="AX225" s="13" t="s">
        <v>15</v>
      </c>
      <c r="AY225" s="175" t="s">
        <v>165</v>
      </c>
    </row>
    <row r="226" spans="1:65" s="2" customFormat="1" ht="16.5" customHeight="1">
      <c r="A226" s="33"/>
      <c r="B226" s="160"/>
      <c r="C226" s="198" t="s">
        <v>453</v>
      </c>
      <c r="D226" s="361" t="s">
        <v>353</v>
      </c>
      <c r="E226" s="199" t="s">
        <v>454</v>
      </c>
      <c r="F226" s="200" t="s">
        <v>455</v>
      </c>
      <c r="G226" s="201" t="s">
        <v>170</v>
      </c>
      <c r="H226" s="202">
        <v>1.375</v>
      </c>
      <c r="I226" s="203"/>
      <c r="J226" s="204">
        <f>ROUND(I226*H226,2)</f>
        <v>0</v>
      </c>
      <c r="K226" s="200" t="s">
        <v>171</v>
      </c>
      <c r="L226" s="205"/>
      <c r="M226" s="206" t="s">
        <v>3</v>
      </c>
      <c r="N226" s="207" t="s">
        <v>42</v>
      </c>
      <c r="O226" s="54"/>
      <c r="P226" s="170">
        <f>O226*H226</f>
        <v>0</v>
      </c>
      <c r="Q226" s="170">
        <v>0.0075</v>
      </c>
      <c r="R226" s="170">
        <f>Q226*H226</f>
        <v>0.010312499999999999</v>
      </c>
      <c r="S226" s="170">
        <v>0</v>
      </c>
      <c r="T226" s="171">
        <f>S226*H226</f>
        <v>0</v>
      </c>
      <c r="U226" s="33"/>
      <c r="V226" s="33"/>
      <c r="W226" s="33"/>
      <c r="X226" s="33"/>
      <c r="Y226" s="33"/>
      <c r="Z226" s="33"/>
      <c r="AA226" s="33"/>
      <c r="AB226" s="33"/>
      <c r="AC226" s="33"/>
      <c r="AD226" s="33"/>
      <c r="AE226" s="33"/>
      <c r="AR226" s="172" t="s">
        <v>330</v>
      </c>
      <c r="AT226" s="172" t="s">
        <v>353</v>
      </c>
      <c r="AU226" s="172" t="s">
        <v>75</v>
      </c>
      <c r="AY226" s="18" t="s">
        <v>165</v>
      </c>
      <c r="BE226" s="173">
        <f>IF(N226="základní",J226,0)</f>
        <v>0</v>
      </c>
      <c r="BF226" s="173">
        <f>IF(N226="snížená",J226,0)</f>
        <v>0</v>
      </c>
      <c r="BG226" s="173">
        <f>IF(N226="zákl. přenesená",J226,0)</f>
        <v>0</v>
      </c>
      <c r="BH226" s="173">
        <f>IF(N226="sníž. přenesená",J226,0)</f>
        <v>0</v>
      </c>
      <c r="BI226" s="173">
        <f>IF(N226="nulová",J226,0)</f>
        <v>0</v>
      </c>
      <c r="BJ226" s="18" t="s">
        <v>15</v>
      </c>
      <c r="BK226" s="173">
        <f>ROUND(I226*H226,2)</f>
        <v>0</v>
      </c>
      <c r="BL226" s="18" t="s">
        <v>255</v>
      </c>
      <c r="BM226" s="172" t="s">
        <v>456</v>
      </c>
    </row>
    <row r="227" spans="2:51" s="13" customFormat="1" ht="12">
      <c r="B227" s="174"/>
      <c r="D227" s="359" t="s">
        <v>173</v>
      </c>
      <c r="F227" s="176" t="s">
        <v>457</v>
      </c>
      <c r="H227" s="177">
        <v>1.375</v>
      </c>
      <c r="I227" s="178"/>
      <c r="L227" s="174"/>
      <c r="M227" s="179"/>
      <c r="N227" s="180"/>
      <c r="O227" s="180"/>
      <c r="P227" s="180"/>
      <c r="Q227" s="180"/>
      <c r="R227" s="180"/>
      <c r="S227" s="180"/>
      <c r="T227" s="181"/>
      <c r="AT227" s="175" t="s">
        <v>173</v>
      </c>
      <c r="AU227" s="175" t="s">
        <v>75</v>
      </c>
      <c r="AV227" s="13" t="s">
        <v>75</v>
      </c>
      <c r="AW227" s="13" t="s">
        <v>4</v>
      </c>
      <c r="AX227" s="13" t="s">
        <v>15</v>
      </c>
      <c r="AY227" s="175" t="s">
        <v>165</v>
      </c>
    </row>
    <row r="228" spans="1:65" s="2" customFormat="1" ht="21.75" customHeight="1">
      <c r="A228" s="33"/>
      <c r="B228" s="160"/>
      <c r="C228" s="161" t="s">
        <v>458</v>
      </c>
      <c r="D228" s="358" t="s">
        <v>167</v>
      </c>
      <c r="E228" s="162" t="s">
        <v>459</v>
      </c>
      <c r="F228" s="163" t="s">
        <v>460</v>
      </c>
      <c r="G228" s="164" t="s">
        <v>177</v>
      </c>
      <c r="H228" s="165">
        <v>8.7</v>
      </c>
      <c r="I228" s="166"/>
      <c r="J228" s="167">
        <f>ROUND(I228*H228,2)</f>
        <v>0</v>
      </c>
      <c r="K228" s="163" t="s">
        <v>171</v>
      </c>
      <c r="L228" s="34"/>
      <c r="M228" s="168" t="s">
        <v>3</v>
      </c>
      <c r="N228" s="169" t="s">
        <v>42</v>
      </c>
      <c r="O228" s="54"/>
      <c r="P228" s="170">
        <f>O228*H228</f>
        <v>0</v>
      </c>
      <c r="Q228" s="170">
        <v>0.00031</v>
      </c>
      <c r="R228" s="170">
        <f>Q228*H228</f>
        <v>0.0026969999999999997</v>
      </c>
      <c r="S228" s="170">
        <v>0</v>
      </c>
      <c r="T228" s="171">
        <f>S228*H228</f>
        <v>0</v>
      </c>
      <c r="U228" s="33"/>
      <c r="V228" s="33"/>
      <c r="W228" s="33"/>
      <c r="X228" s="33"/>
      <c r="Y228" s="33"/>
      <c r="Z228" s="33"/>
      <c r="AA228" s="33"/>
      <c r="AB228" s="33"/>
      <c r="AC228" s="33"/>
      <c r="AD228" s="33"/>
      <c r="AE228" s="33"/>
      <c r="AR228" s="172" t="s">
        <v>255</v>
      </c>
      <c r="AT228" s="172" t="s">
        <v>167</v>
      </c>
      <c r="AU228" s="172" t="s">
        <v>75</v>
      </c>
      <c r="AY228" s="18" t="s">
        <v>165</v>
      </c>
      <c r="BE228" s="173">
        <f>IF(N228="základní",J228,0)</f>
        <v>0</v>
      </c>
      <c r="BF228" s="173">
        <f>IF(N228="snížená",J228,0)</f>
        <v>0</v>
      </c>
      <c r="BG228" s="173">
        <f>IF(N228="zákl. přenesená",J228,0)</f>
        <v>0</v>
      </c>
      <c r="BH228" s="173">
        <f>IF(N228="sníž. přenesená",J228,0)</f>
        <v>0</v>
      </c>
      <c r="BI228" s="173">
        <f>IF(N228="nulová",J228,0)</f>
        <v>0</v>
      </c>
      <c r="BJ228" s="18" t="s">
        <v>15</v>
      </c>
      <c r="BK228" s="173">
        <f>ROUND(I228*H228,2)</f>
        <v>0</v>
      </c>
      <c r="BL228" s="18" t="s">
        <v>255</v>
      </c>
      <c r="BM228" s="172" t="s">
        <v>461</v>
      </c>
    </row>
    <row r="229" spans="2:51" s="13" customFormat="1" ht="12">
      <c r="B229" s="174"/>
      <c r="D229" s="359" t="s">
        <v>173</v>
      </c>
      <c r="E229" s="175" t="s">
        <v>3</v>
      </c>
      <c r="F229" s="176" t="s">
        <v>462</v>
      </c>
      <c r="H229" s="177">
        <v>8.7</v>
      </c>
      <c r="I229" s="178"/>
      <c r="L229" s="174"/>
      <c r="M229" s="179"/>
      <c r="N229" s="180"/>
      <c r="O229" s="180"/>
      <c r="P229" s="180"/>
      <c r="Q229" s="180"/>
      <c r="R229" s="180"/>
      <c r="S229" s="180"/>
      <c r="T229" s="181"/>
      <c r="AT229" s="175" t="s">
        <v>173</v>
      </c>
      <c r="AU229" s="175" t="s">
        <v>75</v>
      </c>
      <c r="AV229" s="13" t="s">
        <v>75</v>
      </c>
      <c r="AW229" s="13" t="s">
        <v>33</v>
      </c>
      <c r="AX229" s="13" t="s">
        <v>15</v>
      </c>
      <c r="AY229" s="175" t="s">
        <v>165</v>
      </c>
    </row>
    <row r="230" spans="1:65" s="2" customFormat="1" ht="16.5" customHeight="1">
      <c r="A230" s="33"/>
      <c r="B230" s="160"/>
      <c r="C230" s="161" t="s">
        <v>463</v>
      </c>
      <c r="D230" s="358" t="s">
        <v>167</v>
      </c>
      <c r="E230" s="162" t="s">
        <v>464</v>
      </c>
      <c r="F230" s="163" t="s">
        <v>465</v>
      </c>
      <c r="G230" s="164" t="s">
        <v>170</v>
      </c>
      <c r="H230" s="165">
        <v>22.12</v>
      </c>
      <c r="I230" s="166"/>
      <c r="J230" s="167">
        <f>ROUND(I230*H230,2)</f>
        <v>0</v>
      </c>
      <c r="K230" s="163" t="s">
        <v>171</v>
      </c>
      <c r="L230" s="34"/>
      <c r="M230" s="168" t="s">
        <v>3</v>
      </c>
      <c r="N230" s="169" t="s">
        <v>42</v>
      </c>
      <c r="O230" s="54"/>
      <c r="P230" s="170">
        <f>O230*H230</f>
        <v>0</v>
      </c>
      <c r="Q230" s="170">
        <v>0.0003</v>
      </c>
      <c r="R230" s="170">
        <f>Q230*H230</f>
        <v>0.0066359999999999995</v>
      </c>
      <c r="S230" s="170">
        <v>0</v>
      </c>
      <c r="T230" s="171">
        <f>S230*H230</f>
        <v>0</v>
      </c>
      <c r="U230" s="33"/>
      <c r="V230" s="33"/>
      <c r="W230" s="33"/>
      <c r="X230" s="33"/>
      <c r="Y230" s="33"/>
      <c r="Z230" s="33"/>
      <c r="AA230" s="33"/>
      <c r="AB230" s="33"/>
      <c r="AC230" s="33"/>
      <c r="AD230" s="33"/>
      <c r="AE230" s="33"/>
      <c r="AR230" s="172" t="s">
        <v>255</v>
      </c>
      <c r="AT230" s="172" t="s">
        <v>167</v>
      </c>
      <c r="AU230" s="172" t="s">
        <v>75</v>
      </c>
      <c r="AY230" s="18" t="s">
        <v>165</v>
      </c>
      <c r="BE230" s="173">
        <f>IF(N230="základní",J230,0)</f>
        <v>0</v>
      </c>
      <c r="BF230" s="173">
        <f>IF(N230="snížená",J230,0)</f>
        <v>0</v>
      </c>
      <c r="BG230" s="173">
        <f>IF(N230="zákl. přenesená",J230,0)</f>
        <v>0</v>
      </c>
      <c r="BH230" s="173">
        <f>IF(N230="sníž. přenesená",J230,0)</f>
        <v>0</v>
      </c>
      <c r="BI230" s="173">
        <f>IF(N230="nulová",J230,0)</f>
        <v>0</v>
      </c>
      <c r="BJ230" s="18" t="s">
        <v>15</v>
      </c>
      <c r="BK230" s="173">
        <f>ROUND(I230*H230,2)</f>
        <v>0</v>
      </c>
      <c r="BL230" s="18" t="s">
        <v>255</v>
      </c>
      <c r="BM230" s="172" t="s">
        <v>466</v>
      </c>
    </row>
    <row r="231" spans="1:65" s="2" customFormat="1" ht="16.5" customHeight="1">
      <c r="A231" s="33"/>
      <c r="B231" s="160"/>
      <c r="C231" s="161" t="s">
        <v>467</v>
      </c>
      <c r="D231" s="358" t="s">
        <v>167</v>
      </c>
      <c r="E231" s="162" t="s">
        <v>468</v>
      </c>
      <c r="F231" s="163" t="s">
        <v>469</v>
      </c>
      <c r="G231" s="164" t="s">
        <v>177</v>
      </c>
      <c r="H231" s="165">
        <v>33.3</v>
      </c>
      <c r="I231" s="166"/>
      <c r="J231" s="167">
        <f>ROUND(I231*H231,2)</f>
        <v>0</v>
      </c>
      <c r="K231" s="163" t="s">
        <v>171</v>
      </c>
      <c r="L231" s="34"/>
      <c r="M231" s="168" t="s">
        <v>3</v>
      </c>
      <c r="N231" s="169" t="s">
        <v>42</v>
      </c>
      <c r="O231" s="54"/>
      <c r="P231" s="170">
        <f>O231*H231</f>
        <v>0</v>
      </c>
      <c r="Q231" s="170">
        <v>3E-05</v>
      </c>
      <c r="R231" s="170">
        <f>Q231*H231</f>
        <v>0.0009989999999999999</v>
      </c>
      <c r="S231" s="170">
        <v>0</v>
      </c>
      <c r="T231" s="171">
        <f>S231*H231</f>
        <v>0</v>
      </c>
      <c r="U231" s="33"/>
      <c r="V231" s="33"/>
      <c r="W231" s="33"/>
      <c r="X231" s="33"/>
      <c r="Y231" s="33"/>
      <c r="Z231" s="33"/>
      <c r="AA231" s="33"/>
      <c r="AB231" s="33"/>
      <c r="AC231" s="33"/>
      <c r="AD231" s="33"/>
      <c r="AE231" s="33"/>
      <c r="AR231" s="172" t="s">
        <v>255</v>
      </c>
      <c r="AT231" s="172" t="s">
        <v>167</v>
      </c>
      <c r="AU231" s="172" t="s">
        <v>75</v>
      </c>
      <c r="AY231" s="18" t="s">
        <v>165</v>
      </c>
      <c r="BE231" s="173">
        <f>IF(N231="základní",J231,0)</f>
        <v>0</v>
      </c>
      <c r="BF231" s="173">
        <f>IF(N231="snížená",J231,0)</f>
        <v>0</v>
      </c>
      <c r="BG231" s="173">
        <f>IF(N231="zákl. přenesená",J231,0)</f>
        <v>0</v>
      </c>
      <c r="BH231" s="173">
        <f>IF(N231="sníž. přenesená",J231,0)</f>
        <v>0</v>
      </c>
      <c r="BI231" s="173">
        <f>IF(N231="nulová",J231,0)</f>
        <v>0</v>
      </c>
      <c r="BJ231" s="18" t="s">
        <v>15</v>
      </c>
      <c r="BK231" s="173">
        <f>ROUND(I231*H231,2)</f>
        <v>0</v>
      </c>
      <c r="BL231" s="18" t="s">
        <v>255</v>
      </c>
      <c r="BM231" s="172" t="s">
        <v>470</v>
      </c>
    </row>
    <row r="232" spans="2:51" s="15" customFormat="1" ht="12">
      <c r="B232" s="190"/>
      <c r="D232" s="359" t="s">
        <v>173</v>
      </c>
      <c r="E232" s="191" t="s">
        <v>3</v>
      </c>
      <c r="F232" s="192" t="s">
        <v>471</v>
      </c>
      <c r="H232" s="191" t="s">
        <v>3</v>
      </c>
      <c r="I232" s="193"/>
      <c r="L232" s="190"/>
      <c r="M232" s="194"/>
      <c r="N232" s="195"/>
      <c r="O232" s="195"/>
      <c r="P232" s="195"/>
      <c r="Q232" s="195"/>
      <c r="R232" s="195"/>
      <c r="S232" s="195"/>
      <c r="T232" s="196"/>
      <c r="AT232" s="191" t="s">
        <v>173</v>
      </c>
      <c r="AU232" s="191" t="s">
        <v>75</v>
      </c>
      <c r="AV232" s="15" t="s">
        <v>15</v>
      </c>
      <c r="AW232" s="15" t="s">
        <v>33</v>
      </c>
      <c r="AX232" s="15" t="s">
        <v>71</v>
      </c>
      <c r="AY232" s="191" t="s">
        <v>165</v>
      </c>
    </row>
    <row r="233" spans="2:51" s="13" customFormat="1" ht="12">
      <c r="B233" s="174"/>
      <c r="D233" s="359" t="s">
        <v>173</v>
      </c>
      <c r="E233" s="175" t="s">
        <v>3</v>
      </c>
      <c r="F233" s="176" t="s">
        <v>472</v>
      </c>
      <c r="H233" s="177">
        <v>9.1</v>
      </c>
      <c r="I233" s="178"/>
      <c r="L233" s="174"/>
      <c r="M233" s="179"/>
      <c r="N233" s="180"/>
      <c r="O233" s="180"/>
      <c r="P233" s="180"/>
      <c r="Q233" s="180"/>
      <c r="R233" s="180"/>
      <c r="S233" s="180"/>
      <c r="T233" s="181"/>
      <c r="AT233" s="175" t="s">
        <v>173</v>
      </c>
      <c r="AU233" s="175" t="s">
        <v>75</v>
      </c>
      <c r="AV233" s="13" t="s">
        <v>75</v>
      </c>
      <c r="AW233" s="13" t="s">
        <v>33</v>
      </c>
      <c r="AX233" s="13" t="s">
        <v>71</v>
      </c>
      <c r="AY233" s="175" t="s">
        <v>165</v>
      </c>
    </row>
    <row r="234" spans="2:51" s="15" customFormat="1" ht="12">
      <c r="B234" s="190"/>
      <c r="D234" s="359" t="s">
        <v>173</v>
      </c>
      <c r="E234" s="191" t="s">
        <v>3</v>
      </c>
      <c r="F234" s="192" t="s">
        <v>473</v>
      </c>
      <c r="H234" s="191" t="s">
        <v>3</v>
      </c>
      <c r="I234" s="193"/>
      <c r="L234" s="190"/>
      <c r="M234" s="194"/>
      <c r="N234" s="195"/>
      <c r="O234" s="195"/>
      <c r="P234" s="195"/>
      <c r="Q234" s="195"/>
      <c r="R234" s="195"/>
      <c r="S234" s="195"/>
      <c r="T234" s="196"/>
      <c r="AT234" s="191" t="s">
        <v>173</v>
      </c>
      <c r="AU234" s="191" t="s">
        <v>75</v>
      </c>
      <c r="AV234" s="15" t="s">
        <v>15</v>
      </c>
      <c r="AW234" s="15" t="s">
        <v>33</v>
      </c>
      <c r="AX234" s="15" t="s">
        <v>71</v>
      </c>
      <c r="AY234" s="191" t="s">
        <v>165</v>
      </c>
    </row>
    <row r="235" spans="2:51" s="13" customFormat="1" ht="12">
      <c r="B235" s="174"/>
      <c r="D235" s="359" t="s">
        <v>173</v>
      </c>
      <c r="E235" s="175" t="s">
        <v>3</v>
      </c>
      <c r="F235" s="176" t="s">
        <v>474</v>
      </c>
      <c r="H235" s="177">
        <v>18.3</v>
      </c>
      <c r="I235" s="178"/>
      <c r="L235" s="174"/>
      <c r="M235" s="179"/>
      <c r="N235" s="180"/>
      <c r="O235" s="180"/>
      <c r="P235" s="180"/>
      <c r="Q235" s="180"/>
      <c r="R235" s="180"/>
      <c r="S235" s="180"/>
      <c r="T235" s="181"/>
      <c r="AT235" s="175" t="s">
        <v>173</v>
      </c>
      <c r="AU235" s="175" t="s">
        <v>75</v>
      </c>
      <c r="AV235" s="13" t="s">
        <v>75</v>
      </c>
      <c r="AW235" s="13" t="s">
        <v>33</v>
      </c>
      <c r="AX235" s="13" t="s">
        <v>71</v>
      </c>
      <c r="AY235" s="175" t="s">
        <v>165</v>
      </c>
    </row>
    <row r="236" spans="2:51" s="15" customFormat="1" ht="12">
      <c r="B236" s="190"/>
      <c r="D236" s="359" t="s">
        <v>173</v>
      </c>
      <c r="E236" s="191" t="s">
        <v>3</v>
      </c>
      <c r="F236" s="192" t="s">
        <v>475</v>
      </c>
      <c r="H236" s="191" t="s">
        <v>3</v>
      </c>
      <c r="I236" s="193"/>
      <c r="L236" s="190"/>
      <c r="M236" s="194"/>
      <c r="N236" s="195"/>
      <c r="O236" s="195"/>
      <c r="P236" s="195"/>
      <c r="Q236" s="195"/>
      <c r="R236" s="195"/>
      <c r="S236" s="195"/>
      <c r="T236" s="196"/>
      <c r="AT236" s="191" t="s">
        <v>173</v>
      </c>
      <c r="AU236" s="191" t="s">
        <v>75</v>
      </c>
      <c r="AV236" s="15" t="s">
        <v>15</v>
      </c>
      <c r="AW236" s="15" t="s">
        <v>33</v>
      </c>
      <c r="AX236" s="15" t="s">
        <v>71</v>
      </c>
      <c r="AY236" s="191" t="s">
        <v>165</v>
      </c>
    </row>
    <row r="237" spans="2:51" s="13" customFormat="1" ht="12">
      <c r="B237" s="174"/>
      <c r="D237" s="359" t="s">
        <v>173</v>
      </c>
      <c r="E237" s="175" t="s">
        <v>3</v>
      </c>
      <c r="F237" s="176" t="s">
        <v>476</v>
      </c>
      <c r="H237" s="177">
        <v>5.9</v>
      </c>
      <c r="I237" s="178"/>
      <c r="L237" s="174"/>
      <c r="M237" s="179"/>
      <c r="N237" s="180"/>
      <c r="O237" s="180"/>
      <c r="P237" s="180"/>
      <c r="Q237" s="180"/>
      <c r="R237" s="180"/>
      <c r="S237" s="180"/>
      <c r="T237" s="181"/>
      <c r="AT237" s="175" t="s">
        <v>173</v>
      </c>
      <c r="AU237" s="175" t="s">
        <v>75</v>
      </c>
      <c r="AV237" s="13" t="s">
        <v>75</v>
      </c>
      <c r="AW237" s="13" t="s">
        <v>33</v>
      </c>
      <c r="AX237" s="13" t="s">
        <v>71</v>
      </c>
      <c r="AY237" s="175" t="s">
        <v>165</v>
      </c>
    </row>
    <row r="238" spans="2:51" s="14" customFormat="1" ht="12">
      <c r="B238" s="182"/>
      <c r="D238" s="359" t="s">
        <v>173</v>
      </c>
      <c r="E238" s="183" t="s">
        <v>3</v>
      </c>
      <c r="F238" s="184" t="s">
        <v>181</v>
      </c>
      <c r="H238" s="185">
        <v>33.3</v>
      </c>
      <c r="I238" s="186"/>
      <c r="L238" s="182"/>
      <c r="M238" s="187"/>
      <c r="N238" s="188"/>
      <c r="O238" s="188"/>
      <c r="P238" s="188"/>
      <c r="Q238" s="188"/>
      <c r="R238" s="188"/>
      <c r="S238" s="188"/>
      <c r="T238" s="189"/>
      <c r="AT238" s="183" t="s">
        <v>173</v>
      </c>
      <c r="AU238" s="183" t="s">
        <v>75</v>
      </c>
      <c r="AV238" s="14" t="s">
        <v>87</v>
      </c>
      <c r="AW238" s="14" t="s">
        <v>33</v>
      </c>
      <c r="AX238" s="14" t="s">
        <v>15</v>
      </c>
      <c r="AY238" s="183" t="s">
        <v>165</v>
      </c>
    </row>
    <row r="239" spans="1:65" s="2" customFormat="1" ht="33" customHeight="1">
      <c r="A239" s="33"/>
      <c r="B239" s="160"/>
      <c r="C239" s="161" t="s">
        <v>477</v>
      </c>
      <c r="D239" s="358" t="s">
        <v>167</v>
      </c>
      <c r="E239" s="162" t="s">
        <v>478</v>
      </c>
      <c r="F239" s="163" t="s">
        <v>479</v>
      </c>
      <c r="G239" s="164" t="s">
        <v>270</v>
      </c>
      <c r="H239" s="197"/>
      <c r="I239" s="166"/>
      <c r="J239" s="167">
        <f>ROUND(I239*H239,2)</f>
        <v>0</v>
      </c>
      <c r="K239" s="163" t="s">
        <v>171</v>
      </c>
      <c r="L239" s="34"/>
      <c r="M239" s="168" t="s">
        <v>3</v>
      </c>
      <c r="N239" s="169" t="s">
        <v>42</v>
      </c>
      <c r="O239" s="54"/>
      <c r="P239" s="170">
        <f>O239*H239</f>
        <v>0</v>
      </c>
      <c r="Q239" s="170">
        <v>0</v>
      </c>
      <c r="R239" s="170">
        <f>Q239*H239</f>
        <v>0</v>
      </c>
      <c r="S239" s="170">
        <v>0</v>
      </c>
      <c r="T239" s="171">
        <f>S239*H239</f>
        <v>0</v>
      </c>
      <c r="U239" s="33"/>
      <c r="V239" s="33"/>
      <c r="W239" s="33"/>
      <c r="X239" s="33"/>
      <c r="Y239" s="33"/>
      <c r="Z239" s="33"/>
      <c r="AA239" s="33"/>
      <c r="AB239" s="33"/>
      <c r="AC239" s="33"/>
      <c r="AD239" s="33"/>
      <c r="AE239" s="33"/>
      <c r="AR239" s="172" t="s">
        <v>255</v>
      </c>
      <c r="AT239" s="172" t="s">
        <v>167</v>
      </c>
      <c r="AU239" s="172" t="s">
        <v>75</v>
      </c>
      <c r="AY239" s="18" t="s">
        <v>165</v>
      </c>
      <c r="BE239" s="173">
        <f>IF(N239="základní",J239,0)</f>
        <v>0</v>
      </c>
      <c r="BF239" s="173">
        <f>IF(N239="snížená",J239,0)</f>
        <v>0</v>
      </c>
      <c r="BG239" s="173">
        <f>IF(N239="zákl. přenesená",J239,0)</f>
        <v>0</v>
      </c>
      <c r="BH239" s="173">
        <f>IF(N239="sníž. přenesená",J239,0)</f>
        <v>0</v>
      </c>
      <c r="BI239" s="173">
        <f>IF(N239="nulová",J239,0)</f>
        <v>0</v>
      </c>
      <c r="BJ239" s="18" t="s">
        <v>15</v>
      </c>
      <c r="BK239" s="173">
        <f>ROUND(I239*H239,2)</f>
        <v>0</v>
      </c>
      <c r="BL239" s="18" t="s">
        <v>255</v>
      </c>
      <c r="BM239" s="172" t="s">
        <v>480</v>
      </c>
    </row>
    <row r="240" spans="2:63" s="12" customFormat="1" ht="22.9" customHeight="1">
      <c r="B240" s="147"/>
      <c r="D240" s="360" t="s">
        <v>70</v>
      </c>
      <c r="E240" s="158" t="s">
        <v>481</v>
      </c>
      <c r="F240" s="158" t="s">
        <v>482</v>
      </c>
      <c r="I240" s="150"/>
      <c r="J240" s="159">
        <f>BK240</f>
        <v>0</v>
      </c>
      <c r="L240" s="147"/>
      <c r="M240" s="152"/>
      <c r="N240" s="153"/>
      <c r="O240" s="153"/>
      <c r="P240" s="154">
        <f>SUM(P241:P245)</f>
        <v>0</v>
      </c>
      <c r="Q240" s="153"/>
      <c r="R240" s="154">
        <f>SUM(R241:R245)</f>
        <v>0.00043475</v>
      </c>
      <c r="S240" s="153"/>
      <c r="T240" s="155">
        <f>SUM(T241:T245)</f>
        <v>0</v>
      </c>
      <c r="AR240" s="148" t="s">
        <v>75</v>
      </c>
      <c r="AT240" s="156" t="s">
        <v>70</v>
      </c>
      <c r="AU240" s="156" t="s">
        <v>15</v>
      </c>
      <c r="AY240" s="148" t="s">
        <v>165</v>
      </c>
      <c r="BK240" s="157">
        <f>SUM(BK241:BK245)</f>
        <v>0</v>
      </c>
    </row>
    <row r="241" spans="1:65" s="2" customFormat="1" ht="21.75" customHeight="1">
      <c r="A241" s="33"/>
      <c r="B241" s="160"/>
      <c r="C241" s="161" t="s">
        <v>483</v>
      </c>
      <c r="D241" s="358" t="s">
        <v>167</v>
      </c>
      <c r="E241" s="162" t="s">
        <v>484</v>
      </c>
      <c r="F241" s="163" t="s">
        <v>485</v>
      </c>
      <c r="G241" s="164" t="s">
        <v>170</v>
      </c>
      <c r="H241" s="165">
        <v>1.175</v>
      </c>
      <c r="I241" s="166"/>
      <c r="J241" s="167">
        <f>ROUND(I241*H241,2)</f>
        <v>0</v>
      </c>
      <c r="K241" s="163" t="s">
        <v>171</v>
      </c>
      <c r="L241" s="34"/>
      <c r="M241" s="168" t="s">
        <v>3</v>
      </c>
      <c r="N241" s="169" t="s">
        <v>42</v>
      </c>
      <c r="O241" s="54"/>
      <c r="P241" s="170">
        <f>O241*H241</f>
        <v>0</v>
      </c>
      <c r="Q241" s="170">
        <v>0</v>
      </c>
      <c r="R241" s="170">
        <f>Q241*H241</f>
        <v>0</v>
      </c>
      <c r="S241" s="170">
        <v>0</v>
      </c>
      <c r="T241" s="171">
        <f>S241*H241</f>
        <v>0</v>
      </c>
      <c r="U241" s="33"/>
      <c r="V241" s="33"/>
      <c r="W241" s="33"/>
      <c r="X241" s="33"/>
      <c r="Y241" s="33"/>
      <c r="Z241" s="33"/>
      <c r="AA241" s="33"/>
      <c r="AB241" s="33"/>
      <c r="AC241" s="33"/>
      <c r="AD241" s="33"/>
      <c r="AE241" s="33"/>
      <c r="AR241" s="172" t="s">
        <v>255</v>
      </c>
      <c r="AT241" s="172" t="s">
        <v>167</v>
      </c>
      <c r="AU241" s="172" t="s">
        <v>75</v>
      </c>
      <c r="AY241" s="18" t="s">
        <v>165</v>
      </c>
      <c r="BE241" s="173">
        <f>IF(N241="základní",J241,0)</f>
        <v>0</v>
      </c>
      <c r="BF241" s="173">
        <f>IF(N241="snížená",J241,0)</f>
        <v>0</v>
      </c>
      <c r="BG241" s="173">
        <f>IF(N241="zákl. přenesená",J241,0)</f>
        <v>0</v>
      </c>
      <c r="BH241" s="173">
        <f>IF(N241="sníž. přenesená",J241,0)</f>
        <v>0</v>
      </c>
      <c r="BI241" s="173">
        <f>IF(N241="nulová",J241,0)</f>
        <v>0</v>
      </c>
      <c r="BJ241" s="18" t="s">
        <v>15</v>
      </c>
      <c r="BK241" s="173">
        <f>ROUND(I241*H241,2)</f>
        <v>0</v>
      </c>
      <c r="BL241" s="18" t="s">
        <v>255</v>
      </c>
      <c r="BM241" s="172" t="s">
        <v>486</v>
      </c>
    </row>
    <row r="242" spans="2:51" s="15" customFormat="1" ht="12">
      <c r="B242" s="190"/>
      <c r="D242" s="359" t="s">
        <v>173</v>
      </c>
      <c r="E242" s="191" t="s">
        <v>3</v>
      </c>
      <c r="F242" s="192" t="s">
        <v>487</v>
      </c>
      <c r="H242" s="191" t="s">
        <v>3</v>
      </c>
      <c r="I242" s="193"/>
      <c r="L242" s="190"/>
      <c r="M242" s="194"/>
      <c r="N242" s="195"/>
      <c r="O242" s="195"/>
      <c r="P242" s="195"/>
      <c r="Q242" s="195"/>
      <c r="R242" s="195"/>
      <c r="S242" s="195"/>
      <c r="T242" s="196"/>
      <c r="AT242" s="191" t="s">
        <v>173</v>
      </c>
      <c r="AU242" s="191" t="s">
        <v>75</v>
      </c>
      <c r="AV242" s="15" t="s">
        <v>15</v>
      </c>
      <c r="AW242" s="15" t="s">
        <v>33</v>
      </c>
      <c r="AX242" s="15" t="s">
        <v>71</v>
      </c>
      <c r="AY242" s="191" t="s">
        <v>165</v>
      </c>
    </row>
    <row r="243" spans="2:51" s="13" customFormat="1" ht="12">
      <c r="B243" s="174"/>
      <c r="D243" s="359" t="s">
        <v>173</v>
      </c>
      <c r="E243" s="175" t="s">
        <v>3</v>
      </c>
      <c r="F243" s="176" t="s">
        <v>488</v>
      </c>
      <c r="H243" s="177">
        <v>1.175</v>
      </c>
      <c r="I243" s="178"/>
      <c r="L243" s="174"/>
      <c r="M243" s="179"/>
      <c r="N243" s="180"/>
      <c r="O243" s="180"/>
      <c r="P243" s="180"/>
      <c r="Q243" s="180"/>
      <c r="R243" s="180"/>
      <c r="S243" s="180"/>
      <c r="T243" s="181"/>
      <c r="AT243" s="175" t="s">
        <v>173</v>
      </c>
      <c r="AU243" s="175" t="s">
        <v>75</v>
      </c>
      <c r="AV243" s="13" t="s">
        <v>75</v>
      </c>
      <c r="AW243" s="13" t="s">
        <v>33</v>
      </c>
      <c r="AX243" s="13" t="s">
        <v>15</v>
      </c>
      <c r="AY243" s="175" t="s">
        <v>165</v>
      </c>
    </row>
    <row r="244" spans="1:65" s="2" customFormat="1" ht="21.75" customHeight="1">
      <c r="A244" s="33"/>
      <c r="B244" s="160"/>
      <c r="C244" s="161" t="s">
        <v>489</v>
      </c>
      <c r="D244" s="358" t="s">
        <v>167</v>
      </c>
      <c r="E244" s="162" t="s">
        <v>490</v>
      </c>
      <c r="F244" s="163" t="s">
        <v>491</v>
      </c>
      <c r="G244" s="164" t="s">
        <v>170</v>
      </c>
      <c r="H244" s="165">
        <v>1.175</v>
      </c>
      <c r="I244" s="166"/>
      <c r="J244" s="167">
        <f>ROUND(I244*H244,2)</f>
        <v>0</v>
      </c>
      <c r="K244" s="163" t="s">
        <v>171</v>
      </c>
      <c r="L244" s="34"/>
      <c r="M244" s="168" t="s">
        <v>3</v>
      </c>
      <c r="N244" s="169" t="s">
        <v>42</v>
      </c>
      <c r="O244" s="54"/>
      <c r="P244" s="170">
        <f>O244*H244</f>
        <v>0</v>
      </c>
      <c r="Q244" s="170">
        <v>0.00014</v>
      </c>
      <c r="R244" s="170">
        <f>Q244*H244</f>
        <v>0.0001645</v>
      </c>
      <c r="S244" s="170">
        <v>0</v>
      </c>
      <c r="T244" s="171">
        <f>S244*H244</f>
        <v>0</v>
      </c>
      <c r="U244" s="33"/>
      <c r="V244" s="33"/>
      <c r="W244" s="33"/>
      <c r="X244" s="33"/>
      <c r="Y244" s="33"/>
      <c r="Z244" s="33"/>
      <c r="AA244" s="33"/>
      <c r="AB244" s="33"/>
      <c r="AC244" s="33"/>
      <c r="AD244" s="33"/>
      <c r="AE244" s="33"/>
      <c r="AR244" s="172" t="s">
        <v>255</v>
      </c>
      <c r="AT244" s="172" t="s">
        <v>167</v>
      </c>
      <c r="AU244" s="172" t="s">
        <v>75</v>
      </c>
      <c r="AY244" s="18" t="s">
        <v>165</v>
      </c>
      <c r="BE244" s="173">
        <f>IF(N244="základní",J244,0)</f>
        <v>0</v>
      </c>
      <c r="BF244" s="173">
        <f>IF(N244="snížená",J244,0)</f>
        <v>0</v>
      </c>
      <c r="BG244" s="173">
        <f>IF(N244="zákl. přenesená",J244,0)</f>
        <v>0</v>
      </c>
      <c r="BH244" s="173">
        <f>IF(N244="sníž. přenesená",J244,0)</f>
        <v>0</v>
      </c>
      <c r="BI244" s="173">
        <f>IF(N244="nulová",J244,0)</f>
        <v>0</v>
      </c>
      <c r="BJ244" s="18" t="s">
        <v>15</v>
      </c>
      <c r="BK244" s="173">
        <f>ROUND(I244*H244,2)</f>
        <v>0</v>
      </c>
      <c r="BL244" s="18" t="s">
        <v>255</v>
      </c>
      <c r="BM244" s="172" t="s">
        <v>492</v>
      </c>
    </row>
    <row r="245" spans="1:65" s="2" customFormat="1" ht="21.75" customHeight="1">
      <c r="A245" s="33"/>
      <c r="B245" s="160"/>
      <c r="C245" s="161" t="s">
        <v>493</v>
      </c>
      <c r="D245" s="358" t="s">
        <v>167</v>
      </c>
      <c r="E245" s="162" t="s">
        <v>494</v>
      </c>
      <c r="F245" s="163" t="s">
        <v>495</v>
      </c>
      <c r="G245" s="164" t="s">
        <v>170</v>
      </c>
      <c r="H245" s="165">
        <v>1.175</v>
      </c>
      <c r="I245" s="166"/>
      <c r="J245" s="167">
        <f>ROUND(I245*H245,2)</f>
        <v>0</v>
      </c>
      <c r="K245" s="163" t="s">
        <v>171</v>
      </c>
      <c r="L245" s="34"/>
      <c r="M245" s="168" t="s">
        <v>3</v>
      </c>
      <c r="N245" s="169" t="s">
        <v>42</v>
      </c>
      <c r="O245" s="54"/>
      <c r="P245" s="170">
        <f>O245*H245</f>
        <v>0</v>
      </c>
      <c r="Q245" s="170">
        <v>0.00023</v>
      </c>
      <c r="R245" s="170">
        <f>Q245*H245</f>
        <v>0.00027025000000000004</v>
      </c>
      <c r="S245" s="170">
        <v>0</v>
      </c>
      <c r="T245" s="171">
        <f>S245*H245</f>
        <v>0</v>
      </c>
      <c r="U245" s="33"/>
      <c r="V245" s="33"/>
      <c r="W245" s="33"/>
      <c r="X245" s="33"/>
      <c r="Y245" s="33"/>
      <c r="Z245" s="33"/>
      <c r="AA245" s="33"/>
      <c r="AB245" s="33"/>
      <c r="AC245" s="33"/>
      <c r="AD245" s="33"/>
      <c r="AE245" s="33"/>
      <c r="AR245" s="172" t="s">
        <v>255</v>
      </c>
      <c r="AT245" s="172" t="s">
        <v>167</v>
      </c>
      <c r="AU245" s="172" t="s">
        <v>75</v>
      </c>
      <c r="AY245" s="18" t="s">
        <v>165</v>
      </c>
      <c r="BE245" s="173">
        <f>IF(N245="základní",J245,0)</f>
        <v>0</v>
      </c>
      <c r="BF245" s="173">
        <f>IF(N245="snížená",J245,0)</f>
        <v>0</v>
      </c>
      <c r="BG245" s="173">
        <f>IF(N245="zákl. přenesená",J245,0)</f>
        <v>0</v>
      </c>
      <c r="BH245" s="173">
        <f>IF(N245="sníž. přenesená",J245,0)</f>
        <v>0</v>
      </c>
      <c r="BI245" s="173">
        <f>IF(N245="nulová",J245,0)</f>
        <v>0</v>
      </c>
      <c r="BJ245" s="18" t="s">
        <v>15</v>
      </c>
      <c r="BK245" s="173">
        <f>ROUND(I245*H245,2)</f>
        <v>0</v>
      </c>
      <c r="BL245" s="18" t="s">
        <v>255</v>
      </c>
      <c r="BM245" s="172" t="s">
        <v>496</v>
      </c>
    </row>
    <row r="246" spans="2:63" s="12" customFormat="1" ht="22.9" customHeight="1">
      <c r="B246" s="147"/>
      <c r="D246" s="360" t="s">
        <v>70</v>
      </c>
      <c r="E246" s="158" t="s">
        <v>497</v>
      </c>
      <c r="F246" s="158" t="s">
        <v>498</v>
      </c>
      <c r="I246" s="150"/>
      <c r="J246" s="159">
        <f>BK246</f>
        <v>0</v>
      </c>
      <c r="L246" s="147"/>
      <c r="M246" s="152"/>
      <c r="N246" s="153"/>
      <c r="O246" s="153"/>
      <c r="P246" s="154">
        <f>SUM(P247:P248)</f>
        <v>0</v>
      </c>
      <c r="Q246" s="153"/>
      <c r="R246" s="154">
        <f>SUM(R247:R248)</f>
        <v>0.001813</v>
      </c>
      <c r="S246" s="153"/>
      <c r="T246" s="155">
        <f>SUM(T247:T248)</f>
        <v>0</v>
      </c>
      <c r="AR246" s="148" t="s">
        <v>75</v>
      </c>
      <c r="AT246" s="156" t="s">
        <v>70</v>
      </c>
      <c r="AU246" s="156" t="s">
        <v>15</v>
      </c>
      <c r="AY246" s="148" t="s">
        <v>165</v>
      </c>
      <c r="BK246" s="157">
        <f>SUM(BK247:BK248)</f>
        <v>0</v>
      </c>
    </row>
    <row r="247" spans="1:65" s="2" customFormat="1" ht="21.75" customHeight="1">
      <c r="A247" s="33"/>
      <c r="B247" s="160"/>
      <c r="C247" s="161" t="s">
        <v>499</v>
      </c>
      <c r="D247" s="358" t="s">
        <v>167</v>
      </c>
      <c r="E247" s="162" t="s">
        <v>500</v>
      </c>
      <c r="F247" s="163" t="s">
        <v>501</v>
      </c>
      <c r="G247" s="164" t="s">
        <v>170</v>
      </c>
      <c r="H247" s="165">
        <v>3.7</v>
      </c>
      <c r="I247" s="166"/>
      <c r="J247" s="167">
        <f>ROUND(I247*H247,2)</f>
        <v>0</v>
      </c>
      <c r="K247" s="163" t="s">
        <v>171</v>
      </c>
      <c r="L247" s="34"/>
      <c r="M247" s="168" t="s">
        <v>3</v>
      </c>
      <c r="N247" s="169" t="s">
        <v>42</v>
      </c>
      <c r="O247" s="54"/>
      <c r="P247" s="170">
        <f>O247*H247</f>
        <v>0</v>
      </c>
      <c r="Q247" s="170">
        <v>0.0002</v>
      </c>
      <c r="R247" s="170">
        <f>Q247*H247</f>
        <v>0.0007400000000000001</v>
      </c>
      <c r="S247" s="170">
        <v>0</v>
      </c>
      <c r="T247" s="171">
        <f>S247*H247</f>
        <v>0</v>
      </c>
      <c r="U247" s="33"/>
      <c r="V247" s="33"/>
      <c r="W247" s="33"/>
      <c r="X247" s="33"/>
      <c r="Y247" s="33"/>
      <c r="Z247" s="33"/>
      <c r="AA247" s="33"/>
      <c r="AB247" s="33"/>
      <c r="AC247" s="33"/>
      <c r="AD247" s="33"/>
      <c r="AE247" s="33"/>
      <c r="AR247" s="172" t="s">
        <v>255</v>
      </c>
      <c r="AT247" s="172" t="s">
        <v>167</v>
      </c>
      <c r="AU247" s="172" t="s">
        <v>75</v>
      </c>
      <c r="AY247" s="18" t="s">
        <v>165</v>
      </c>
      <c r="BE247" s="173">
        <f>IF(N247="základní",J247,0)</f>
        <v>0</v>
      </c>
      <c r="BF247" s="173">
        <f>IF(N247="snížená",J247,0)</f>
        <v>0</v>
      </c>
      <c r="BG247" s="173">
        <f>IF(N247="zákl. přenesená",J247,0)</f>
        <v>0</v>
      </c>
      <c r="BH247" s="173">
        <f>IF(N247="sníž. přenesená",J247,0)</f>
        <v>0</v>
      </c>
      <c r="BI247" s="173">
        <f>IF(N247="nulová",J247,0)</f>
        <v>0</v>
      </c>
      <c r="BJ247" s="18" t="s">
        <v>15</v>
      </c>
      <c r="BK247" s="173">
        <f>ROUND(I247*H247,2)</f>
        <v>0</v>
      </c>
      <c r="BL247" s="18" t="s">
        <v>255</v>
      </c>
      <c r="BM247" s="172" t="s">
        <v>502</v>
      </c>
    </row>
    <row r="248" spans="1:65" s="2" customFormat="1" ht="33" customHeight="1">
      <c r="A248" s="33"/>
      <c r="B248" s="160"/>
      <c r="C248" s="161" t="s">
        <v>503</v>
      </c>
      <c r="D248" s="358" t="s">
        <v>167</v>
      </c>
      <c r="E248" s="162" t="s">
        <v>504</v>
      </c>
      <c r="F248" s="163" t="s">
        <v>505</v>
      </c>
      <c r="G248" s="164" t="s">
        <v>170</v>
      </c>
      <c r="H248" s="165">
        <v>3.7</v>
      </c>
      <c r="I248" s="166"/>
      <c r="J248" s="167">
        <f>ROUND(I248*H248,2)</f>
        <v>0</v>
      </c>
      <c r="K248" s="163" t="s">
        <v>171</v>
      </c>
      <c r="L248" s="34"/>
      <c r="M248" s="208" t="s">
        <v>3</v>
      </c>
      <c r="N248" s="209" t="s">
        <v>42</v>
      </c>
      <c r="O248" s="210"/>
      <c r="P248" s="211">
        <f>O248*H248</f>
        <v>0</v>
      </c>
      <c r="Q248" s="211">
        <v>0.00029</v>
      </c>
      <c r="R248" s="211">
        <f>Q248*H248</f>
        <v>0.001073</v>
      </c>
      <c r="S248" s="211">
        <v>0</v>
      </c>
      <c r="T248" s="212">
        <f>S248*H248</f>
        <v>0</v>
      </c>
      <c r="U248" s="33"/>
      <c r="V248" s="33"/>
      <c r="W248" s="33"/>
      <c r="X248" s="33"/>
      <c r="Y248" s="33"/>
      <c r="Z248" s="33"/>
      <c r="AA248" s="33"/>
      <c r="AB248" s="33"/>
      <c r="AC248" s="33"/>
      <c r="AD248" s="33"/>
      <c r="AE248" s="33"/>
      <c r="AR248" s="172" t="s">
        <v>255</v>
      </c>
      <c r="AT248" s="172" t="s">
        <v>167</v>
      </c>
      <c r="AU248" s="172" t="s">
        <v>75</v>
      </c>
      <c r="AY248" s="18" t="s">
        <v>165</v>
      </c>
      <c r="BE248" s="173">
        <f>IF(N248="základní",J248,0)</f>
        <v>0</v>
      </c>
      <c r="BF248" s="173">
        <f>IF(N248="snížená",J248,0)</f>
        <v>0</v>
      </c>
      <c r="BG248" s="173">
        <f>IF(N248="zákl. přenesená",J248,0)</f>
        <v>0</v>
      </c>
      <c r="BH248" s="173">
        <f>IF(N248="sníž. přenesená",J248,0)</f>
        <v>0</v>
      </c>
      <c r="BI248" s="173">
        <f>IF(N248="nulová",J248,0)</f>
        <v>0</v>
      </c>
      <c r="BJ248" s="18" t="s">
        <v>15</v>
      </c>
      <c r="BK248" s="173">
        <f>ROUND(I248*H248,2)</f>
        <v>0</v>
      </c>
      <c r="BL248" s="18" t="s">
        <v>255</v>
      </c>
      <c r="BM248" s="172" t="s">
        <v>506</v>
      </c>
    </row>
    <row r="249" spans="1:31" s="2" customFormat="1" ht="6.95" customHeight="1">
      <c r="A249" s="33"/>
      <c r="B249" s="43"/>
      <c r="C249" s="44"/>
      <c r="D249" s="44"/>
      <c r="E249" s="44"/>
      <c r="F249" s="44"/>
      <c r="G249" s="44"/>
      <c r="H249" s="44"/>
      <c r="I249" s="120"/>
      <c r="J249" s="44"/>
      <c r="K249" s="44"/>
      <c r="L249" s="34"/>
      <c r="M249" s="33"/>
      <c r="O249" s="33"/>
      <c r="P249" s="33"/>
      <c r="Q249" s="33"/>
      <c r="R249" s="33"/>
      <c r="S249" s="33"/>
      <c r="T249" s="33"/>
      <c r="U249" s="33"/>
      <c r="V249" s="33"/>
      <c r="W249" s="33"/>
      <c r="X249" s="33"/>
      <c r="Y249" s="33"/>
      <c r="Z249" s="33"/>
      <c r="AA249" s="33"/>
      <c r="AB249" s="33"/>
      <c r="AC249" s="33"/>
      <c r="AD249" s="33"/>
      <c r="AE249" s="33"/>
    </row>
  </sheetData>
  <autoFilter ref="C108:K248"/>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7">
      <selection activeCell="D106" sqref="D106:D17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90</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507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ROUND(J103,2)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ROUND((SUM(BE103:BE174)),2)</f>
        <v>0</v>
      </c>
      <c r="G37" s="33"/>
      <c r="H37" s="33"/>
      <c r="I37" s="112">
        <v>0.21</v>
      </c>
      <c r="J37" s="111">
        <f>ROUND(((SUM(BE103:BE174))*I37),2)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ROUND((SUM(BF103:BF174)),2)</f>
        <v>0</v>
      </c>
      <c r="G38" s="33"/>
      <c r="H38" s="33"/>
      <c r="I38" s="112">
        <v>0.15</v>
      </c>
      <c r="J38" s="111">
        <f>ROUND(((SUM(BF103:BF174))*I38),2)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ROUND((SUM(BG103:BG174)),2)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ROUND((SUM(BH103:BH174)),2)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ROUND((SUM(BI103:BI174)),2)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2 - Kuchyňka</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J103</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J104</f>
        <v>0</v>
      </c>
      <c r="L68" s="126"/>
    </row>
    <row r="69" spans="2:12" s="10" customFormat="1" ht="19.9" customHeight="1">
      <c r="B69" s="131"/>
      <c r="D69" s="132" t="s">
        <v>134</v>
      </c>
      <c r="E69" s="133"/>
      <c r="F69" s="133"/>
      <c r="G69" s="133"/>
      <c r="H69" s="133"/>
      <c r="I69" s="134"/>
      <c r="J69" s="135">
        <f>J105</f>
        <v>0</v>
      </c>
      <c r="L69" s="131"/>
    </row>
    <row r="70" spans="2:12" s="10" customFormat="1" ht="19.9" customHeight="1">
      <c r="B70" s="131"/>
      <c r="D70" s="132" t="s">
        <v>135</v>
      </c>
      <c r="E70" s="133"/>
      <c r="F70" s="133"/>
      <c r="G70" s="133"/>
      <c r="H70" s="133"/>
      <c r="I70" s="134"/>
      <c r="J70" s="135">
        <f>J112</f>
        <v>0</v>
      </c>
      <c r="L70" s="131"/>
    </row>
    <row r="71" spans="2:12" s="10" customFormat="1" ht="14.85" customHeight="1">
      <c r="B71" s="131"/>
      <c r="D71" s="132" t="s">
        <v>136</v>
      </c>
      <c r="E71" s="133"/>
      <c r="F71" s="133"/>
      <c r="G71" s="133"/>
      <c r="H71" s="133"/>
      <c r="I71" s="134"/>
      <c r="J71" s="135">
        <f>J113</f>
        <v>0</v>
      </c>
      <c r="L71" s="131"/>
    </row>
    <row r="72" spans="2:12" s="10" customFormat="1" ht="14.85" customHeight="1">
      <c r="B72" s="131"/>
      <c r="D72" s="132" t="s">
        <v>137</v>
      </c>
      <c r="E72" s="133"/>
      <c r="F72" s="133"/>
      <c r="G72" s="133"/>
      <c r="H72" s="133"/>
      <c r="I72" s="134"/>
      <c r="J72" s="135">
        <f>J115</f>
        <v>0</v>
      </c>
      <c r="L72" s="131"/>
    </row>
    <row r="73" spans="2:12" s="10" customFormat="1" ht="19.9" customHeight="1">
      <c r="B73" s="131"/>
      <c r="D73" s="132" t="s">
        <v>138</v>
      </c>
      <c r="E73" s="133"/>
      <c r="F73" s="133"/>
      <c r="G73" s="133"/>
      <c r="H73" s="133"/>
      <c r="I73" s="134"/>
      <c r="J73" s="135">
        <f>J118</f>
        <v>0</v>
      </c>
      <c r="L73" s="131"/>
    </row>
    <row r="74" spans="2:12" s="10" customFormat="1" ht="19.9" customHeight="1">
      <c r="B74" s="131"/>
      <c r="D74" s="132" t="s">
        <v>139</v>
      </c>
      <c r="E74" s="133"/>
      <c r="F74" s="133"/>
      <c r="G74" s="133"/>
      <c r="H74" s="133"/>
      <c r="I74" s="134"/>
      <c r="J74" s="135">
        <f>J124</f>
        <v>0</v>
      </c>
      <c r="L74" s="131"/>
    </row>
    <row r="75" spans="2:12" s="9" customFormat="1" ht="24.95" customHeight="1">
      <c r="B75" s="126"/>
      <c r="D75" s="127" t="s">
        <v>140</v>
      </c>
      <c r="E75" s="128"/>
      <c r="F75" s="128"/>
      <c r="G75" s="128"/>
      <c r="H75" s="128"/>
      <c r="I75" s="129"/>
      <c r="J75" s="130">
        <f>J126</f>
        <v>0</v>
      </c>
      <c r="L75" s="126"/>
    </row>
    <row r="76" spans="2:12" s="10" customFormat="1" ht="19.9" customHeight="1">
      <c r="B76" s="131"/>
      <c r="D76" s="132" t="s">
        <v>144</v>
      </c>
      <c r="E76" s="133"/>
      <c r="F76" s="133"/>
      <c r="G76" s="133"/>
      <c r="H76" s="133"/>
      <c r="I76" s="134"/>
      <c r="J76" s="135">
        <f>J127</f>
        <v>0</v>
      </c>
      <c r="L76" s="131"/>
    </row>
    <row r="77" spans="2:12" s="10" customFormat="1" ht="19.9" customHeight="1">
      <c r="B77" s="131"/>
      <c r="D77" s="132" t="s">
        <v>145</v>
      </c>
      <c r="E77" s="133"/>
      <c r="F77" s="133"/>
      <c r="G77" s="133"/>
      <c r="H77" s="133"/>
      <c r="I77" s="134"/>
      <c r="J77" s="135">
        <f>J133</f>
        <v>0</v>
      </c>
      <c r="L77" s="131"/>
    </row>
    <row r="78" spans="2:12" s="10" customFormat="1" ht="19.9" customHeight="1">
      <c r="B78" s="131"/>
      <c r="D78" s="132" t="s">
        <v>147</v>
      </c>
      <c r="E78" s="133"/>
      <c r="F78" s="133"/>
      <c r="G78" s="133"/>
      <c r="H78" s="133"/>
      <c r="I78" s="134"/>
      <c r="J78" s="135">
        <f>J143</f>
        <v>0</v>
      </c>
      <c r="L78" s="131"/>
    </row>
    <row r="79" spans="2:12" s="10" customFormat="1" ht="19.9" customHeight="1">
      <c r="B79" s="131"/>
      <c r="D79" s="132" t="s">
        <v>149</v>
      </c>
      <c r="E79" s="133"/>
      <c r="F79" s="133"/>
      <c r="G79" s="133"/>
      <c r="H79" s="133"/>
      <c r="I79" s="134"/>
      <c r="J79" s="135">
        <f>J155</f>
        <v>0</v>
      </c>
      <c r="L79" s="131"/>
    </row>
    <row r="80" spans="1:31" s="2" customFormat="1" ht="21.75" customHeight="1">
      <c r="A80" s="33"/>
      <c r="B80" s="34"/>
      <c r="C80" s="33"/>
      <c r="D80" s="33"/>
      <c r="E80" s="33"/>
      <c r="F80" s="33"/>
      <c r="G80" s="33"/>
      <c r="H80" s="33"/>
      <c r="I80" s="101"/>
      <c r="J80" s="33"/>
      <c r="K80" s="33"/>
      <c r="L80" s="102"/>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120"/>
      <c r="J81" s="44"/>
      <c r="K81" s="44"/>
      <c r="L81" s="102"/>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121"/>
      <c r="J85" s="46"/>
      <c r="K85" s="46"/>
      <c r="L85" s="102"/>
      <c r="S85" s="33"/>
      <c r="T85" s="33"/>
      <c r="U85" s="33"/>
      <c r="V85" s="33"/>
      <c r="W85" s="33"/>
      <c r="X85" s="33"/>
      <c r="Y85" s="33"/>
      <c r="Z85" s="33"/>
      <c r="AA85" s="33"/>
      <c r="AB85" s="33"/>
      <c r="AC85" s="33"/>
      <c r="AD85" s="33"/>
      <c r="AE85" s="33"/>
    </row>
    <row r="86" spans="1:31" s="2" customFormat="1" ht="24.95" customHeight="1">
      <c r="A86" s="33"/>
      <c r="B86" s="34"/>
      <c r="C86" s="22" t="s">
        <v>150</v>
      </c>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101"/>
      <c r="J87" s="33"/>
      <c r="K87" s="33"/>
      <c r="L87" s="102"/>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101"/>
      <c r="J88" s="33"/>
      <c r="K88" s="33"/>
      <c r="L88" s="102"/>
      <c r="S88" s="33"/>
      <c r="T88" s="33"/>
      <c r="U88" s="33"/>
      <c r="V88" s="33"/>
      <c r="W88" s="33"/>
      <c r="X88" s="33"/>
      <c r="Y88" s="33"/>
      <c r="Z88" s="33"/>
      <c r="AA88" s="33"/>
      <c r="AB88" s="33"/>
      <c r="AC88" s="33"/>
      <c r="AD88" s="33"/>
      <c r="AE88" s="33"/>
    </row>
    <row r="89" spans="1:31" s="2" customFormat="1" ht="16.5" customHeight="1">
      <c r="A89" s="33"/>
      <c r="B89" s="34"/>
      <c r="C89" s="33"/>
      <c r="D89" s="33"/>
      <c r="E89" s="338" t="str">
        <f>E7</f>
        <v>Rekonstrukce koupelen</v>
      </c>
      <c r="F89" s="339"/>
      <c r="G89" s="339"/>
      <c r="H89" s="339"/>
      <c r="I89" s="101"/>
      <c r="J89" s="33"/>
      <c r="K89" s="33"/>
      <c r="L89" s="102"/>
      <c r="S89" s="33"/>
      <c r="T89" s="33"/>
      <c r="U89" s="33"/>
      <c r="V89" s="33"/>
      <c r="W89" s="33"/>
      <c r="X89" s="33"/>
      <c r="Y89" s="33"/>
      <c r="Z89" s="33"/>
      <c r="AA89" s="33"/>
      <c r="AB89" s="33"/>
      <c r="AC89" s="33"/>
      <c r="AD89" s="33"/>
      <c r="AE89" s="33"/>
    </row>
    <row r="90" spans="2:12" s="1" customFormat="1" ht="12" customHeight="1">
      <c r="B90" s="21"/>
      <c r="C90" s="28" t="s">
        <v>122</v>
      </c>
      <c r="I90" s="97"/>
      <c r="L90" s="21"/>
    </row>
    <row r="91" spans="2:12" s="1" customFormat="1" ht="16.5" customHeight="1">
      <c r="B91" s="21"/>
      <c r="E91" s="338" t="s">
        <v>123</v>
      </c>
      <c r="F91" s="311"/>
      <c r="G91" s="311"/>
      <c r="H91" s="311"/>
      <c r="I91" s="97"/>
      <c r="L91" s="21"/>
    </row>
    <row r="92" spans="2:12" s="1" customFormat="1" ht="12" customHeight="1">
      <c r="B92" s="21"/>
      <c r="C92" s="28" t="s">
        <v>124</v>
      </c>
      <c r="I92" s="97"/>
      <c r="L92" s="21"/>
    </row>
    <row r="93" spans="1:31" s="2" customFormat="1" ht="16.5" customHeight="1">
      <c r="A93" s="33"/>
      <c r="B93" s="34"/>
      <c r="C93" s="33"/>
      <c r="D93" s="33"/>
      <c r="E93" s="340" t="s">
        <v>125</v>
      </c>
      <c r="F93" s="341"/>
      <c r="G93" s="341"/>
      <c r="H93" s="341"/>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4" t="str">
        <f>E13</f>
        <v>2 - Kuchyňka</v>
      </c>
      <c r="F95" s="341"/>
      <c r="G95" s="341"/>
      <c r="H95" s="341"/>
      <c r="I95" s="101"/>
      <c r="J95" s="33"/>
      <c r="K95" s="33"/>
      <c r="L95" s="102"/>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101"/>
      <c r="J96" s="33"/>
      <c r="K96" s="33"/>
      <c r="L96" s="102"/>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103" t="s">
        <v>23</v>
      </c>
      <c r="J97" s="51" t="str">
        <f>IF(J16="","",J16)</f>
        <v>28. 8. 2018</v>
      </c>
      <c r="K97" s="33"/>
      <c r="L97" s="102"/>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101"/>
      <c r="J98" s="33"/>
      <c r="K98" s="33"/>
      <c r="L98" s="102"/>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103" t="s">
        <v>31</v>
      </c>
      <c r="J99" s="31" t="str">
        <f>E25</f>
        <v>PROJECTICA s.r.o.</v>
      </c>
      <c r="K99" s="33"/>
      <c r="L99" s="102"/>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103" t="s">
        <v>34</v>
      </c>
      <c r="J100" s="31" t="str">
        <f>E28</f>
        <v xml:space="preserve"> </v>
      </c>
      <c r="K100" s="33"/>
      <c r="L100" s="102"/>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101"/>
      <c r="J101" s="33"/>
      <c r="K101" s="33"/>
      <c r="L101" s="102"/>
      <c r="S101" s="33"/>
      <c r="T101" s="33"/>
      <c r="U101" s="33"/>
      <c r="V101" s="33"/>
      <c r="W101" s="33"/>
      <c r="X101" s="33"/>
      <c r="Y101" s="33"/>
      <c r="Z101" s="33"/>
      <c r="AA101" s="33"/>
      <c r="AB101" s="33"/>
      <c r="AC101" s="33"/>
      <c r="AD101" s="33"/>
      <c r="AE101" s="33"/>
    </row>
    <row r="102" spans="1:31" s="11" customFormat="1" ht="29.25" customHeight="1">
      <c r="A102" s="136"/>
      <c r="B102" s="137"/>
      <c r="C102" s="138" t="s">
        <v>151</v>
      </c>
      <c r="D102" s="139" t="s">
        <v>56</v>
      </c>
      <c r="E102" s="139" t="s">
        <v>52</v>
      </c>
      <c r="F102" s="139" t="s">
        <v>53</v>
      </c>
      <c r="G102" s="139" t="s">
        <v>152</v>
      </c>
      <c r="H102" s="139" t="s">
        <v>153</v>
      </c>
      <c r="I102" s="140" t="s">
        <v>154</v>
      </c>
      <c r="J102" s="139" t="s">
        <v>130</v>
      </c>
      <c r="K102" s="141" t="s">
        <v>155</v>
      </c>
      <c r="L102" s="142"/>
      <c r="M102" s="59" t="s">
        <v>3</v>
      </c>
      <c r="N102" s="60" t="s">
        <v>41</v>
      </c>
      <c r="O102" s="60" t="s">
        <v>156</v>
      </c>
      <c r="P102" s="60" t="s">
        <v>157</v>
      </c>
      <c r="Q102" s="60" t="s">
        <v>158</v>
      </c>
      <c r="R102" s="60" t="s">
        <v>159</v>
      </c>
      <c r="S102" s="60" t="s">
        <v>160</v>
      </c>
      <c r="T102" s="61" t="s">
        <v>161</v>
      </c>
      <c r="U102" s="136"/>
      <c r="V102" s="136"/>
      <c r="W102" s="136"/>
      <c r="X102" s="136"/>
      <c r="Y102" s="136"/>
      <c r="Z102" s="136"/>
      <c r="AA102" s="136"/>
      <c r="AB102" s="136"/>
      <c r="AC102" s="136"/>
      <c r="AD102" s="136"/>
      <c r="AE102" s="136"/>
    </row>
    <row r="103" spans="1:63" s="2" customFormat="1" ht="22.9" customHeight="1">
      <c r="A103" s="33"/>
      <c r="B103" s="34"/>
      <c r="C103" s="66" t="s">
        <v>162</v>
      </c>
      <c r="D103" s="33"/>
      <c r="E103" s="33"/>
      <c r="F103" s="33"/>
      <c r="G103" s="33"/>
      <c r="H103" s="33"/>
      <c r="I103" s="101"/>
      <c r="J103" s="143">
        <f>BK103</f>
        <v>0</v>
      </c>
      <c r="K103" s="33"/>
      <c r="L103" s="34"/>
      <c r="M103" s="62"/>
      <c r="N103" s="52"/>
      <c r="O103" s="63"/>
      <c r="P103" s="144">
        <f>P104+P126</f>
        <v>0</v>
      </c>
      <c r="Q103" s="63"/>
      <c r="R103" s="144">
        <f>R104+R126</f>
        <v>0.09658660000000001</v>
      </c>
      <c r="S103" s="63"/>
      <c r="T103" s="145">
        <f>T104+T126</f>
        <v>1.3227094000000001</v>
      </c>
      <c r="U103" s="33"/>
      <c r="V103" s="33"/>
      <c r="W103" s="33"/>
      <c r="X103" s="33"/>
      <c r="Y103" s="33"/>
      <c r="Z103" s="33"/>
      <c r="AA103" s="33"/>
      <c r="AB103" s="33"/>
      <c r="AC103" s="33"/>
      <c r="AD103" s="33"/>
      <c r="AE103" s="33"/>
      <c r="AT103" s="18" t="s">
        <v>70</v>
      </c>
      <c r="AU103" s="18" t="s">
        <v>131</v>
      </c>
      <c r="BK103" s="146">
        <f>BK104+BK126</f>
        <v>0</v>
      </c>
    </row>
    <row r="104" spans="2:63" s="12" customFormat="1" ht="25.9" customHeight="1">
      <c r="B104" s="147"/>
      <c r="D104" s="148" t="s">
        <v>70</v>
      </c>
      <c r="E104" s="149" t="s">
        <v>163</v>
      </c>
      <c r="F104" s="149" t="s">
        <v>164</v>
      </c>
      <c r="I104" s="150"/>
      <c r="J104" s="151">
        <f>BK104</f>
        <v>0</v>
      </c>
      <c r="L104" s="147"/>
      <c r="M104" s="152"/>
      <c r="N104" s="153"/>
      <c r="O104" s="153"/>
      <c r="P104" s="154">
        <f>P105+P112+P118+P124</f>
        <v>0</v>
      </c>
      <c r="Q104" s="153"/>
      <c r="R104" s="154">
        <f>R105+R112+R118+R124</f>
        <v>0.033195</v>
      </c>
      <c r="S104" s="153"/>
      <c r="T104" s="155">
        <f>T105+T112+T118+T124</f>
        <v>0.0966</v>
      </c>
      <c r="AR104" s="148" t="s">
        <v>15</v>
      </c>
      <c r="AT104" s="156" t="s">
        <v>70</v>
      </c>
      <c r="AU104" s="156" t="s">
        <v>71</v>
      </c>
      <c r="AY104" s="148" t="s">
        <v>165</v>
      </c>
      <c r="BK104" s="157">
        <f>BK105+BK112+BK118+BK124</f>
        <v>0</v>
      </c>
    </row>
    <row r="105" spans="2:63" s="12" customFormat="1" ht="22.9" customHeight="1">
      <c r="B105" s="147"/>
      <c r="D105" s="148" t="s">
        <v>70</v>
      </c>
      <c r="E105" s="158" t="s">
        <v>112</v>
      </c>
      <c r="F105" s="158" t="s">
        <v>186</v>
      </c>
      <c r="I105" s="150"/>
      <c r="J105" s="159">
        <f>BK105</f>
        <v>0</v>
      </c>
      <c r="L105" s="147"/>
      <c r="M105" s="152"/>
      <c r="N105" s="153"/>
      <c r="O105" s="153"/>
      <c r="P105" s="154">
        <f>SUM(P106:P111)</f>
        <v>0</v>
      </c>
      <c r="Q105" s="153"/>
      <c r="R105" s="154">
        <f>SUM(R106:R111)</f>
        <v>0.033075</v>
      </c>
      <c r="S105" s="153"/>
      <c r="T105" s="155">
        <f>SUM(T106:T111)</f>
        <v>0</v>
      </c>
      <c r="AR105" s="148" t="s">
        <v>15</v>
      </c>
      <c r="AT105" s="156" t="s">
        <v>70</v>
      </c>
      <c r="AU105" s="156" t="s">
        <v>15</v>
      </c>
      <c r="AY105" s="148" t="s">
        <v>165</v>
      </c>
      <c r="BK105" s="157">
        <f>SUM(BK106:BK111)</f>
        <v>0</v>
      </c>
    </row>
    <row r="106" spans="1:65" s="2" customFormat="1" ht="33" customHeight="1">
      <c r="A106" s="33"/>
      <c r="B106" s="160"/>
      <c r="C106" s="161" t="s">
        <v>15</v>
      </c>
      <c r="D106" s="354" t="s">
        <v>167</v>
      </c>
      <c r="E106" s="162" t="s">
        <v>187</v>
      </c>
      <c r="F106" s="163" t="s">
        <v>188</v>
      </c>
      <c r="G106" s="164" t="s">
        <v>170</v>
      </c>
      <c r="H106" s="165">
        <v>2.1</v>
      </c>
      <c r="I106" s="166"/>
      <c r="J106" s="167">
        <f>ROUND(I106*H106,2)</f>
        <v>0</v>
      </c>
      <c r="K106" s="163" t="s">
        <v>171</v>
      </c>
      <c r="L106" s="34"/>
      <c r="M106" s="168" t="s">
        <v>3</v>
      </c>
      <c r="N106" s="169" t="s">
        <v>42</v>
      </c>
      <c r="O106" s="54"/>
      <c r="P106" s="170">
        <f>O106*H106</f>
        <v>0</v>
      </c>
      <c r="Q106" s="170">
        <v>0.01575</v>
      </c>
      <c r="R106" s="170">
        <f>Q106*H106</f>
        <v>0.033075</v>
      </c>
      <c r="S106" s="170">
        <v>0</v>
      </c>
      <c r="T106" s="171">
        <f>S106*H106</f>
        <v>0</v>
      </c>
      <c r="U106" s="33"/>
      <c r="V106" s="33"/>
      <c r="W106" s="33"/>
      <c r="X106" s="33"/>
      <c r="Y106" s="33"/>
      <c r="Z106" s="33"/>
      <c r="AA106" s="33"/>
      <c r="AB106" s="33"/>
      <c r="AC106" s="33"/>
      <c r="AD106" s="33"/>
      <c r="AE106" s="33"/>
      <c r="AR106" s="172" t="s">
        <v>87</v>
      </c>
      <c r="AT106" s="172" t="s">
        <v>167</v>
      </c>
      <c r="AU106" s="172" t="s">
        <v>75</v>
      </c>
      <c r="AY106" s="18" t="s">
        <v>165</v>
      </c>
      <c r="BE106" s="173">
        <f>IF(N106="základní",J106,0)</f>
        <v>0</v>
      </c>
      <c r="BF106" s="173">
        <f>IF(N106="snížená",J106,0)</f>
        <v>0</v>
      </c>
      <c r="BG106" s="173">
        <f>IF(N106="zákl. přenesená",J106,0)</f>
        <v>0</v>
      </c>
      <c r="BH106" s="173">
        <f>IF(N106="sníž. přenesená",J106,0)</f>
        <v>0</v>
      </c>
      <c r="BI106" s="173">
        <f>IF(N106="nulová",J106,0)</f>
        <v>0</v>
      </c>
      <c r="BJ106" s="18" t="s">
        <v>15</v>
      </c>
      <c r="BK106" s="173">
        <f>ROUND(I106*H106,2)</f>
        <v>0</v>
      </c>
      <c r="BL106" s="18" t="s">
        <v>87</v>
      </c>
      <c r="BM106" s="172" t="s">
        <v>508</v>
      </c>
    </row>
    <row r="107" spans="2:51" s="13" customFormat="1" ht="12">
      <c r="B107" s="174"/>
      <c r="D107" s="355" t="s">
        <v>173</v>
      </c>
      <c r="E107" s="175" t="s">
        <v>3</v>
      </c>
      <c r="F107" s="176" t="s">
        <v>509</v>
      </c>
      <c r="H107" s="177">
        <v>2.1</v>
      </c>
      <c r="I107" s="178"/>
      <c r="L107" s="174"/>
      <c r="M107" s="179"/>
      <c r="N107" s="180"/>
      <c r="O107" s="180"/>
      <c r="P107" s="180"/>
      <c r="Q107" s="180"/>
      <c r="R107" s="180"/>
      <c r="S107" s="180"/>
      <c r="T107" s="181"/>
      <c r="AT107" s="175" t="s">
        <v>173</v>
      </c>
      <c r="AU107" s="175" t="s">
        <v>75</v>
      </c>
      <c r="AV107" s="13" t="s">
        <v>75</v>
      </c>
      <c r="AW107" s="13" t="s">
        <v>33</v>
      </c>
      <c r="AX107" s="13" t="s">
        <v>15</v>
      </c>
      <c r="AY107" s="175" t="s">
        <v>165</v>
      </c>
    </row>
    <row r="108" spans="1:65" s="2" customFormat="1" ht="21.75" customHeight="1">
      <c r="A108" s="33"/>
      <c r="B108" s="160"/>
      <c r="C108" s="161" t="s">
        <v>75</v>
      </c>
      <c r="D108" s="354" t="s">
        <v>167</v>
      </c>
      <c r="E108" s="162" t="s">
        <v>194</v>
      </c>
      <c r="F108" s="163" t="s">
        <v>195</v>
      </c>
      <c r="G108" s="164" t="s">
        <v>170</v>
      </c>
      <c r="H108" s="165">
        <v>3</v>
      </c>
      <c r="I108" s="166"/>
      <c r="J108" s="167">
        <f>ROUND(I108*H108,2)</f>
        <v>0</v>
      </c>
      <c r="K108" s="163" t="s">
        <v>171</v>
      </c>
      <c r="L108" s="34"/>
      <c r="M108" s="168" t="s">
        <v>3</v>
      </c>
      <c r="N108" s="169" t="s">
        <v>42</v>
      </c>
      <c r="O108" s="54"/>
      <c r="P108" s="170">
        <f>O108*H108</f>
        <v>0</v>
      </c>
      <c r="Q108" s="170">
        <v>0</v>
      </c>
      <c r="R108" s="170">
        <f>Q108*H108</f>
        <v>0</v>
      </c>
      <c r="S108" s="170">
        <v>0</v>
      </c>
      <c r="T108" s="171">
        <f>S108*H108</f>
        <v>0</v>
      </c>
      <c r="U108" s="33"/>
      <c r="V108" s="33"/>
      <c r="W108" s="33"/>
      <c r="X108" s="33"/>
      <c r="Y108" s="33"/>
      <c r="Z108" s="33"/>
      <c r="AA108" s="33"/>
      <c r="AB108" s="33"/>
      <c r="AC108" s="33"/>
      <c r="AD108" s="33"/>
      <c r="AE108" s="33"/>
      <c r="AR108" s="172" t="s">
        <v>87</v>
      </c>
      <c r="AT108" s="172" t="s">
        <v>167</v>
      </c>
      <c r="AU108" s="172" t="s">
        <v>75</v>
      </c>
      <c r="AY108" s="18" t="s">
        <v>165</v>
      </c>
      <c r="BE108" s="173">
        <f>IF(N108="základní",J108,0)</f>
        <v>0</v>
      </c>
      <c r="BF108" s="173">
        <f>IF(N108="snížená",J108,0)</f>
        <v>0</v>
      </c>
      <c r="BG108" s="173">
        <f>IF(N108="zákl. přenesená",J108,0)</f>
        <v>0</v>
      </c>
      <c r="BH108" s="173">
        <f>IF(N108="sníž. přenesená",J108,0)</f>
        <v>0</v>
      </c>
      <c r="BI108" s="173">
        <f>IF(N108="nulová",J108,0)</f>
        <v>0</v>
      </c>
      <c r="BJ108" s="18" t="s">
        <v>15</v>
      </c>
      <c r="BK108" s="173">
        <f>ROUND(I108*H108,2)</f>
        <v>0</v>
      </c>
      <c r="BL108" s="18" t="s">
        <v>87</v>
      </c>
      <c r="BM108" s="172" t="s">
        <v>510</v>
      </c>
    </row>
    <row r="109" spans="1:65" s="2" customFormat="1" ht="33" customHeight="1">
      <c r="A109" s="33"/>
      <c r="B109" s="160"/>
      <c r="C109" s="161" t="s">
        <v>83</v>
      </c>
      <c r="D109" s="354" t="s">
        <v>167</v>
      </c>
      <c r="E109" s="162" t="s">
        <v>197</v>
      </c>
      <c r="F109" s="163" t="s">
        <v>198</v>
      </c>
      <c r="G109" s="164" t="s">
        <v>170</v>
      </c>
      <c r="H109" s="165">
        <v>4.2</v>
      </c>
      <c r="I109" s="166"/>
      <c r="J109" s="167">
        <f>ROUND(I109*H109,2)</f>
        <v>0</v>
      </c>
      <c r="K109" s="163" t="s">
        <v>171</v>
      </c>
      <c r="L109" s="34"/>
      <c r="M109" s="168" t="s">
        <v>3</v>
      </c>
      <c r="N109" s="169" t="s">
        <v>42</v>
      </c>
      <c r="O109" s="54"/>
      <c r="P109" s="170">
        <f>O109*H109</f>
        <v>0</v>
      </c>
      <c r="Q109" s="170">
        <v>0</v>
      </c>
      <c r="R109" s="170">
        <f>Q109*H109</f>
        <v>0</v>
      </c>
      <c r="S109" s="170">
        <v>0</v>
      </c>
      <c r="T109" s="171">
        <f>S109*H109</f>
        <v>0</v>
      </c>
      <c r="U109" s="33"/>
      <c r="V109" s="33"/>
      <c r="W109" s="33"/>
      <c r="X109" s="33"/>
      <c r="Y109" s="33"/>
      <c r="Z109" s="33"/>
      <c r="AA109" s="33"/>
      <c r="AB109" s="33"/>
      <c r="AC109" s="33"/>
      <c r="AD109" s="33"/>
      <c r="AE109" s="33"/>
      <c r="AR109" s="172" t="s">
        <v>87</v>
      </c>
      <c r="AT109" s="172" t="s">
        <v>167</v>
      </c>
      <c r="AU109" s="172" t="s">
        <v>75</v>
      </c>
      <c r="AY109" s="18" t="s">
        <v>165</v>
      </c>
      <c r="BE109" s="173">
        <f>IF(N109="základní",J109,0)</f>
        <v>0</v>
      </c>
      <c r="BF109" s="173">
        <f>IF(N109="snížená",J109,0)</f>
        <v>0</v>
      </c>
      <c r="BG109" s="173">
        <f>IF(N109="zákl. přenesená",J109,0)</f>
        <v>0</v>
      </c>
      <c r="BH109" s="173">
        <f>IF(N109="sníž. přenesená",J109,0)</f>
        <v>0</v>
      </c>
      <c r="BI109" s="173">
        <f>IF(N109="nulová",J109,0)</f>
        <v>0</v>
      </c>
      <c r="BJ109" s="18" t="s">
        <v>15</v>
      </c>
      <c r="BK109" s="173">
        <f>ROUND(I109*H109,2)</f>
        <v>0</v>
      </c>
      <c r="BL109" s="18" t="s">
        <v>87</v>
      </c>
      <c r="BM109" s="172" t="s">
        <v>511</v>
      </c>
    </row>
    <row r="110" spans="2:51" s="15" customFormat="1" ht="12">
      <c r="B110" s="190"/>
      <c r="D110" s="355" t="s">
        <v>173</v>
      </c>
      <c r="E110" s="191" t="s">
        <v>3</v>
      </c>
      <c r="F110" s="192" t="s">
        <v>200</v>
      </c>
      <c r="H110" s="191" t="s">
        <v>3</v>
      </c>
      <c r="I110" s="193"/>
      <c r="L110" s="190"/>
      <c r="M110" s="194"/>
      <c r="N110" s="195"/>
      <c r="O110" s="195"/>
      <c r="P110" s="195"/>
      <c r="Q110" s="195"/>
      <c r="R110" s="195"/>
      <c r="S110" s="195"/>
      <c r="T110" s="196"/>
      <c r="AT110" s="191" t="s">
        <v>173</v>
      </c>
      <c r="AU110" s="191" t="s">
        <v>75</v>
      </c>
      <c r="AV110" s="15" t="s">
        <v>15</v>
      </c>
      <c r="AW110" s="15" t="s">
        <v>33</v>
      </c>
      <c r="AX110" s="15" t="s">
        <v>71</v>
      </c>
      <c r="AY110" s="191" t="s">
        <v>165</v>
      </c>
    </row>
    <row r="111" spans="2:51" s="13" customFormat="1" ht="12">
      <c r="B111" s="174"/>
      <c r="D111" s="355" t="s">
        <v>173</v>
      </c>
      <c r="E111" s="175" t="s">
        <v>3</v>
      </c>
      <c r="F111" s="176" t="s">
        <v>512</v>
      </c>
      <c r="H111" s="177">
        <v>4.2</v>
      </c>
      <c r="I111" s="178"/>
      <c r="L111" s="174"/>
      <c r="M111" s="179"/>
      <c r="N111" s="180"/>
      <c r="O111" s="180"/>
      <c r="P111" s="180"/>
      <c r="Q111" s="180"/>
      <c r="R111" s="180"/>
      <c r="S111" s="180"/>
      <c r="T111" s="181"/>
      <c r="AT111" s="175" t="s">
        <v>173</v>
      </c>
      <c r="AU111" s="175" t="s">
        <v>75</v>
      </c>
      <c r="AV111" s="13" t="s">
        <v>75</v>
      </c>
      <c r="AW111" s="13" t="s">
        <v>33</v>
      </c>
      <c r="AX111" s="13" t="s">
        <v>15</v>
      </c>
      <c r="AY111" s="175" t="s">
        <v>165</v>
      </c>
    </row>
    <row r="112" spans="2:63" s="12" customFormat="1" ht="22.9" customHeight="1">
      <c r="B112" s="147"/>
      <c r="D112" s="356" t="s">
        <v>70</v>
      </c>
      <c r="E112" s="158" t="s">
        <v>202</v>
      </c>
      <c r="F112" s="158" t="s">
        <v>203</v>
      </c>
      <c r="I112" s="150"/>
      <c r="J112" s="159">
        <f>BK112</f>
        <v>0</v>
      </c>
      <c r="L112" s="147"/>
      <c r="M112" s="152"/>
      <c r="N112" s="153"/>
      <c r="O112" s="153"/>
      <c r="P112" s="154">
        <f>P113+P115</f>
        <v>0</v>
      </c>
      <c r="Q112" s="153"/>
      <c r="R112" s="154">
        <f>R113+R115</f>
        <v>0.00012000000000000002</v>
      </c>
      <c r="S112" s="153"/>
      <c r="T112" s="155">
        <f>T113+T115</f>
        <v>0.0966</v>
      </c>
      <c r="AR112" s="148" t="s">
        <v>15</v>
      </c>
      <c r="AT112" s="156" t="s">
        <v>70</v>
      </c>
      <c r="AU112" s="156" t="s">
        <v>15</v>
      </c>
      <c r="AY112" s="148" t="s">
        <v>165</v>
      </c>
      <c r="BK112" s="157">
        <f>BK113+BK115</f>
        <v>0</v>
      </c>
    </row>
    <row r="113" spans="2:63" s="12" customFormat="1" ht="20.85" customHeight="1">
      <c r="B113" s="147"/>
      <c r="D113" s="356" t="s">
        <v>70</v>
      </c>
      <c r="E113" s="158" t="s">
        <v>204</v>
      </c>
      <c r="F113" s="158" t="s">
        <v>205</v>
      </c>
      <c r="I113" s="150"/>
      <c r="J113" s="159">
        <f>BK113</f>
        <v>0</v>
      </c>
      <c r="L113" s="147"/>
      <c r="M113" s="152"/>
      <c r="N113" s="153"/>
      <c r="O113" s="153"/>
      <c r="P113" s="154">
        <f>P114</f>
        <v>0</v>
      </c>
      <c r="Q113" s="153"/>
      <c r="R113" s="154">
        <f>R114</f>
        <v>0.00012000000000000002</v>
      </c>
      <c r="S113" s="153"/>
      <c r="T113" s="155">
        <f>T114</f>
        <v>0</v>
      </c>
      <c r="AR113" s="148" t="s">
        <v>15</v>
      </c>
      <c r="AT113" s="156" t="s">
        <v>70</v>
      </c>
      <c r="AU113" s="156" t="s">
        <v>75</v>
      </c>
      <c r="AY113" s="148" t="s">
        <v>165</v>
      </c>
      <c r="BK113" s="157">
        <f>BK114</f>
        <v>0</v>
      </c>
    </row>
    <row r="114" spans="1:65" s="2" customFormat="1" ht="33" customHeight="1">
      <c r="A114" s="33"/>
      <c r="B114" s="160"/>
      <c r="C114" s="161" t="s">
        <v>87</v>
      </c>
      <c r="D114" s="354" t="s">
        <v>167</v>
      </c>
      <c r="E114" s="162" t="s">
        <v>206</v>
      </c>
      <c r="F114" s="163" t="s">
        <v>207</v>
      </c>
      <c r="G114" s="164" t="s">
        <v>170</v>
      </c>
      <c r="H114" s="165">
        <v>3</v>
      </c>
      <c r="I114" s="166"/>
      <c r="J114" s="167">
        <f>ROUND(I114*H114,2)</f>
        <v>0</v>
      </c>
      <c r="K114" s="163" t="s">
        <v>171</v>
      </c>
      <c r="L114" s="34"/>
      <c r="M114" s="168" t="s">
        <v>3</v>
      </c>
      <c r="N114" s="169" t="s">
        <v>42</v>
      </c>
      <c r="O114" s="54"/>
      <c r="P114" s="170">
        <f>O114*H114</f>
        <v>0</v>
      </c>
      <c r="Q114" s="170">
        <v>4E-05</v>
      </c>
      <c r="R114" s="170">
        <f>Q114*H114</f>
        <v>0.00012000000000000002</v>
      </c>
      <c r="S114" s="170">
        <v>0</v>
      </c>
      <c r="T114" s="171">
        <f>S114*H114</f>
        <v>0</v>
      </c>
      <c r="U114" s="33"/>
      <c r="V114" s="33"/>
      <c r="W114" s="33"/>
      <c r="X114" s="33"/>
      <c r="Y114" s="33"/>
      <c r="Z114" s="33"/>
      <c r="AA114" s="33"/>
      <c r="AB114" s="33"/>
      <c r="AC114" s="33"/>
      <c r="AD114" s="33"/>
      <c r="AE114" s="33"/>
      <c r="AR114" s="172" t="s">
        <v>87</v>
      </c>
      <c r="AT114" s="172" t="s">
        <v>167</v>
      </c>
      <c r="AU114" s="172" t="s">
        <v>83</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513</v>
      </c>
    </row>
    <row r="115" spans="2:63" s="12" customFormat="1" ht="20.85" customHeight="1">
      <c r="B115" s="147"/>
      <c r="D115" s="356" t="s">
        <v>70</v>
      </c>
      <c r="E115" s="158" t="s">
        <v>209</v>
      </c>
      <c r="F115" s="158" t="s">
        <v>210</v>
      </c>
      <c r="I115" s="150"/>
      <c r="J115" s="159">
        <f>BK115</f>
        <v>0</v>
      </c>
      <c r="L115" s="147"/>
      <c r="M115" s="152"/>
      <c r="N115" s="153"/>
      <c r="O115" s="153"/>
      <c r="P115" s="154">
        <f>SUM(P116:P117)</f>
        <v>0</v>
      </c>
      <c r="Q115" s="153"/>
      <c r="R115" s="154">
        <f>SUM(R116:R117)</f>
        <v>0</v>
      </c>
      <c r="S115" s="153"/>
      <c r="T115" s="155">
        <f>SUM(T116:T117)</f>
        <v>0.0966</v>
      </c>
      <c r="AR115" s="148" t="s">
        <v>15</v>
      </c>
      <c r="AT115" s="156" t="s">
        <v>70</v>
      </c>
      <c r="AU115" s="156" t="s">
        <v>75</v>
      </c>
      <c r="AY115" s="148" t="s">
        <v>165</v>
      </c>
      <c r="BK115" s="157">
        <f>SUM(BK116:BK117)</f>
        <v>0</v>
      </c>
    </row>
    <row r="116" spans="1:65" s="2" customFormat="1" ht="33" customHeight="1">
      <c r="A116" s="33"/>
      <c r="B116" s="160"/>
      <c r="C116" s="161" t="s">
        <v>109</v>
      </c>
      <c r="D116" s="354" t="s">
        <v>167</v>
      </c>
      <c r="E116" s="162" t="s">
        <v>221</v>
      </c>
      <c r="F116" s="163" t="s">
        <v>222</v>
      </c>
      <c r="G116" s="164" t="s">
        <v>170</v>
      </c>
      <c r="H116" s="165">
        <v>2.1</v>
      </c>
      <c r="I116" s="166"/>
      <c r="J116" s="167">
        <f>ROUND(I116*H116,2)</f>
        <v>0</v>
      </c>
      <c r="K116" s="163" t="s">
        <v>171</v>
      </c>
      <c r="L116" s="34"/>
      <c r="M116" s="168" t="s">
        <v>3</v>
      </c>
      <c r="N116" s="169" t="s">
        <v>42</v>
      </c>
      <c r="O116" s="54"/>
      <c r="P116" s="170">
        <f>O116*H116</f>
        <v>0</v>
      </c>
      <c r="Q116" s="170">
        <v>0</v>
      </c>
      <c r="R116" s="170">
        <f>Q116*H116</f>
        <v>0</v>
      </c>
      <c r="S116" s="170">
        <v>0.046</v>
      </c>
      <c r="T116" s="171">
        <f>S116*H116</f>
        <v>0.0966</v>
      </c>
      <c r="U116" s="33"/>
      <c r="V116" s="33"/>
      <c r="W116" s="33"/>
      <c r="X116" s="33"/>
      <c r="Y116" s="33"/>
      <c r="Z116" s="33"/>
      <c r="AA116" s="33"/>
      <c r="AB116" s="33"/>
      <c r="AC116" s="33"/>
      <c r="AD116" s="33"/>
      <c r="AE116" s="33"/>
      <c r="AR116" s="172" t="s">
        <v>87</v>
      </c>
      <c r="AT116" s="172" t="s">
        <v>167</v>
      </c>
      <c r="AU116" s="172" t="s">
        <v>83</v>
      </c>
      <c r="AY116" s="18" t="s">
        <v>165</v>
      </c>
      <c r="BE116" s="173">
        <f>IF(N116="základní",J116,0)</f>
        <v>0</v>
      </c>
      <c r="BF116" s="173">
        <f>IF(N116="snížená",J116,0)</f>
        <v>0</v>
      </c>
      <c r="BG116" s="173">
        <f>IF(N116="zákl. přenesená",J116,0)</f>
        <v>0</v>
      </c>
      <c r="BH116" s="173">
        <f>IF(N116="sníž. přenesená",J116,0)</f>
        <v>0</v>
      </c>
      <c r="BI116" s="173">
        <f>IF(N116="nulová",J116,0)</f>
        <v>0</v>
      </c>
      <c r="BJ116" s="18" t="s">
        <v>15</v>
      </c>
      <c r="BK116" s="173">
        <f>ROUND(I116*H116,2)</f>
        <v>0</v>
      </c>
      <c r="BL116" s="18" t="s">
        <v>87</v>
      </c>
      <c r="BM116" s="172" t="s">
        <v>514</v>
      </c>
    </row>
    <row r="117" spans="2:51" s="13" customFormat="1" ht="12">
      <c r="B117" s="174"/>
      <c r="D117" s="355" t="s">
        <v>173</v>
      </c>
      <c r="E117" s="175" t="s">
        <v>3</v>
      </c>
      <c r="F117" s="176" t="s">
        <v>509</v>
      </c>
      <c r="H117" s="177">
        <v>2.1</v>
      </c>
      <c r="I117" s="178"/>
      <c r="L117" s="174"/>
      <c r="M117" s="179"/>
      <c r="N117" s="180"/>
      <c r="O117" s="180"/>
      <c r="P117" s="180"/>
      <c r="Q117" s="180"/>
      <c r="R117" s="180"/>
      <c r="S117" s="180"/>
      <c r="T117" s="181"/>
      <c r="AT117" s="175" t="s">
        <v>173</v>
      </c>
      <c r="AU117" s="175" t="s">
        <v>83</v>
      </c>
      <c r="AV117" s="13" t="s">
        <v>75</v>
      </c>
      <c r="AW117" s="13" t="s">
        <v>33</v>
      </c>
      <c r="AX117" s="13" t="s">
        <v>15</v>
      </c>
      <c r="AY117" s="175" t="s">
        <v>165</v>
      </c>
    </row>
    <row r="118" spans="2:63" s="12" customFormat="1" ht="22.9" customHeight="1">
      <c r="B118" s="147"/>
      <c r="D118" s="356" t="s">
        <v>70</v>
      </c>
      <c r="E118" s="158" t="s">
        <v>226</v>
      </c>
      <c r="F118" s="158" t="s">
        <v>227</v>
      </c>
      <c r="I118" s="150"/>
      <c r="J118" s="159">
        <f>BK118</f>
        <v>0</v>
      </c>
      <c r="L118" s="147"/>
      <c r="M118" s="152"/>
      <c r="N118" s="153"/>
      <c r="O118" s="153"/>
      <c r="P118" s="154">
        <f>SUM(P119:P123)</f>
        <v>0</v>
      </c>
      <c r="Q118" s="153"/>
      <c r="R118" s="154">
        <f>SUM(R119:R123)</f>
        <v>0</v>
      </c>
      <c r="S118" s="153"/>
      <c r="T118" s="155">
        <f>SUM(T119:T123)</f>
        <v>0</v>
      </c>
      <c r="AR118" s="148" t="s">
        <v>15</v>
      </c>
      <c r="AT118" s="156" t="s">
        <v>70</v>
      </c>
      <c r="AU118" s="156" t="s">
        <v>15</v>
      </c>
      <c r="AY118" s="148" t="s">
        <v>165</v>
      </c>
      <c r="BK118" s="157">
        <f>SUM(BK119:BK123)</f>
        <v>0</v>
      </c>
    </row>
    <row r="119" spans="1:65" s="2" customFormat="1" ht="33" customHeight="1">
      <c r="A119" s="33"/>
      <c r="B119" s="160"/>
      <c r="C119" s="161" t="s">
        <v>112</v>
      </c>
      <c r="D119" s="354" t="s">
        <v>167</v>
      </c>
      <c r="E119" s="162" t="s">
        <v>229</v>
      </c>
      <c r="F119" s="163" t="s">
        <v>230</v>
      </c>
      <c r="G119" s="164" t="s">
        <v>231</v>
      </c>
      <c r="H119" s="165">
        <v>1.323</v>
      </c>
      <c r="I119" s="166"/>
      <c r="J119" s="167">
        <f>ROUND(I119*H119,2)</f>
        <v>0</v>
      </c>
      <c r="K119" s="163" t="s">
        <v>171</v>
      </c>
      <c r="L119" s="34"/>
      <c r="M119" s="168" t="s">
        <v>3</v>
      </c>
      <c r="N119" s="169" t="s">
        <v>42</v>
      </c>
      <c r="O119" s="54"/>
      <c r="P119" s="170">
        <f>O119*H119</f>
        <v>0</v>
      </c>
      <c r="Q119" s="170">
        <v>0</v>
      </c>
      <c r="R119" s="170">
        <f>Q119*H119</f>
        <v>0</v>
      </c>
      <c r="S119" s="170">
        <v>0</v>
      </c>
      <c r="T119" s="171">
        <f>S119*H119</f>
        <v>0</v>
      </c>
      <c r="U119" s="33"/>
      <c r="V119" s="33"/>
      <c r="W119" s="33"/>
      <c r="X119" s="33"/>
      <c r="Y119" s="33"/>
      <c r="Z119" s="33"/>
      <c r="AA119" s="33"/>
      <c r="AB119" s="33"/>
      <c r="AC119" s="33"/>
      <c r="AD119" s="33"/>
      <c r="AE119" s="33"/>
      <c r="AR119" s="172" t="s">
        <v>87</v>
      </c>
      <c r="AT119" s="172" t="s">
        <v>167</v>
      </c>
      <c r="AU119" s="172" t="s">
        <v>75</v>
      </c>
      <c r="AY119" s="18" t="s">
        <v>165</v>
      </c>
      <c r="BE119" s="173">
        <f>IF(N119="základní",J119,0)</f>
        <v>0</v>
      </c>
      <c r="BF119" s="173">
        <f>IF(N119="snížená",J119,0)</f>
        <v>0</v>
      </c>
      <c r="BG119" s="173">
        <f>IF(N119="zákl. přenesená",J119,0)</f>
        <v>0</v>
      </c>
      <c r="BH119" s="173">
        <f>IF(N119="sníž. přenesená",J119,0)</f>
        <v>0</v>
      </c>
      <c r="BI119" s="173">
        <f>IF(N119="nulová",J119,0)</f>
        <v>0</v>
      </c>
      <c r="BJ119" s="18" t="s">
        <v>15</v>
      </c>
      <c r="BK119" s="173">
        <f>ROUND(I119*H119,2)</f>
        <v>0</v>
      </c>
      <c r="BL119" s="18" t="s">
        <v>87</v>
      </c>
      <c r="BM119" s="172" t="s">
        <v>515</v>
      </c>
    </row>
    <row r="120" spans="1:65" s="2" customFormat="1" ht="21.75" customHeight="1">
      <c r="A120" s="33"/>
      <c r="B120" s="160"/>
      <c r="C120" s="161" t="s">
        <v>115</v>
      </c>
      <c r="D120" s="354" t="s">
        <v>167</v>
      </c>
      <c r="E120" s="162" t="s">
        <v>234</v>
      </c>
      <c r="F120" s="163" t="s">
        <v>235</v>
      </c>
      <c r="G120" s="164" t="s">
        <v>231</v>
      </c>
      <c r="H120" s="165">
        <v>1.323</v>
      </c>
      <c r="I120" s="166"/>
      <c r="J120" s="167">
        <f>ROUND(I120*H120,2)</f>
        <v>0</v>
      </c>
      <c r="K120" s="163" t="s">
        <v>171</v>
      </c>
      <c r="L120" s="34"/>
      <c r="M120" s="168" t="s">
        <v>3</v>
      </c>
      <c r="N120" s="169" t="s">
        <v>42</v>
      </c>
      <c r="O120" s="54"/>
      <c r="P120" s="170">
        <f>O120*H120</f>
        <v>0</v>
      </c>
      <c r="Q120" s="170">
        <v>0</v>
      </c>
      <c r="R120" s="170">
        <f>Q120*H120</f>
        <v>0</v>
      </c>
      <c r="S120" s="170">
        <v>0</v>
      </c>
      <c r="T120" s="171">
        <f>S120*H120</f>
        <v>0</v>
      </c>
      <c r="U120" s="33"/>
      <c r="V120" s="33"/>
      <c r="W120" s="33"/>
      <c r="X120" s="33"/>
      <c r="Y120" s="33"/>
      <c r="Z120" s="33"/>
      <c r="AA120" s="33"/>
      <c r="AB120" s="33"/>
      <c r="AC120" s="33"/>
      <c r="AD120" s="33"/>
      <c r="AE120" s="33"/>
      <c r="AR120" s="172" t="s">
        <v>87</v>
      </c>
      <c r="AT120" s="172" t="s">
        <v>167</v>
      </c>
      <c r="AU120" s="172" t="s">
        <v>75</v>
      </c>
      <c r="AY120" s="18" t="s">
        <v>165</v>
      </c>
      <c r="BE120" s="173">
        <f>IF(N120="základní",J120,0)</f>
        <v>0</v>
      </c>
      <c r="BF120" s="173">
        <f>IF(N120="snížená",J120,0)</f>
        <v>0</v>
      </c>
      <c r="BG120" s="173">
        <f>IF(N120="zákl. přenesená",J120,0)</f>
        <v>0</v>
      </c>
      <c r="BH120" s="173">
        <f>IF(N120="sníž. přenesená",J120,0)</f>
        <v>0</v>
      </c>
      <c r="BI120" s="173">
        <f>IF(N120="nulová",J120,0)</f>
        <v>0</v>
      </c>
      <c r="BJ120" s="18" t="s">
        <v>15</v>
      </c>
      <c r="BK120" s="173">
        <f>ROUND(I120*H120,2)</f>
        <v>0</v>
      </c>
      <c r="BL120" s="18" t="s">
        <v>87</v>
      </c>
      <c r="BM120" s="172" t="s">
        <v>516</v>
      </c>
    </row>
    <row r="121" spans="1:65" s="2" customFormat="1" ht="33" customHeight="1">
      <c r="A121" s="33"/>
      <c r="B121" s="160"/>
      <c r="C121" s="161" t="s">
        <v>211</v>
      </c>
      <c r="D121" s="354" t="s">
        <v>167</v>
      </c>
      <c r="E121" s="162" t="s">
        <v>238</v>
      </c>
      <c r="F121" s="163" t="s">
        <v>239</v>
      </c>
      <c r="G121" s="164" t="s">
        <v>231</v>
      </c>
      <c r="H121" s="165">
        <v>39.69</v>
      </c>
      <c r="I121" s="166"/>
      <c r="J121" s="167">
        <f>ROUND(I121*H121,2)</f>
        <v>0</v>
      </c>
      <c r="K121" s="163" t="s">
        <v>171</v>
      </c>
      <c r="L121" s="34"/>
      <c r="M121" s="168" t="s">
        <v>3</v>
      </c>
      <c r="N121" s="169" t="s">
        <v>42</v>
      </c>
      <c r="O121" s="54"/>
      <c r="P121" s="170">
        <f>O121*H121</f>
        <v>0</v>
      </c>
      <c r="Q121" s="170">
        <v>0</v>
      </c>
      <c r="R121" s="170">
        <f>Q121*H121</f>
        <v>0</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517</v>
      </c>
    </row>
    <row r="122" spans="2:51" s="13" customFormat="1" ht="12">
      <c r="B122" s="174"/>
      <c r="D122" s="355" t="s">
        <v>173</v>
      </c>
      <c r="F122" s="176" t="s">
        <v>518</v>
      </c>
      <c r="H122" s="177">
        <v>39.69</v>
      </c>
      <c r="I122" s="178"/>
      <c r="L122" s="174"/>
      <c r="M122" s="179"/>
      <c r="N122" s="180"/>
      <c r="O122" s="180"/>
      <c r="P122" s="180"/>
      <c r="Q122" s="180"/>
      <c r="R122" s="180"/>
      <c r="S122" s="180"/>
      <c r="T122" s="181"/>
      <c r="AT122" s="175" t="s">
        <v>173</v>
      </c>
      <c r="AU122" s="175" t="s">
        <v>75</v>
      </c>
      <c r="AV122" s="13" t="s">
        <v>75</v>
      </c>
      <c r="AW122" s="13" t="s">
        <v>4</v>
      </c>
      <c r="AX122" s="13" t="s">
        <v>15</v>
      </c>
      <c r="AY122" s="175" t="s">
        <v>165</v>
      </c>
    </row>
    <row r="123" spans="1:65" s="2" customFormat="1" ht="33" customHeight="1">
      <c r="A123" s="33"/>
      <c r="B123" s="160"/>
      <c r="C123" s="161" t="s">
        <v>202</v>
      </c>
      <c r="D123" s="354" t="s">
        <v>167</v>
      </c>
      <c r="E123" s="162" t="s">
        <v>243</v>
      </c>
      <c r="F123" s="163" t="s">
        <v>244</v>
      </c>
      <c r="G123" s="164" t="s">
        <v>231</v>
      </c>
      <c r="H123" s="165">
        <v>1.323</v>
      </c>
      <c r="I123" s="166"/>
      <c r="J123" s="167">
        <f>ROUND(I123*H123,2)</f>
        <v>0</v>
      </c>
      <c r="K123" s="163" t="s">
        <v>171</v>
      </c>
      <c r="L123" s="34"/>
      <c r="M123" s="168" t="s">
        <v>3</v>
      </c>
      <c r="N123" s="169" t="s">
        <v>42</v>
      </c>
      <c r="O123" s="54"/>
      <c r="P123" s="170">
        <f>O123*H123</f>
        <v>0</v>
      </c>
      <c r="Q123" s="170">
        <v>0</v>
      </c>
      <c r="R123" s="170">
        <f>Q123*H123</f>
        <v>0</v>
      </c>
      <c r="S123" s="170">
        <v>0</v>
      </c>
      <c r="T123" s="171">
        <f>S123*H123</f>
        <v>0</v>
      </c>
      <c r="U123" s="33"/>
      <c r="V123" s="33"/>
      <c r="W123" s="33"/>
      <c r="X123" s="33"/>
      <c r="Y123" s="33"/>
      <c r="Z123" s="33"/>
      <c r="AA123" s="33"/>
      <c r="AB123" s="33"/>
      <c r="AC123" s="33"/>
      <c r="AD123" s="33"/>
      <c r="AE123" s="33"/>
      <c r="AR123" s="172" t="s">
        <v>87</v>
      </c>
      <c r="AT123" s="172" t="s">
        <v>167</v>
      </c>
      <c r="AU123" s="172" t="s">
        <v>75</v>
      </c>
      <c r="AY123" s="18" t="s">
        <v>165</v>
      </c>
      <c r="BE123" s="173">
        <f>IF(N123="základní",J123,0)</f>
        <v>0</v>
      </c>
      <c r="BF123" s="173">
        <f>IF(N123="snížená",J123,0)</f>
        <v>0</v>
      </c>
      <c r="BG123" s="173">
        <f>IF(N123="zákl. přenesená",J123,0)</f>
        <v>0</v>
      </c>
      <c r="BH123" s="173">
        <f>IF(N123="sníž. přenesená",J123,0)</f>
        <v>0</v>
      </c>
      <c r="BI123" s="173">
        <f>IF(N123="nulová",J123,0)</f>
        <v>0</v>
      </c>
      <c r="BJ123" s="18" t="s">
        <v>15</v>
      </c>
      <c r="BK123" s="173">
        <f>ROUND(I123*H123,2)</f>
        <v>0</v>
      </c>
      <c r="BL123" s="18" t="s">
        <v>87</v>
      </c>
      <c r="BM123" s="172" t="s">
        <v>519</v>
      </c>
    </row>
    <row r="124" spans="2:63" s="12" customFormat="1" ht="22.9" customHeight="1">
      <c r="B124" s="147"/>
      <c r="D124" s="356" t="s">
        <v>70</v>
      </c>
      <c r="E124" s="158" t="s">
        <v>246</v>
      </c>
      <c r="F124" s="158" t="s">
        <v>247</v>
      </c>
      <c r="I124" s="150"/>
      <c r="J124" s="159">
        <f>BK124</f>
        <v>0</v>
      </c>
      <c r="L124" s="147"/>
      <c r="M124" s="152"/>
      <c r="N124" s="153"/>
      <c r="O124" s="153"/>
      <c r="P124" s="154">
        <f>P125</f>
        <v>0</v>
      </c>
      <c r="Q124" s="153"/>
      <c r="R124" s="154">
        <f>R125</f>
        <v>0</v>
      </c>
      <c r="S124" s="153"/>
      <c r="T124" s="155">
        <f>T125</f>
        <v>0</v>
      </c>
      <c r="AR124" s="148" t="s">
        <v>15</v>
      </c>
      <c r="AT124" s="156" t="s">
        <v>70</v>
      </c>
      <c r="AU124" s="156" t="s">
        <v>15</v>
      </c>
      <c r="AY124" s="148" t="s">
        <v>165</v>
      </c>
      <c r="BK124" s="157">
        <f>BK125</f>
        <v>0</v>
      </c>
    </row>
    <row r="125" spans="1:65" s="2" customFormat="1" ht="44.25" customHeight="1">
      <c r="A125" s="33"/>
      <c r="B125" s="160"/>
      <c r="C125" s="161" t="s">
        <v>220</v>
      </c>
      <c r="D125" s="354" t="s">
        <v>167</v>
      </c>
      <c r="E125" s="162" t="s">
        <v>248</v>
      </c>
      <c r="F125" s="163" t="s">
        <v>249</v>
      </c>
      <c r="G125" s="164" t="s">
        <v>231</v>
      </c>
      <c r="H125" s="165">
        <v>0.033</v>
      </c>
      <c r="I125" s="166"/>
      <c r="J125" s="167">
        <f>ROUND(I125*H125,2)</f>
        <v>0</v>
      </c>
      <c r="K125" s="163" t="s">
        <v>171</v>
      </c>
      <c r="L125" s="34"/>
      <c r="M125" s="168" t="s">
        <v>3</v>
      </c>
      <c r="N125" s="169" t="s">
        <v>42</v>
      </c>
      <c r="O125" s="54"/>
      <c r="P125" s="170">
        <f>O125*H125</f>
        <v>0</v>
      </c>
      <c r="Q125" s="170">
        <v>0</v>
      </c>
      <c r="R125" s="170">
        <f>Q125*H125</f>
        <v>0</v>
      </c>
      <c r="S125" s="170">
        <v>0</v>
      </c>
      <c r="T125" s="171">
        <f>S125*H125</f>
        <v>0</v>
      </c>
      <c r="U125" s="33"/>
      <c r="V125" s="33"/>
      <c r="W125" s="33"/>
      <c r="X125" s="33"/>
      <c r="Y125" s="33"/>
      <c r="Z125" s="33"/>
      <c r="AA125" s="33"/>
      <c r="AB125" s="33"/>
      <c r="AC125" s="33"/>
      <c r="AD125" s="33"/>
      <c r="AE125" s="33"/>
      <c r="AR125" s="172" t="s">
        <v>87</v>
      </c>
      <c r="AT125" s="172" t="s">
        <v>167</v>
      </c>
      <c r="AU125" s="172" t="s">
        <v>75</v>
      </c>
      <c r="AY125" s="18" t="s">
        <v>165</v>
      </c>
      <c r="BE125" s="173">
        <f>IF(N125="základní",J125,0)</f>
        <v>0</v>
      </c>
      <c r="BF125" s="173">
        <f>IF(N125="snížená",J125,0)</f>
        <v>0</v>
      </c>
      <c r="BG125" s="173">
        <f>IF(N125="zákl. přenesená",J125,0)</f>
        <v>0</v>
      </c>
      <c r="BH125" s="173">
        <f>IF(N125="sníž. přenesená",J125,0)</f>
        <v>0</v>
      </c>
      <c r="BI125" s="173">
        <f>IF(N125="nulová",J125,0)</f>
        <v>0</v>
      </c>
      <c r="BJ125" s="18" t="s">
        <v>15</v>
      </c>
      <c r="BK125" s="173">
        <f>ROUND(I125*H125,2)</f>
        <v>0</v>
      </c>
      <c r="BL125" s="18" t="s">
        <v>87</v>
      </c>
      <c r="BM125" s="172" t="s">
        <v>520</v>
      </c>
    </row>
    <row r="126" spans="2:63" s="12" customFormat="1" ht="25.9" customHeight="1">
      <c r="B126" s="147"/>
      <c r="D126" s="356" t="s">
        <v>70</v>
      </c>
      <c r="E126" s="149" t="s">
        <v>251</v>
      </c>
      <c r="F126" s="149" t="s">
        <v>252</v>
      </c>
      <c r="I126" s="150"/>
      <c r="J126" s="151">
        <f>BK126</f>
        <v>0</v>
      </c>
      <c r="L126" s="147"/>
      <c r="M126" s="152"/>
      <c r="N126" s="153"/>
      <c r="O126" s="153"/>
      <c r="P126" s="154">
        <f>P127+P133+P143+P155</f>
        <v>0</v>
      </c>
      <c r="Q126" s="153"/>
      <c r="R126" s="154">
        <f>R127+R133+R143+R155</f>
        <v>0.0633916</v>
      </c>
      <c r="S126" s="153"/>
      <c r="T126" s="155">
        <f>T127+T133+T143+T155</f>
        <v>1.2261094000000001</v>
      </c>
      <c r="AR126" s="148" t="s">
        <v>75</v>
      </c>
      <c r="AT126" s="156" t="s">
        <v>70</v>
      </c>
      <c r="AU126" s="156" t="s">
        <v>71</v>
      </c>
      <c r="AY126" s="148" t="s">
        <v>165</v>
      </c>
      <c r="BK126" s="157">
        <f>BK127+BK133+BK143+BK155</f>
        <v>0</v>
      </c>
    </row>
    <row r="127" spans="2:63" s="12" customFormat="1" ht="22.9" customHeight="1">
      <c r="B127" s="147"/>
      <c r="D127" s="356" t="s">
        <v>70</v>
      </c>
      <c r="E127" s="158" t="s">
        <v>338</v>
      </c>
      <c r="F127" s="158" t="s">
        <v>339</v>
      </c>
      <c r="I127" s="150"/>
      <c r="J127" s="159">
        <f>BK127</f>
        <v>0</v>
      </c>
      <c r="L127" s="147"/>
      <c r="M127" s="152"/>
      <c r="N127" s="153"/>
      <c r="O127" s="153"/>
      <c r="P127" s="154">
        <f>SUM(P128:P132)</f>
        <v>0</v>
      </c>
      <c r="Q127" s="153"/>
      <c r="R127" s="154">
        <f>SUM(R128:R132)</f>
        <v>0.03801</v>
      </c>
      <c r="S127" s="153"/>
      <c r="T127" s="155">
        <f>SUM(T128:T132)</f>
        <v>0.051629999999999995</v>
      </c>
      <c r="AR127" s="148" t="s">
        <v>75</v>
      </c>
      <c r="AT127" s="156" t="s">
        <v>70</v>
      </c>
      <c r="AU127" s="156" t="s">
        <v>15</v>
      </c>
      <c r="AY127" s="148" t="s">
        <v>165</v>
      </c>
      <c r="BK127" s="157">
        <f>SUM(BK128:BK132)</f>
        <v>0</v>
      </c>
    </row>
    <row r="128" spans="1:65" s="2" customFormat="1" ht="44.25" customHeight="1">
      <c r="A128" s="33"/>
      <c r="B128" s="160"/>
      <c r="C128" s="161" t="s">
        <v>228</v>
      </c>
      <c r="D128" s="354" t="s">
        <v>167</v>
      </c>
      <c r="E128" s="162" t="s">
        <v>341</v>
      </c>
      <c r="F128" s="163" t="s">
        <v>342</v>
      </c>
      <c r="G128" s="164" t="s">
        <v>170</v>
      </c>
      <c r="H128" s="165">
        <v>3</v>
      </c>
      <c r="I128" s="166"/>
      <c r="J128" s="167">
        <f>ROUND(I128*H128,2)</f>
        <v>0</v>
      </c>
      <c r="K128" s="163" t="s">
        <v>3</v>
      </c>
      <c r="L128" s="34"/>
      <c r="M128" s="168" t="s">
        <v>3</v>
      </c>
      <c r="N128" s="169" t="s">
        <v>42</v>
      </c>
      <c r="O128" s="54"/>
      <c r="P128" s="170">
        <f>O128*H128</f>
        <v>0</v>
      </c>
      <c r="Q128" s="170">
        <v>0.01254</v>
      </c>
      <c r="R128" s="170">
        <f>Q128*H128</f>
        <v>0.03762</v>
      </c>
      <c r="S128" s="170">
        <v>0</v>
      </c>
      <c r="T128" s="171">
        <f>S128*H128</f>
        <v>0</v>
      </c>
      <c r="U128" s="33"/>
      <c r="V128" s="33"/>
      <c r="W128" s="33"/>
      <c r="X128" s="33"/>
      <c r="Y128" s="33"/>
      <c r="Z128" s="33"/>
      <c r="AA128" s="33"/>
      <c r="AB128" s="33"/>
      <c r="AC128" s="33"/>
      <c r="AD128" s="33"/>
      <c r="AE128" s="33"/>
      <c r="AR128" s="172" t="s">
        <v>255</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255</v>
      </c>
      <c r="BM128" s="172" t="s">
        <v>521</v>
      </c>
    </row>
    <row r="129" spans="1:65" s="2" customFormat="1" ht="44.25" customHeight="1">
      <c r="A129" s="33"/>
      <c r="B129" s="160"/>
      <c r="C129" s="161" t="s">
        <v>340</v>
      </c>
      <c r="D129" s="354" t="s">
        <v>167</v>
      </c>
      <c r="E129" s="162" t="s">
        <v>345</v>
      </c>
      <c r="F129" s="163" t="s">
        <v>346</v>
      </c>
      <c r="G129" s="164" t="s">
        <v>170</v>
      </c>
      <c r="H129" s="165">
        <v>3</v>
      </c>
      <c r="I129" s="166"/>
      <c r="J129" s="167">
        <f>ROUND(I129*H129,2)</f>
        <v>0</v>
      </c>
      <c r="K129" s="163" t="s">
        <v>171</v>
      </c>
      <c r="L129" s="34"/>
      <c r="M129" s="168" t="s">
        <v>3</v>
      </c>
      <c r="N129" s="169" t="s">
        <v>42</v>
      </c>
      <c r="O129" s="54"/>
      <c r="P129" s="170">
        <f>O129*H129</f>
        <v>0</v>
      </c>
      <c r="Q129" s="170">
        <v>0</v>
      </c>
      <c r="R129" s="170">
        <f>Q129*H129</f>
        <v>0</v>
      </c>
      <c r="S129" s="170">
        <v>0.01721</v>
      </c>
      <c r="T129" s="171">
        <f>S129*H129</f>
        <v>0.051629999999999995</v>
      </c>
      <c r="U129" s="33"/>
      <c r="V129" s="33"/>
      <c r="W129" s="33"/>
      <c r="X129" s="33"/>
      <c r="Y129" s="33"/>
      <c r="Z129" s="33"/>
      <c r="AA129" s="33"/>
      <c r="AB129" s="33"/>
      <c r="AC129" s="33"/>
      <c r="AD129" s="33"/>
      <c r="AE129" s="33"/>
      <c r="AR129" s="172" t="s">
        <v>255</v>
      </c>
      <c r="AT129" s="172" t="s">
        <v>167</v>
      </c>
      <c r="AU129" s="172" t="s">
        <v>75</v>
      </c>
      <c r="AY129" s="18" t="s">
        <v>165</v>
      </c>
      <c r="BE129" s="173">
        <f>IF(N129="základní",J129,0)</f>
        <v>0</v>
      </c>
      <c r="BF129" s="173">
        <f>IF(N129="snížená",J129,0)</f>
        <v>0</v>
      </c>
      <c r="BG129" s="173">
        <f>IF(N129="zákl. přenesená",J129,0)</f>
        <v>0</v>
      </c>
      <c r="BH129" s="173">
        <f>IF(N129="sníž. přenesená",J129,0)</f>
        <v>0</v>
      </c>
      <c r="BI129" s="173">
        <f>IF(N129="nulová",J129,0)</f>
        <v>0</v>
      </c>
      <c r="BJ129" s="18" t="s">
        <v>15</v>
      </c>
      <c r="BK129" s="173">
        <f>ROUND(I129*H129,2)</f>
        <v>0</v>
      </c>
      <c r="BL129" s="18" t="s">
        <v>255</v>
      </c>
      <c r="BM129" s="172" t="s">
        <v>522</v>
      </c>
    </row>
    <row r="130" spans="1:65" s="2" customFormat="1" ht="21.75" customHeight="1">
      <c r="A130" s="33"/>
      <c r="B130" s="160"/>
      <c r="C130" s="161" t="s">
        <v>233</v>
      </c>
      <c r="D130" s="354" t="s">
        <v>167</v>
      </c>
      <c r="E130" s="162" t="s">
        <v>349</v>
      </c>
      <c r="F130" s="163" t="s">
        <v>350</v>
      </c>
      <c r="G130" s="164" t="s">
        <v>286</v>
      </c>
      <c r="H130" s="165">
        <v>1</v>
      </c>
      <c r="I130" s="166"/>
      <c r="J130" s="167">
        <f>ROUND(I130*H130,2)</f>
        <v>0</v>
      </c>
      <c r="K130" s="163" t="s">
        <v>3</v>
      </c>
      <c r="L130" s="34"/>
      <c r="M130" s="168" t="s">
        <v>3</v>
      </c>
      <c r="N130" s="169" t="s">
        <v>42</v>
      </c>
      <c r="O130" s="54"/>
      <c r="P130" s="170">
        <f>O130*H130</f>
        <v>0</v>
      </c>
      <c r="Q130" s="170">
        <v>3E-05</v>
      </c>
      <c r="R130" s="170">
        <f>Q130*H130</f>
        <v>3E-05</v>
      </c>
      <c r="S130" s="170">
        <v>0</v>
      </c>
      <c r="T130" s="171">
        <f>S130*H130</f>
        <v>0</v>
      </c>
      <c r="U130" s="33"/>
      <c r="V130" s="33"/>
      <c r="W130" s="33"/>
      <c r="X130" s="33"/>
      <c r="Y130" s="33"/>
      <c r="Z130" s="33"/>
      <c r="AA130" s="33"/>
      <c r="AB130" s="33"/>
      <c r="AC130" s="33"/>
      <c r="AD130" s="33"/>
      <c r="AE130" s="33"/>
      <c r="AR130" s="172" t="s">
        <v>255</v>
      </c>
      <c r="AT130" s="172" t="s">
        <v>167</v>
      </c>
      <c r="AU130" s="172" t="s">
        <v>75</v>
      </c>
      <c r="AY130" s="18" t="s">
        <v>165</v>
      </c>
      <c r="BE130" s="173">
        <f>IF(N130="základní",J130,0)</f>
        <v>0</v>
      </c>
      <c r="BF130" s="173">
        <f>IF(N130="snížená",J130,0)</f>
        <v>0</v>
      </c>
      <c r="BG130" s="173">
        <f>IF(N130="zákl. přenesená",J130,0)</f>
        <v>0</v>
      </c>
      <c r="BH130" s="173">
        <f>IF(N130="sníž. přenesená",J130,0)</f>
        <v>0</v>
      </c>
      <c r="BI130" s="173">
        <f>IF(N130="nulová",J130,0)</f>
        <v>0</v>
      </c>
      <c r="BJ130" s="18" t="s">
        <v>15</v>
      </c>
      <c r="BK130" s="173">
        <f>ROUND(I130*H130,2)</f>
        <v>0</v>
      </c>
      <c r="BL130" s="18" t="s">
        <v>255</v>
      </c>
      <c r="BM130" s="172" t="s">
        <v>523</v>
      </c>
    </row>
    <row r="131" spans="1:65" s="2" customFormat="1" ht="16.5" customHeight="1">
      <c r="A131" s="33"/>
      <c r="B131" s="160"/>
      <c r="C131" s="198" t="s">
        <v>237</v>
      </c>
      <c r="D131" s="357" t="s">
        <v>353</v>
      </c>
      <c r="E131" s="199" t="s">
        <v>354</v>
      </c>
      <c r="F131" s="200" t="s">
        <v>355</v>
      </c>
      <c r="G131" s="201" t="s">
        <v>286</v>
      </c>
      <c r="H131" s="202">
        <v>1</v>
      </c>
      <c r="I131" s="203"/>
      <c r="J131" s="204">
        <f>ROUND(I131*H131,2)</f>
        <v>0</v>
      </c>
      <c r="K131" s="200" t="s">
        <v>3</v>
      </c>
      <c r="L131" s="205"/>
      <c r="M131" s="206" t="s">
        <v>3</v>
      </c>
      <c r="N131" s="207" t="s">
        <v>42</v>
      </c>
      <c r="O131" s="54"/>
      <c r="P131" s="170">
        <f>O131*H131</f>
        <v>0</v>
      </c>
      <c r="Q131" s="170">
        <v>0.00036</v>
      </c>
      <c r="R131" s="170">
        <f>Q131*H131</f>
        <v>0.00036</v>
      </c>
      <c r="S131" s="170">
        <v>0</v>
      </c>
      <c r="T131" s="171">
        <f>S131*H131</f>
        <v>0</v>
      </c>
      <c r="U131" s="33"/>
      <c r="V131" s="33"/>
      <c r="W131" s="33"/>
      <c r="X131" s="33"/>
      <c r="Y131" s="33"/>
      <c r="Z131" s="33"/>
      <c r="AA131" s="33"/>
      <c r="AB131" s="33"/>
      <c r="AC131" s="33"/>
      <c r="AD131" s="33"/>
      <c r="AE131" s="33"/>
      <c r="AR131" s="172" t="s">
        <v>330</v>
      </c>
      <c r="AT131" s="172" t="s">
        <v>353</v>
      </c>
      <c r="AU131" s="172" t="s">
        <v>75</v>
      </c>
      <c r="AY131" s="18" t="s">
        <v>165</v>
      </c>
      <c r="BE131" s="173">
        <f>IF(N131="základní",J131,0)</f>
        <v>0</v>
      </c>
      <c r="BF131" s="173">
        <f>IF(N131="snížená",J131,0)</f>
        <v>0</v>
      </c>
      <c r="BG131" s="173">
        <f>IF(N131="zákl. přenesená",J131,0)</f>
        <v>0</v>
      </c>
      <c r="BH131" s="173">
        <f>IF(N131="sníž. přenesená",J131,0)</f>
        <v>0</v>
      </c>
      <c r="BI131" s="173">
        <f>IF(N131="nulová",J131,0)</f>
        <v>0</v>
      </c>
      <c r="BJ131" s="18" t="s">
        <v>15</v>
      </c>
      <c r="BK131" s="173">
        <f>ROUND(I131*H131,2)</f>
        <v>0</v>
      </c>
      <c r="BL131" s="18" t="s">
        <v>255</v>
      </c>
      <c r="BM131" s="172" t="s">
        <v>524</v>
      </c>
    </row>
    <row r="132" spans="1:65" s="2" customFormat="1" ht="33" customHeight="1">
      <c r="A132" s="33"/>
      <c r="B132" s="160"/>
      <c r="C132" s="161" t="s">
        <v>242</v>
      </c>
      <c r="D132" s="354" t="s">
        <v>167</v>
      </c>
      <c r="E132" s="162" t="s">
        <v>358</v>
      </c>
      <c r="F132" s="163" t="s">
        <v>359</v>
      </c>
      <c r="G132" s="164" t="s">
        <v>270</v>
      </c>
      <c r="H132" s="197"/>
      <c r="I132" s="166"/>
      <c r="J132" s="167">
        <f>ROUND(I132*H132,2)</f>
        <v>0</v>
      </c>
      <c r="K132" s="163" t="s">
        <v>171</v>
      </c>
      <c r="L132" s="34"/>
      <c r="M132" s="168" t="s">
        <v>3</v>
      </c>
      <c r="N132" s="169" t="s">
        <v>42</v>
      </c>
      <c r="O132" s="54"/>
      <c r="P132" s="170">
        <f>O132*H132</f>
        <v>0</v>
      </c>
      <c r="Q132" s="170">
        <v>0</v>
      </c>
      <c r="R132" s="170">
        <f>Q132*H132</f>
        <v>0</v>
      </c>
      <c r="S132" s="170">
        <v>0</v>
      </c>
      <c r="T132" s="171">
        <f>S132*H132</f>
        <v>0</v>
      </c>
      <c r="U132" s="33"/>
      <c r="V132" s="33"/>
      <c r="W132" s="33"/>
      <c r="X132" s="33"/>
      <c r="Y132" s="33"/>
      <c r="Z132" s="33"/>
      <c r="AA132" s="33"/>
      <c r="AB132" s="33"/>
      <c r="AC132" s="33"/>
      <c r="AD132" s="33"/>
      <c r="AE132" s="33"/>
      <c r="AR132" s="172" t="s">
        <v>255</v>
      </c>
      <c r="AT132" s="172" t="s">
        <v>167</v>
      </c>
      <c r="AU132" s="172" t="s">
        <v>75</v>
      </c>
      <c r="AY132" s="18" t="s">
        <v>165</v>
      </c>
      <c r="BE132" s="173">
        <f>IF(N132="základní",J132,0)</f>
        <v>0</v>
      </c>
      <c r="BF132" s="173">
        <f>IF(N132="snížená",J132,0)</f>
        <v>0</v>
      </c>
      <c r="BG132" s="173">
        <f>IF(N132="zákl. přenesená",J132,0)</f>
        <v>0</v>
      </c>
      <c r="BH132" s="173">
        <f>IF(N132="sníž. přenesená",J132,0)</f>
        <v>0</v>
      </c>
      <c r="BI132" s="173">
        <f>IF(N132="nulová",J132,0)</f>
        <v>0</v>
      </c>
      <c r="BJ132" s="18" t="s">
        <v>15</v>
      </c>
      <c r="BK132" s="173">
        <f>ROUND(I132*H132,2)</f>
        <v>0</v>
      </c>
      <c r="BL132" s="18" t="s">
        <v>255</v>
      </c>
      <c r="BM132" s="172" t="s">
        <v>525</v>
      </c>
    </row>
    <row r="133" spans="2:63" s="12" customFormat="1" ht="22.9" customHeight="1">
      <c r="B133" s="147"/>
      <c r="D133" s="356" t="s">
        <v>70</v>
      </c>
      <c r="E133" s="158" t="s">
        <v>361</v>
      </c>
      <c r="F133" s="158" t="s">
        <v>362</v>
      </c>
      <c r="I133" s="150"/>
      <c r="J133" s="159">
        <f>BK133</f>
        <v>0</v>
      </c>
      <c r="L133" s="147"/>
      <c r="M133" s="152"/>
      <c r="N133" s="153"/>
      <c r="O133" s="153"/>
      <c r="P133" s="154">
        <f>SUM(P134:P142)</f>
        <v>0</v>
      </c>
      <c r="Q133" s="153"/>
      <c r="R133" s="154">
        <f>SUM(R134:R142)</f>
        <v>0</v>
      </c>
      <c r="S133" s="153"/>
      <c r="T133" s="155">
        <f>SUM(T134:T142)</f>
        <v>1</v>
      </c>
      <c r="AR133" s="148" t="s">
        <v>75</v>
      </c>
      <c r="AT133" s="156" t="s">
        <v>70</v>
      </c>
      <c r="AU133" s="156" t="s">
        <v>15</v>
      </c>
      <c r="AY133" s="148" t="s">
        <v>165</v>
      </c>
      <c r="BK133" s="157">
        <f>SUM(BK134:BK142)</f>
        <v>0</v>
      </c>
    </row>
    <row r="134" spans="1:65" s="2" customFormat="1" ht="33" customHeight="1">
      <c r="A134" s="33"/>
      <c r="B134" s="160"/>
      <c r="C134" s="161" t="s">
        <v>9</v>
      </c>
      <c r="D134" s="354" t="s">
        <v>167</v>
      </c>
      <c r="E134" s="162" t="s">
        <v>392</v>
      </c>
      <c r="F134" s="163" t="s">
        <v>393</v>
      </c>
      <c r="G134" s="164" t="s">
        <v>270</v>
      </c>
      <c r="H134" s="197"/>
      <c r="I134" s="166"/>
      <c r="J134" s="167">
        <f aca="true" t="shared" si="0" ref="J134:J142">ROUND(I134*H134,2)</f>
        <v>0</v>
      </c>
      <c r="K134" s="163" t="s">
        <v>171</v>
      </c>
      <c r="L134" s="34"/>
      <c r="M134" s="168" t="s">
        <v>3</v>
      </c>
      <c r="N134" s="169" t="s">
        <v>42</v>
      </c>
      <c r="O134" s="54"/>
      <c r="P134" s="170">
        <f aca="true" t="shared" si="1" ref="P134:P142">O134*H134</f>
        <v>0</v>
      </c>
      <c r="Q134" s="170">
        <v>0</v>
      </c>
      <c r="R134" s="170">
        <f aca="true" t="shared" si="2" ref="R134:R142">Q134*H134</f>
        <v>0</v>
      </c>
      <c r="S134" s="170">
        <v>0</v>
      </c>
      <c r="T134" s="171">
        <f aca="true" t="shared" si="3" ref="T134:T142">S134*H134</f>
        <v>0</v>
      </c>
      <c r="U134" s="33"/>
      <c r="V134" s="33"/>
      <c r="W134" s="33"/>
      <c r="X134" s="33"/>
      <c r="Y134" s="33"/>
      <c r="Z134" s="33"/>
      <c r="AA134" s="33"/>
      <c r="AB134" s="33"/>
      <c r="AC134" s="33"/>
      <c r="AD134" s="33"/>
      <c r="AE134" s="33"/>
      <c r="AR134" s="172" t="s">
        <v>255</v>
      </c>
      <c r="AT134" s="172" t="s">
        <v>167</v>
      </c>
      <c r="AU134" s="172" t="s">
        <v>75</v>
      </c>
      <c r="AY134" s="18" t="s">
        <v>165</v>
      </c>
      <c r="BE134" s="173">
        <f aca="true" t="shared" si="4" ref="BE134:BE142">IF(N134="základní",J134,0)</f>
        <v>0</v>
      </c>
      <c r="BF134" s="173">
        <f aca="true" t="shared" si="5" ref="BF134:BF142">IF(N134="snížená",J134,0)</f>
        <v>0</v>
      </c>
      <c r="BG134" s="173">
        <f aca="true" t="shared" si="6" ref="BG134:BG142">IF(N134="zákl. přenesená",J134,0)</f>
        <v>0</v>
      </c>
      <c r="BH134" s="173">
        <f aca="true" t="shared" si="7" ref="BH134:BH142">IF(N134="sníž. přenesená",J134,0)</f>
        <v>0</v>
      </c>
      <c r="BI134" s="173">
        <f aca="true" t="shared" si="8" ref="BI134:BI142">IF(N134="nulová",J134,0)</f>
        <v>0</v>
      </c>
      <c r="BJ134" s="18" t="s">
        <v>15</v>
      </c>
      <c r="BK134" s="173">
        <f aca="true" t="shared" si="9" ref="BK134:BK142">ROUND(I134*H134,2)</f>
        <v>0</v>
      </c>
      <c r="BL134" s="18" t="s">
        <v>255</v>
      </c>
      <c r="BM134" s="172" t="s">
        <v>526</v>
      </c>
    </row>
    <row r="135" spans="1:65" s="2" customFormat="1" ht="21.75" customHeight="1">
      <c r="A135" s="33"/>
      <c r="B135" s="160"/>
      <c r="C135" s="161" t="s">
        <v>255</v>
      </c>
      <c r="D135" s="354" t="s">
        <v>167</v>
      </c>
      <c r="E135" s="162" t="s">
        <v>527</v>
      </c>
      <c r="F135" s="163" t="s">
        <v>528</v>
      </c>
      <c r="G135" s="164" t="s">
        <v>529</v>
      </c>
      <c r="H135" s="165">
        <v>1</v>
      </c>
      <c r="I135" s="166"/>
      <c r="J135" s="167">
        <f t="shared" si="0"/>
        <v>0</v>
      </c>
      <c r="K135" s="163" t="s">
        <v>3</v>
      </c>
      <c r="L135" s="34"/>
      <c r="M135" s="168" t="s">
        <v>3</v>
      </c>
      <c r="N135" s="169" t="s">
        <v>42</v>
      </c>
      <c r="O135" s="54"/>
      <c r="P135" s="170">
        <f t="shared" si="1"/>
        <v>0</v>
      </c>
      <c r="Q135" s="170">
        <v>0</v>
      </c>
      <c r="R135" s="170">
        <f t="shared" si="2"/>
        <v>0</v>
      </c>
      <c r="S135" s="170">
        <v>1</v>
      </c>
      <c r="T135" s="171">
        <f t="shared" si="3"/>
        <v>1</v>
      </c>
      <c r="U135" s="33"/>
      <c r="V135" s="33"/>
      <c r="W135" s="33"/>
      <c r="X135" s="33"/>
      <c r="Y135" s="33"/>
      <c r="Z135" s="33"/>
      <c r="AA135" s="33"/>
      <c r="AB135" s="33"/>
      <c r="AC135" s="33"/>
      <c r="AD135" s="33"/>
      <c r="AE135" s="33"/>
      <c r="AR135" s="172" t="s">
        <v>255</v>
      </c>
      <c r="AT135" s="172" t="s">
        <v>167</v>
      </c>
      <c r="AU135" s="172" t="s">
        <v>75</v>
      </c>
      <c r="AY135" s="18" t="s">
        <v>165</v>
      </c>
      <c r="BE135" s="173">
        <f t="shared" si="4"/>
        <v>0</v>
      </c>
      <c r="BF135" s="173">
        <f t="shared" si="5"/>
        <v>0</v>
      </c>
      <c r="BG135" s="173">
        <f t="shared" si="6"/>
        <v>0</v>
      </c>
      <c r="BH135" s="173">
        <f t="shared" si="7"/>
        <v>0</v>
      </c>
      <c r="BI135" s="173">
        <f t="shared" si="8"/>
        <v>0</v>
      </c>
      <c r="BJ135" s="18" t="s">
        <v>15</v>
      </c>
      <c r="BK135" s="173">
        <f t="shared" si="9"/>
        <v>0</v>
      </c>
      <c r="BL135" s="18" t="s">
        <v>255</v>
      </c>
      <c r="BM135" s="172" t="s">
        <v>530</v>
      </c>
    </row>
    <row r="136" spans="1:65" s="2" customFormat="1" ht="55.5" customHeight="1">
      <c r="A136" s="33"/>
      <c r="B136" s="160"/>
      <c r="C136" s="161" t="s">
        <v>259</v>
      </c>
      <c r="D136" s="354" t="s">
        <v>167</v>
      </c>
      <c r="E136" s="162" t="s">
        <v>531</v>
      </c>
      <c r="F136" s="163" t="s">
        <v>532</v>
      </c>
      <c r="G136" s="164" t="s">
        <v>529</v>
      </c>
      <c r="H136" s="165">
        <v>1</v>
      </c>
      <c r="I136" s="166"/>
      <c r="J136" s="167">
        <f t="shared" si="0"/>
        <v>0</v>
      </c>
      <c r="K136" s="163" t="s">
        <v>3</v>
      </c>
      <c r="L136" s="34"/>
      <c r="M136" s="168" t="s">
        <v>3</v>
      </c>
      <c r="N136" s="169" t="s">
        <v>42</v>
      </c>
      <c r="O136" s="54"/>
      <c r="P136" s="170">
        <f t="shared" si="1"/>
        <v>0</v>
      </c>
      <c r="Q136" s="170">
        <v>0</v>
      </c>
      <c r="R136" s="170">
        <f t="shared" si="2"/>
        <v>0</v>
      </c>
      <c r="S136" s="170">
        <v>0</v>
      </c>
      <c r="T136" s="171">
        <f t="shared" si="3"/>
        <v>0</v>
      </c>
      <c r="U136" s="33"/>
      <c r="V136" s="33"/>
      <c r="W136" s="33"/>
      <c r="X136" s="33"/>
      <c r="Y136" s="33"/>
      <c r="Z136" s="33"/>
      <c r="AA136" s="33"/>
      <c r="AB136" s="33"/>
      <c r="AC136" s="33"/>
      <c r="AD136" s="33"/>
      <c r="AE136" s="33"/>
      <c r="AR136" s="172" t="s">
        <v>255</v>
      </c>
      <c r="AT136" s="172" t="s">
        <v>167</v>
      </c>
      <c r="AU136" s="172" t="s">
        <v>75</v>
      </c>
      <c r="AY136" s="18" t="s">
        <v>165</v>
      </c>
      <c r="BE136" s="173">
        <f t="shared" si="4"/>
        <v>0</v>
      </c>
      <c r="BF136" s="173">
        <f t="shared" si="5"/>
        <v>0</v>
      </c>
      <c r="BG136" s="173">
        <f t="shared" si="6"/>
        <v>0</v>
      </c>
      <c r="BH136" s="173">
        <f t="shared" si="7"/>
        <v>0</v>
      </c>
      <c r="BI136" s="173">
        <f t="shared" si="8"/>
        <v>0</v>
      </c>
      <c r="BJ136" s="18" t="s">
        <v>15</v>
      </c>
      <c r="BK136" s="173">
        <f t="shared" si="9"/>
        <v>0</v>
      </c>
      <c r="BL136" s="18" t="s">
        <v>255</v>
      </c>
      <c r="BM136" s="172" t="s">
        <v>533</v>
      </c>
    </row>
    <row r="137" spans="1:65" s="2" customFormat="1" ht="16.5" customHeight="1">
      <c r="A137" s="33"/>
      <c r="B137" s="160"/>
      <c r="C137" s="161" t="s">
        <v>267</v>
      </c>
      <c r="D137" s="354" t="s">
        <v>167</v>
      </c>
      <c r="E137" s="162" t="s">
        <v>534</v>
      </c>
      <c r="F137" s="163" t="s">
        <v>535</v>
      </c>
      <c r="G137" s="164" t="s">
        <v>286</v>
      </c>
      <c r="H137" s="165">
        <v>1</v>
      </c>
      <c r="I137" s="166"/>
      <c r="J137" s="167">
        <f t="shared" si="0"/>
        <v>0</v>
      </c>
      <c r="K137" s="163" t="s">
        <v>3</v>
      </c>
      <c r="L137" s="34"/>
      <c r="M137" s="168" t="s">
        <v>3</v>
      </c>
      <c r="N137" s="169" t="s">
        <v>42</v>
      </c>
      <c r="O137" s="54"/>
      <c r="P137" s="170">
        <f t="shared" si="1"/>
        <v>0</v>
      </c>
      <c r="Q137" s="170">
        <v>0</v>
      </c>
      <c r="R137" s="170">
        <f t="shared" si="2"/>
        <v>0</v>
      </c>
      <c r="S137" s="170">
        <v>0</v>
      </c>
      <c r="T137" s="171">
        <f t="shared" si="3"/>
        <v>0</v>
      </c>
      <c r="U137" s="33"/>
      <c r="V137" s="33"/>
      <c r="W137" s="33"/>
      <c r="X137" s="33"/>
      <c r="Y137" s="33"/>
      <c r="Z137" s="33"/>
      <c r="AA137" s="33"/>
      <c r="AB137" s="33"/>
      <c r="AC137" s="33"/>
      <c r="AD137" s="33"/>
      <c r="AE137" s="33"/>
      <c r="AR137" s="172" t="s">
        <v>255</v>
      </c>
      <c r="AT137" s="172" t="s">
        <v>167</v>
      </c>
      <c r="AU137" s="172" t="s">
        <v>75</v>
      </c>
      <c r="AY137" s="18" t="s">
        <v>165</v>
      </c>
      <c r="BE137" s="173">
        <f t="shared" si="4"/>
        <v>0</v>
      </c>
      <c r="BF137" s="173">
        <f t="shared" si="5"/>
        <v>0</v>
      </c>
      <c r="BG137" s="173">
        <f t="shared" si="6"/>
        <v>0</v>
      </c>
      <c r="BH137" s="173">
        <f t="shared" si="7"/>
        <v>0</v>
      </c>
      <c r="BI137" s="173">
        <f t="shared" si="8"/>
        <v>0</v>
      </c>
      <c r="BJ137" s="18" t="s">
        <v>15</v>
      </c>
      <c r="BK137" s="173">
        <f t="shared" si="9"/>
        <v>0</v>
      </c>
      <c r="BL137" s="18" t="s">
        <v>255</v>
      </c>
      <c r="BM137" s="172" t="s">
        <v>536</v>
      </c>
    </row>
    <row r="138" spans="1:65" s="2" customFormat="1" ht="16.5" customHeight="1">
      <c r="A138" s="33"/>
      <c r="B138" s="160"/>
      <c r="C138" s="161" t="s">
        <v>272</v>
      </c>
      <c r="D138" s="354" t="s">
        <v>167</v>
      </c>
      <c r="E138" s="162" t="s">
        <v>537</v>
      </c>
      <c r="F138" s="163" t="s">
        <v>538</v>
      </c>
      <c r="G138" s="164" t="s">
        <v>286</v>
      </c>
      <c r="H138" s="165">
        <v>1</v>
      </c>
      <c r="I138" s="166"/>
      <c r="J138" s="167">
        <f t="shared" si="0"/>
        <v>0</v>
      </c>
      <c r="K138" s="163" t="s">
        <v>3</v>
      </c>
      <c r="L138" s="34"/>
      <c r="M138" s="168" t="s">
        <v>3</v>
      </c>
      <c r="N138" s="169" t="s">
        <v>42</v>
      </c>
      <c r="O138" s="54"/>
      <c r="P138" s="170">
        <f t="shared" si="1"/>
        <v>0</v>
      </c>
      <c r="Q138" s="170">
        <v>0</v>
      </c>
      <c r="R138" s="170">
        <f t="shared" si="2"/>
        <v>0</v>
      </c>
      <c r="S138" s="170">
        <v>0</v>
      </c>
      <c r="T138" s="171">
        <f t="shared" si="3"/>
        <v>0</v>
      </c>
      <c r="U138" s="33"/>
      <c r="V138" s="33"/>
      <c r="W138" s="33"/>
      <c r="X138" s="33"/>
      <c r="Y138" s="33"/>
      <c r="Z138" s="33"/>
      <c r="AA138" s="33"/>
      <c r="AB138" s="33"/>
      <c r="AC138" s="33"/>
      <c r="AD138" s="33"/>
      <c r="AE138" s="33"/>
      <c r="AR138" s="172" t="s">
        <v>255</v>
      </c>
      <c r="AT138" s="172" t="s">
        <v>167</v>
      </c>
      <c r="AU138" s="172" t="s">
        <v>75</v>
      </c>
      <c r="AY138" s="18" t="s">
        <v>165</v>
      </c>
      <c r="BE138" s="173">
        <f t="shared" si="4"/>
        <v>0</v>
      </c>
      <c r="BF138" s="173">
        <f t="shared" si="5"/>
        <v>0</v>
      </c>
      <c r="BG138" s="173">
        <f t="shared" si="6"/>
        <v>0</v>
      </c>
      <c r="BH138" s="173">
        <f t="shared" si="7"/>
        <v>0</v>
      </c>
      <c r="BI138" s="173">
        <f t="shared" si="8"/>
        <v>0</v>
      </c>
      <c r="BJ138" s="18" t="s">
        <v>15</v>
      </c>
      <c r="BK138" s="173">
        <f t="shared" si="9"/>
        <v>0</v>
      </c>
      <c r="BL138" s="18" t="s">
        <v>255</v>
      </c>
      <c r="BM138" s="172" t="s">
        <v>539</v>
      </c>
    </row>
    <row r="139" spans="1:65" s="2" customFormat="1" ht="16.5" customHeight="1">
      <c r="A139" s="33"/>
      <c r="B139" s="160"/>
      <c r="C139" s="161" t="s">
        <v>280</v>
      </c>
      <c r="D139" s="354" t="s">
        <v>167</v>
      </c>
      <c r="E139" s="162" t="s">
        <v>540</v>
      </c>
      <c r="F139" s="163" t="s">
        <v>541</v>
      </c>
      <c r="G139" s="164" t="s">
        <v>286</v>
      </c>
      <c r="H139" s="165">
        <v>1</v>
      </c>
      <c r="I139" s="166"/>
      <c r="J139" s="167">
        <f t="shared" si="0"/>
        <v>0</v>
      </c>
      <c r="K139" s="163" t="s">
        <v>3</v>
      </c>
      <c r="L139" s="34"/>
      <c r="M139" s="168" t="s">
        <v>3</v>
      </c>
      <c r="N139" s="169" t="s">
        <v>42</v>
      </c>
      <c r="O139" s="54"/>
      <c r="P139" s="170">
        <f t="shared" si="1"/>
        <v>0</v>
      </c>
      <c r="Q139" s="170">
        <v>0</v>
      </c>
      <c r="R139" s="170">
        <f t="shared" si="2"/>
        <v>0</v>
      </c>
      <c r="S139" s="170">
        <v>0</v>
      </c>
      <c r="T139" s="171">
        <f t="shared" si="3"/>
        <v>0</v>
      </c>
      <c r="U139" s="33"/>
      <c r="V139" s="33"/>
      <c r="W139" s="33"/>
      <c r="X139" s="33"/>
      <c r="Y139" s="33"/>
      <c r="Z139" s="33"/>
      <c r="AA139" s="33"/>
      <c r="AB139" s="33"/>
      <c r="AC139" s="33"/>
      <c r="AD139" s="33"/>
      <c r="AE139" s="33"/>
      <c r="AR139" s="172" t="s">
        <v>255</v>
      </c>
      <c r="AT139" s="172" t="s">
        <v>167</v>
      </c>
      <c r="AU139" s="172" t="s">
        <v>75</v>
      </c>
      <c r="AY139" s="18" t="s">
        <v>165</v>
      </c>
      <c r="BE139" s="173">
        <f t="shared" si="4"/>
        <v>0</v>
      </c>
      <c r="BF139" s="173">
        <f t="shared" si="5"/>
        <v>0</v>
      </c>
      <c r="BG139" s="173">
        <f t="shared" si="6"/>
        <v>0</v>
      </c>
      <c r="BH139" s="173">
        <f t="shared" si="7"/>
        <v>0</v>
      </c>
      <c r="BI139" s="173">
        <f t="shared" si="8"/>
        <v>0</v>
      </c>
      <c r="BJ139" s="18" t="s">
        <v>15</v>
      </c>
      <c r="BK139" s="173">
        <f t="shared" si="9"/>
        <v>0</v>
      </c>
      <c r="BL139" s="18" t="s">
        <v>255</v>
      </c>
      <c r="BM139" s="172" t="s">
        <v>542</v>
      </c>
    </row>
    <row r="140" spans="1:65" s="2" customFormat="1" ht="16.5" customHeight="1">
      <c r="A140" s="33"/>
      <c r="B140" s="160"/>
      <c r="C140" s="161" t="s">
        <v>8</v>
      </c>
      <c r="D140" s="354" t="s">
        <v>167</v>
      </c>
      <c r="E140" s="162" t="s">
        <v>543</v>
      </c>
      <c r="F140" s="163" t="s">
        <v>544</v>
      </c>
      <c r="G140" s="164" t="s">
        <v>286</v>
      </c>
      <c r="H140" s="165">
        <v>1</v>
      </c>
      <c r="I140" s="166"/>
      <c r="J140" s="167">
        <f t="shared" si="0"/>
        <v>0</v>
      </c>
      <c r="K140" s="163" t="s">
        <v>3</v>
      </c>
      <c r="L140" s="34"/>
      <c r="M140" s="168" t="s">
        <v>3</v>
      </c>
      <c r="N140" s="169" t="s">
        <v>42</v>
      </c>
      <c r="O140" s="54"/>
      <c r="P140" s="170">
        <f t="shared" si="1"/>
        <v>0</v>
      </c>
      <c r="Q140" s="170">
        <v>0</v>
      </c>
      <c r="R140" s="170">
        <f t="shared" si="2"/>
        <v>0</v>
      </c>
      <c r="S140" s="170">
        <v>0</v>
      </c>
      <c r="T140" s="171">
        <f t="shared" si="3"/>
        <v>0</v>
      </c>
      <c r="U140" s="33"/>
      <c r="V140" s="33"/>
      <c r="W140" s="33"/>
      <c r="X140" s="33"/>
      <c r="Y140" s="33"/>
      <c r="Z140" s="33"/>
      <c r="AA140" s="33"/>
      <c r="AB140" s="33"/>
      <c r="AC140" s="33"/>
      <c r="AD140" s="33"/>
      <c r="AE140" s="33"/>
      <c r="AR140" s="172" t="s">
        <v>255</v>
      </c>
      <c r="AT140" s="172" t="s">
        <v>167</v>
      </c>
      <c r="AU140" s="172" t="s">
        <v>75</v>
      </c>
      <c r="AY140" s="18" t="s">
        <v>165</v>
      </c>
      <c r="BE140" s="173">
        <f t="shared" si="4"/>
        <v>0</v>
      </c>
      <c r="BF140" s="173">
        <f t="shared" si="5"/>
        <v>0</v>
      </c>
      <c r="BG140" s="173">
        <f t="shared" si="6"/>
        <v>0</v>
      </c>
      <c r="BH140" s="173">
        <f t="shared" si="7"/>
        <v>0</v>
      </c>
      <c r="BI140" s="173">
        <f t="shared" si="8"/>
        <v>0</v>
      </c>
      <c r="BJ140" s="18" t="s">
        <v>15</v>
      </c>
      <c r="BK140" s="173">
        <f t="shared" si="9"/>
        <v>0</v>
      </c>
      <c r="BL140" s="18" t="s">
        <v>255</v>
      </c>
      <c r="BM140" s="172" t="s">
        <v>545</v>
      </c>
    </row>
    <row r="141" spans="1:65" s="2" customFormat="1" ht="16.5" customHeight="1">
      <c r="A141" s="33"/>
      <c r="B141" s="160"/>
      <c r="C141" s="161" t="s">
        <v>288</v>
      </c>
      <c r="D141" s="354" t="s">
        <v>167</v>
      </c>
      <c r="E141" s="162" t="s">
        <v>546</v>
      </c>
      <c r="F141" s="163" t="s">
        <v>547</v>
      </c>
      <c r="G141" s="164" t="s">
        <v>286</v>
      </c>
      <c r="H141" s="165">
        <v>1</v>
      </c>
      <c r="I141" s="166"/>
      <c r="J141" s="167">
        <f t="shared" si="0"/>
        <v>0</v>
      </c>
      <c r="K141" s="163" t="s">
        <v>3</v>
      </c>
      <c r="L141" s="34"/>
      <c r="M141" s="168" t="s">
        <v>3</v>
      </c>
      <c r="N141" s="169" t="s">
        <v>42</v>
      </c>
      <c r="O141" s="54"/>
      <c r="P141" s="170">
        <f t="shared" si="1"/>
        <v>0</v>
      </c>
      <c r="Q141" s="170">
        <v>0</v>
      </c>
      <c r="R141" s="170">
        <f t="shared" si="2"/>
        <v>0</v>
      </c>
      <c r="S141" s="170">
        <v>0</v>
      </c>
      <c r="T141" s="171">
        <f t="shared" si="3"/>
        <v>0</v>
      </c>
      <c r="U141" s="33"/>
      <c r="V141" s="33"/>
      <c r="W141" s="33"/>
      <c r="X141" s="33"/>
      <c r="Y141" s="33"/>
      <c r="Z141" s="33"/>
      <c r="AA141" s="33"/>
      <c r="AB141" s="33"/>
      <c r="AC141" s="33"/>
      <c r="AD141" s="33"/>
      <c r="AE141" s="33"/>
      <c r="AR141" s="172" t="s">
        <v>255</v>
      </c>
      <c r="AT141" s="172" t="s">
        <v>167</v>
      </c>
      <c r="AU141" s="172" t="s">
        <v>75</v>
      </c>
      <c r="AY141" s="18" t="s">
        <v>165</v>
      </c>
      <c r="BE141" s="173">
        <f t="shared" si="4"/>
        <v>0</v>
      </c>
      <c r="BF141" s="173">
        <f t="shared" si="5"/>
        <v>0</v>
      </c>
      <c r="BG141" s="173">
        <f t="shared" si="6"/>
        <v>0</v>
      </c>
      <c r="BH141" s="173">
        <f t="shared" si="7"/>
        <v>0</v>
      </c>
      <c r="BI141" s="173">
        <f t="shared" si="8"/>
        <v>0</v>
      </c>
      <c r="BJ141" s="18" t="s">
        <v>15</v>
      </c>
      <c r="BK141" s="173">
        <f t="shared" si="9"/>
        <v>0</v>
      </c>
      <c r="BL141" s="18" t="s">
        <v>255</v>
      </c>
      <c r="BM141" s="172" t="s">
        <v>548</v>
      </c>
    </row>
    <row r="142" spans="1:65" s="2" customFormat="1" ht="16.5" customHeight="1">
      <c r="A142" s="33"/>
      <c r="B142" s="160"/>
      <c r="C142" s="161" t="s">
        <v>292</v>
      </c>
      <c r="D142" s="354" t="s">
        <v>167</v>
      </c>
      <c r="E142" s="162" t="s">
        <v>549</v>
      </c>
      <c r="F142" s="163" t="s">
        <v>550</v>
      </c>
      <c r="G142" s="164" t="s">
        <v>286</v>
      </c>
      <c r="H142" s="165">
        <v>1</v>
      </c>
      <c r="I142" s="166"/>
      <c r="J142" s="167">
        <f t="shared" si="0"/>
        <v>0</v>
      </c>
      <c r="K142" s="163" t="s">
        <v>3</v>
      </c>
      <c r="L142" s="34"/>
      <c r="M142" s="168" t="s">
        <v>3</v>
      </c>
      <c r="N142" s="169" t="s">
        <v>42</v>
      </c>
      <c r="O142" s="54"/>
      <c r="P142" s="170">
        <f t="shared" si="1"/>
        <v>0</v>
      </c>
      <c r="Q142" s="170">
        <v>0</v>
      </c>
      <c r="R142" s="170">
        <f t="shared" si="2"/>
        <v>0</v>
      </c>
      <c r="S142" s="170">
        <v>0</v>
      </c>
      <c r="T142" s="171">
        <f t="shared" si="3"/>
        <v>0</v>
      </c>
      <c r="U142" s="33"/>
      <c r="V142" s="33"/>
      <c r="W142" s="33"/>
      <c r="X142" s="33"/>
      <c r="Y142" s="33"/>
      <c r="Z142" s="33"/>
      <c r="AA142" s="33"/>
      <c r="AB142" s="33"/>
      <c r="AC142" s="33"/>
      <c r="AD142" s="33"/>
      <c r="AE142" s="33"/>
      <c r="AR142" s="172" t="s">
        <v>255</v>
      </c>
      <c r="AT142" s="172" t="s">
        <v>167</v>
      </c>
      <c r="AU142" s="172" t="s">
        <v>75</v>
      </c>
      <c r="AY142" s="18" t="s">
        <v>165</v>
      </c>
      <c r="BE142" s="173">
        <f t="shared" si="4"/>
        <v>0</v>
      </c>
      <c r="BF142" s="173">
        <f t="shared" si="5"/>
        <v>0</v>
      </c>
      <c r="BG142" s="173">
        <f t="shared" si="6"/>
        <v>0</v>
      </c>
      <c r="BH142" s="173">
        <f t="shared" si="7"/>
        <v>0</v>
      </c>
      <c r="BI142" s="173">
        <f t="shared" si="8"/>
        <v>0</v>
      </c>
      <c r="BJ142" s="18" t="s">
        <v>15</v>
      </c>
      <c r="BK142" s="173">
        <f t="shared" si="9"/>
        <v>0</v>
      </c>
      <c r="BL142" s="18" t="s">
        <v>255</v>
      </c>
      <c r="BM142" s="172" t="s">
        <v>551</v>
      </c>
    </row>
    <row r="143" spans="2:63" s="12" customFormat="1" ht="22.9" customHeight="1">
      <c r="B143" s="147"/>
      <c r="D143" s="356" t="s">
        <v>70</v>
      </c>
      <c r="E143" s="158" t="s">
        <v>431</v>
      </c>
      <c r="F143" s="158" t="s">
        <v>432</v>
      </c>
      <c r="I143" s="150"/>
      <c r="J143" s="159">
        <f>BK143</f>
        <v>0</v>
      </c>
      <c r="L143" s="147"/>
      <c r="M143" s="152"/>
      <c r="N143" s="153"/>
      <c r="O143" s="153"/>
      <c r="P143" s="154">
        <f>SUM(P144:P154)</f>
        <v>0</v>
      </c>
      <c r="Q143" s="153"/>
      <c r="R143" s="154">
        <f>SUM(R144:R154)</f>
        <v>0.007909</v>
      </c>
      <c r="S143" s="153"/>
      <c r="T143" s="155">
        <f>SUM(T144:T154)</f>
        <v>0.17115000000000002</v>
      </c>
      <c r="AR143" s="148" t="s">
        <v>75</v>
      </c>
      <c r="AT143" s="156" t="s">
        <v>70</v>
      </c>
      <c r="AU143" s="156" t="s">
        <v>15</v>
      </c>
      <c r="AY143" s="148" t="s">
        <v>165</v>
      </c>
      <c r="BK143" s="157">
        <f>SUM(BK144:BK154)</f>
        <v>0</v>
      </c>
    </row>
    <row r="144" spans="1:65" s="2" customFormat="1" ht="21.75" customHeight="1">
      <c r="A144" s="33"/>
      <c r="B144" s="160"/>
      <c r="C144" s="161" t="s">
        <v>296</v>
      </c>
      <c r="D144" s="354" t="s">
        <v>167</v>
      </c>
      <c r="E144" s="162" t="s">
        <v>434</v>
      </c>
      <c r="F144" s="163" t="s">
        <v>435</v>
      </c>
      <c r="G144" s="164" t="s">
        <v>170</v>
      </c>
      <c r="H144" s="165">
        <v>2.1</v>
      </c>
      <c r="I144" s="166"/>
      <c r="J144" s="167">
        <f>ROUND(I144*H144,2)</f>
        <v>0</v>
      </c>
      <c r="K144" s="163" t="s">
        <v>171</v>
      </c>
      <c r="L144" s="34"/>
      <c r="M144" s="168" t="s">
        <v>3</v>
      </c>
      <c r="N144" s="169" t="s">
        <v>42</v>
      </c>
      <c r="O144" s="54"/>
      <c r="P144" s="170">
        <f>O144*H144</f>
        <v>0</v>
      </c>
      <c r="Q144" s="170">
        <v>0</v>
      </c>
      <c r="R144" s="170">
        <f>Q144*H144</f>
        <v>0</v>
      </c>
      <c r="S144" s="170">
        <v>0.0815</v>
      </c>
      <c r="T144" s="171">
        <f>S144*H144</f>
        <v>0.17115000000000002</v>
      </c>
      <c r="U144" s="33"/>
      <c r="V144" s="33"/>
      <c r="W144" s="33"/>
      <c r="X144" s="33"/>
      <c r="Y144" s="33"/>
      <c r="Z144" s="33"/>
      <c r="AA144" s="33"/>
      <c r="AB144" s="33"/>
      <c r="AC144" s="33"/>
      <c r="AD144" s="33"/>
      <c r="AE144" s="33"/>
      <c r="AR144" s="172" t="s">
        <v>255</v>
      </c>
      <c r="AT144" s="172" t="s">
        <v>167</v>
      </c>
      <c r="AU144" s="172" t="s">
        <v>75</v>
      </c>
      <c r="AY144" s="18" t="s">
        <v>165</v>
      </c>
      <c r="BE144" s="173">
        <f>IF(N144="základní",J144,0)</f>
        <v>0</v>
      </c>
      <c r="BF144" s="173">
        <f>IF(N144="snížená",J144,0)</f>
        <v>0</v>
      </c>
      <c r="BG144" s="173">
        <f>IF(N144="zákl. přenesená",J144,0)</f>
        <v>0</v>
      </c>
      <c r="BH144" s="173">
        <f>IF(N144="sníž. přenesená",J144,0)</f>
        <v>0</v>
      </c>
      <c r="BI144" s="173">
        <f>IF(N144="nulová",J144,0)</f>
        <v>0</v>
      </c>
      <c r="BJ144" s="18" t="s">
        <v>15</v>
      </c>
      <c r="BK144" s="173">
        <f>ROUND(I144*H144,2)</f>
        <v>0</v>
      </c>
      <c r="BL144" s="18" t="s">
        <v>255</v>
      </c>
      <c r="BM144" s="172" t="s">
        <v>552</v>
      </c>
    </row>
    <row r="145" spans="2:51" s="13" customFormat="1" ht="12">
      <c r="B145" s="174"/>
      <c r="D145" s="355" t="s">
        <v>173</v>
      </c>
      <c r="E145" s="175" t="s">
        <v>3</v>
      </c>
      <c r="F145" s="176" t="s">
        <v>509</v>
      </c>
      <c r="H145" s="177">
        <v>2.1</v>
      </c>
      <c r="I145" s="178"/>
      <c r="L145" s="174"/>
      <c r="M145" s="179"/>
      <c r="N145" s="180"/>
      <c r="O145" s="180"/>
      <c r="P145" s="180"/>
      <c r="Q145" s="180"/>
      <c r="R145" s="180"/>
      <c r="S145" s="180"/>
      <c r="T145" s="181"/>
      <c r="AT145" s="175" t="s">
        <v>173</v>
      </c>
      <c r="AU145" s="175" t="s">
        <v>75</v>
      </c>
      <c r="AV145" s="13" t="s">
        <v>75</v>
      </c>
      <c r="AW145" s="13" t="s">
        <v>33</v>
      </c>
      <c r="AX145" s="13" t="s">
        <v>15</v>
      </c>
      <c r="AY145" s="175" t="s">
        <v>165</v>
      </c>
    </row>
    <row r="146" spans="1:65" s="2" customFormat="1" ht="33" customHeight="1">
      <c r="A146" s="33"/>
      <c r="B146" s="160"/>
      <c r="C146" s="161" t="s">
        <v>300</v>
      </c>
      <c r="D146" s="354" t="s">
        <v>167</v>
      </c>
      <c r="E146" s="162" t="s">
        <v>439</v>
      </c>
      <c r="F146" s="163" t="s">
        <v>440</v>
      </c>
      <c r="G146" s="164" t="s">
        <v>170</v>
      </c>
      <c r="H146" s="165">
        <v>2.1</v>
      </c>
      <c r="I146" s="166"/>
      <c r="J146" s="167">
        <f>ROUND(I146*H146,2)</f>
        <v>0</v>
      </c>
      <c r="K146" s="163" t="s">
        <v>171</v>
      </c>
      <c r="L146" s="34"/>
      <c r="M146" s="168" t="s">
        <v>3</v>
      </c>
      <c r="N146" s="169" t="s">
        <v>42</v>
      </c>
      <c r="O146" s="54"/>
      <c r="P146" s="170">
        <f>O146*H146</f>
        <v>0</v>
      </c>
      <c r="Q146" s="170">
        <v>0.0029</v>
      </c>
      <c r="R146" s="170">
        <f>Q146*H146</f>
        <v>0.00609</v>
      </c>
      <c r="S146" s="170">
        <v>0</v>
      </c>
      <c r="T146" s="171">
        <f>S146*H146</f>
        <v>0</v>
      </c>
      <c r="U146" s="33"/>
      <c r="V146" s="33"/>
      <c r="W146" s="33"/>
      <c r="X146" s="33"/>
      <c r="Y146" s="33"/>
      <c r="Z146" s="33"/>
      <c r="AA146" s="33"/>
      <c r="AB146" s="33"/>
      <c r="AC146" s="33"/>
      <c r="AD146" s="33"/>
      <c r="AE146" s="33"/>
      <c r="AR146" s="172" t="s">
        <v>255</v>
      </c>
      <c r="AT146" s="172" t="s">
        <v>167</v>
      </c>
      <c r="AU146" s="172" t="s">
        <v>75</v>
      </c>
      <c r="AY146" s="18" t="s">
        <v>165</v>
      </c>
      <c r="BE146" s="173">
        <f>IF(N146="základní",J146,0)</f>
        <v>0</v>
      </c>
      <c r="BF146" s="173">
        <f>IF(N146="snížená",J146,0)</f>
        <v>0</v>
      </c>
      <c r="BG146" s="173">
        <f>IF(N146="zákl. přenesená",J146,0)</f>
        <v>0</v>
      </c>
      <c r="BH146" s="173">
        <f>IF(N146="sníž. přenesená",J146,0)</f>
        <v>0</v>
      </c>
      <c r="BI146" s="173">
        <f>IF(N146="nulová",J146,0)</f>
        <v>0</v>
      </c>
      <c r="BJ146" s="18" t="s">
        <v>15</v>
      </c>
      <c r="BK146" s="173">
        <f>ROUND(I146*H146,2)</f>
        <v>0</v>
      </c>
      <c r="BL146" s="18" t="s">
        <v>255</v>
      </c>
      <c r="BM146" s="172" t="s">
        <v>553</v>
      </c>
    </row>
    <row r="147" spans="1:65" s="2" customFormat="1" ht="21.75" customHeight="1">
      <c r="A147" s="33"/>
      <c r="B147" s="160"/>
      <c r="C147" s="198" t="s">
        <v>304</v>
      </c>
      <c r="D147" s="357" t="s">
        <v>353</v>
      </c>
      <c r="E147" s="199" t="s">
        <v>444</v>
      </c>
      <c r="F147" s="200" t="s">
        <v>445</v>
      </c>
      <c r="G147" s="201" t="s">
        <v>170</v>
      </c>
      <c r="H147" s="202">
        <v>2.31</v>
      </c>
      <c r="I147" s="203"/>
      <c r="J147" s="204">
        <f>ROUND(I147*H147,2)</f>
        <v>0</v>
      </c>
      <c r="K147" s="200" t="s">
        <v>3</v>
      </c>
      <c r="L147" s="205"/>
      <c r="M147" s="206" t="s">
        <v>3</v>
      </c>
      <c r="N147" s="207"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330</v>
      </c>
      <c r="AT147" s="172" t="s">
        <v>353</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255</v>
      </c>
      <c r="BM147" s="172" t="s">
        <v>554</v>
      </c>
    </row>
    <row r="148" spans="2:51" s="13" customFormat="1" ht="12">
      <c r="B148" s="174"/>
      <c r="D148" s="355" t="s">
        <v>173</v>
      </c>
      <c r="F148" s="176" t="s">
        <v>555</v>
      </c>
      <c r="H148" s="177">
        <v>2.31</v>
      </c>
      <c r="I148" s="178"/>
      <c r="L148" s="174"/>
      <c r="M148" s="179"/>
      <c r="N148" s="180"/>
      <c r="O148" s="180"/>
      <c r="P148" s="180"/>
      <c r="Q148" s="180"/>
      <c r="R148" s="180"/>
      <c r="S148" s="180"/>
      <c r="T148" s="181"/>
      <c r="AT148" s="175" t="s">
        <v>173</v>
      </c>
      <c r="AU148" s="175" t="s">
        <v>75</v>
      </c>
      <c r="AV148" s="13" t="s">
        <v>75</v>
      </c>
      <c r="AW148" s="13" t="s">
        <v>4</v>
      </c>
      <c r="AX148" s="13" t="s">
        <v>15</v>
      </c>
      <c r="AY148" s="175" t="s">
        <v>165</v>
      </c>
    </row>
    <row r="149" spans="1:65" s="2" customFormat="1" ht="21.75" customHeight="1">
      <c r="A149" s="33"/>
      <c r="B149" s="160"/>
      <c r="C149" s="161" t="s">
        <v>308</v>
      </c>
      <c r="D149" s="354" t="s">
        <v>167</v>
      </c>
      <c r="E149" s="162" t="s">
        <v>556</v>
      </c>
      <c r="F149" s="163" t="s">
        <v>557</v>
      </c>
      <c r="G149" s="164" t="s">
        <v>177</v>
      </c>
      <c r="H149" s="165">
        <v>4.1</v>
      </c>
      <c r="I149" s="166"/>
      <c r="J149" s="167">
        <f>ROUND(I149*H149,2)</f>
        <v>0</v>
      </c>
      <c r="K149" s="163" t="s">
        <v>171</v>
      </c>
      <c r="L149" s="34"/>
      <c r="M149" s="168" t="s">
        <v>3</v>
      </c>
      <c r="N149" s="169" t="s">
        <v>42</v>
      </c>
      <c r="O149" s="54"/>
      <c r="P149" s="170">
        <f>O149*H149</f>
        <v>0</v>
      </c>
      <c r="Q149" s="170">
        <v>0.00026</v>
      </c>
      <c r="R149" s="170">
        <f>Q149*H149</f>
        <v>0.0010659999999999999</v>
      </c>
      <c r="S149" s="170">
        <v>0</v>
      </c>
      <c r="T149" s="171">
        <f>S149*H149</f>
        <v>0</v>
      </c>
      <c r="U149" s="33"/>
      <c r="V149" s="33"/>
      <c r="W149" s="33"/>
      <c r="X149" s="33"/>
      <c r="Y149" s="33"/>
      <c r="Z149" s="33"/>
      <c r="AA149" s="33"/>
      <c r="AB149" s="33"/>
      <c r="AC149" s="33"/>
      <c r="AD149" s="33"/>
      <c r="AE149" s="33"/>
      <c r="AR149" s="172" t="s">
        <v>255</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255</v>
      </c>
      <c r="BM149" s="172" t="s">
        <v>558</v>
      </c>
    </row>
    <row r="150" spans="2:51" s="13" customFormat="1" ht="12">
      <c r="B150" s="174"/>
      <c r="D150" s="355" t="s">
        <v>173</v>
      </c>
      <c r="E150" s="175" t="s">
        <v>3</v>
      </c>
      <c r="F150" s="176" t="s">
        <v>559</v>
      </c>
      <c r="H150" s="177">
        <v>4.1</v>
      </c>
      <c r="I150" s="178"/>
      <c r="L150" s="174"/>
      <c r="M150" s="179"/>
      <c r="N150" s="180"/>
      <c r="O150" s="180"/>
      <c r="P150" s="180"/>
      <c r="Q150" s="180"/>
      <c r="R150" s="180"/>
      <c r="S150" s="180"/>
      <c r="T150" s="181"/>
      <c r="AT150" s="175" t="s">
        <v>173</v>
      </c>
      <c r="AU150" s="175" t="s">
        <v>75</v>
      </c>
      <c r="AV150" s="13" t="s">
        <v>75</v>
      </c>
      <c r="AW150" s="13" t="s">
        <v>33</v>
      </c>
      <c r="AX150" s="13" t="s">
        <v>15</v>
      </c>
      <c r="AY150" s="175" t="s">
        <v>165</v>
      </c>
    </row>
    <row r="151" spans="1:65" s="2" customFormat="1" ht="16.5" customHeight="1">
      <c r="A151" s="33"/>
      <c r="B151" s="160"/>
      <c r="C151" s="161" t="s">
        <v>314</v>
      </c>
      <c r="D151" s="354" t="s">
        <v>167</v>
      </c>
      <c r="E151" s="162" t="s">
        <v>464</v>
      </c>
      <c r="F151" s="163" t="s">
        <v>465</v>
      </c>
      <c r="G151" s="164" t="s">
        <v>170</v>
      </c>
      <c r="H151" s="165">
        <v>2.1</v>
      </c>
      <c r="I151" s="166"/>
      <c r="J151" s="167">
        <f>ROUND(I151*H151,2)</f>
        <v>0</v>
      </c>
      <c r="K151" s="163" t="s">
        <v>171</v>
      </c>
      <c r="L151" s="34"/>
      <c r="M151" s="168" t="s">
        <v>3</v>
      </c>
      <c r="N151" s="169" t="s">
        <v>42</v>
      </c>
      <c r="O151" s="54"/>
      <c r="P151" s="170">
        <f>O151*H151</f>
        <v>0</v>
      </c>
      <c r="Q151" s="170">
        <v>0.0003</v>
      </c>
      <c r="R151" s="170">
        <f>Q151*H151</f>
        <v>0.0006299999999999999</v>
      </c>
      <c r="S151" s="170">
        <v>0</v>
      </c>
      <c r="T151" s="171">
        <f>S151*H151</f>
        <v>0</v>
      </c>
      <c r="U151" s="33"/>
      <c r="V151" s="33"/>
      <c r="W151" s="33"/>
      <c r="X151" s="33"/>
      <c r="Y151" s="33"/>
      <c r="Z151" s="33"/>
      <c r="AA151" s="33"/>
      <c r="AB151" s="33"/>
      <c r="AC151" s="33"/>
      <c r="AD151" s="33"/>
      <c r="AE151" s="33"/>
      <c r="AR151" s="172" t="s">
        <v>255</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255</v>
      </c>
      <c r="BM151" s="172" t="s">
        <v>560</v>
      </c>
    </row>
    <row r="152" spans="1:65" s="2" customFormat="1" ht="16.5" customHeight="1">
      <c r="A152" s="33"/>
      <c r="B152" s="160"/>
      <c r="C152" s="161" t="s">
        <v>318</v>
      </c>
      <c r="D152" s="354" t="s">
        <v>167</v>
      </c>
      <c r="E152" s="162" t="s">
        <v>468</v>
      </c>
      <c r="F152" s="163" t="s">
        <v>469</v>
      </c>
      <c r="G152" s="164" t="s">
        <v>177</v>
      </c>
      <c r="H152" s="165">
        <v>4.1</v>
      </c>
      <c r="I152" s="166"/>
      <c r="J152" s="167">
        <f>ROUND(I152*H152,2)</f>
        <v>0</v>
      </c>
      <c r="K152" s="163" t="s">
        <v>171</v>
      </c>
      <c r="L152" s="34"/>
      <c r="M152" s="168" t="s">
        <v>3</v>
      </c>
      <c r="N152" s="169" t="s">
        <v>42</v>
      </c>
      <c r="O152" s="54"/>
      <c r="P152" s="170">
        <f>O152*H152</f>
        <v>0</v>
      </c>
      <c r="Q152" s="170">
        <v>3E-05</v>
      </c>
      <c r="R152" s="170">
        <f>Q152*H152</f>
        <v>0.00012299999999999998</v>
      </c>
      <c r="S152" s="170">
        <v>0</v>
      </c>
      <c r="T152" s="171">
        <f>S152*H152</f>
        <v>0</v>
      </c>
      <c r="U152" s="33"/>
      <c r="V152" s="33"/>
      <c r="W152" s="33"/>
      <c r="X152" s="33"/>
      <c r="Y152" s="33"/>
      <c r="Z152" s="33"/>
      <c r="AA152" s="33"/>
      <c r="AB152" s="33"/>
      <c r="AC152" s="33"/>
      <c r="AD152" s="33"/>
      <c r="AE152" s="33"/>
      <c r="AR152" s="172" t="s">
        <v>255</v>
      </c>
      <c r="AT152" s="172" t="s">
        <v>167</v>
      </c>
      <c r="AU152" s="172" t="s">
        <v>75</v>
      </c>
      <c r="AY152" s="18" t="s">
        <v>165</v>
      </c>
      <c r="BE152" s="173">
        <f>IF(N152="základní",J152,0)</f>
        <v>0</v>
      </c>
      <c r="BF152" s="173">
        <f>IF(N152="snížená",J152,0)</f>
        <v>0</v>
      </c>
      <c r="BG152" s="173">
        <f>IF(N152="zákl. přenesená",J152,0)</f>
        <v>0</v>
      </c>
      <c r="BH152" s="173">
        <f>IF(N152="sníž. přenesená",J152,0)</f>
        <v>0</v>
      </c>
      <c r="BI152" s="173">
        <f>IF(N152="nulová",J152,0)</f>
        <v>0</v>
      </c>
      <c r="BJ152" s="18" t="s">
        <v>15</v>
      </c>
      <c r="BK152" s="173">
        <f>ROUND(I152*H152,2)</f>
        <v>0</v>
      </c>
      <c r="BL152" s="18" t="s">
        <v>255</v>
      </c>
      <c r="BM152" s="172" t="s">
        <v>561</v>
      </c>
    </row>
    <row r="153" spans="2:51" s="13" customFormat="1" ht="12">
      <c r="B153" s="174"/>
      <c r="D153" s="355" t="s">
        <v>173</v>
      </c>
      <c r="E153" s="175" t="s">
        <v>3</v>
      </c>
      <c r="F153" s="176" t="s">
        <v>559</v>
      </c>
      <c r="H153" s="177">
        <v>4.1</v>
      </c>
      <c r="I153" s="178"/>
      <c r="L153" s="174"/>
      <c r="M153" s="179"/>
      <c r="N153" s="180"/>
      <c r="O153" s="180"/>
      <c r="P153" s="180"/>
      <c r="Q153" s="180"/>
      <c r="R153" s="180"/>
      <c r="S153" s="180"/>
      <c r="T153" s="181"/>
      <c r="AT153" s="175" t="s">
        <v>173</v>
      </c>
      <c r="AU153" s="175" t="s">
        <v>75</v>
      </c>
      <c r="AV153" s="13" t="s">
        <v>75</v>
      </c>
      <c r="AW153" s="13" t="s">
        <v>33</v>
      </c>
      <c r="AX153" s="13" t="s">
        <v>15</v>
      </c>
      <c r="AY153" s="175" t="s">
        <v>165</v>
      </c>
    </row>
    <row r="154" spans="1:65" s="2" customFormat="1" ht="33" customHeight="1">
      <c r="A154" s="33"/>
      <c r="B154" s="160"/>
      <c r="C154" s="161" t="s">
        <v>322</v>
      </c>
      <c r="D154" s="354" t="s">
        <v>167</v>
      </c>
      <c r="E154" s="162" t="s">
        <v>478</v>
      </c>
      <c r="F154" s="163" t="s">
        <v>479</v>
      </c>
      <c r="G154" s="164" t="s">
        <v>270</v>
      </c>
      <c r="H154" s="197"/>
      <c r="I154" s="166"/>
      <c r="J154" s="167">
        <f>ROUND(I154*H154,2)</f>
        <v>0</v>
      </c>
      <c r="K154" s="163" t="s">
        <v>171</v>
      </c>
      <c r="L154" s="34"/>
      <c r="M154" s="168" t="s">
        <v>3</v>
      </c>
      <c r="N154" s="169" t="s">
        <v>42</v>
      </c>
      <c r="O154" s="54"/>
      <c r="P154" s="170">
        <f>O154*H154</f>
        <v>0</v>
      </c>
      <c r="Q154" s="170">
        <v>0</v>
      </c>
      <c r="R154" s="170">
        <f>Q154*H154</f>
        <v>0</v>
      </c>
      <c r="S154" s="170">
        <v>0</v>
      </c>
      <c r="T154" s="171">
        <f>S154*H154</f>
        <v>0</v>
      </c>
      <c r="U154" s="33"/>
      <c r="V154" s="33"/>
      <c r="W154" s="33"/>
      <c r="X154" s="33"/>
      <c r="Y154" s="33"/>
      <c r="Z154" s="33"/>
      <c r="AA154" s="33"/>
      <c r="AB154" s="33"/>
      <c r="AC154" s="33"/>
      <c r="AD154" s="33"/>
      <c r="AE154" s="33"/>
      <c r="AR154" s="172" t="s">
        <v>255</v>
      </c>
      <c r="AT154" s="172" t="s">
        <v>167</v>
      </c>
      <c r="AU154" s="172" t="s">
        <v>75</v>
      </c>
      <c r="AY154" s="18" t="s">
        <v>165</v>
      </c>
      <c r="BE154" s="173">
        <f>IF(N154="základní",J154,0)</f>
        <v>0</v>
      </c>
      <c r="BF154" s="173">
        <f>IF(N154="snížená",J154,0)</f>
        <v>0</v>
      </c>
      <c r="BG154" s="173">
        <f>IF(N154="zákl. přenesená",J154,0)</f>
        <v>0</v>
      </c>
      <c r="BH154" s="173">
        <f>IF(N154="sníž. přenesená",J154,0)</f>
        <v>0</v>
      </c>
      <c r="BI154" s="173">
        <f>IF(N154="nulová",J154,0)</f>
        <v>0</v>
      </c>
      <c r="BJ154" s="18" t="s">
        <v>15</v>
      </c>
      <c r="BK154" s="173">
        <f>ROUND(I154*H154,2)</f>
        <v>0</v>
      </c>
      <c r="BL154" s="18" t="s">
        <v>255</v>
      </c>
      <c r="BM154" s="172" t="s">
        <v>562</v>
      </c>
    </row>
    <row r="155" spans="2:63" s="12" customFormat="1" ht="22.9" customHeight="1">
      <c r="B155" s="147"/>
      <c r="D155" s="356" t="s">
        <v>70</v>
      </c>
      <c r="E155" s="158" t="s">
        <v>497</v>
      </c>
      <c r="F155" s="158" t="s">
        <v>498</v>
      </c>
      <c r="I155" s="150"/>
      <c r="J155" s="159">
        <f>BK155</f>
        <v>0</v>
      </c>
      <c r="L155" s="147"/>
      <c r="M155" s="152"/>
      <c r="N155" s="153"/>
      <c r="O155" s="153"/>
      <c r="P155" s="154">
        <f>SUM(P156:P174)</f>
        <v>0</v>
      </c>
      <c r="Q155" s="153"/>
      <c r="R155" s="154">
        <f>SUM(R156:R174)</f>
        <v>0.0174726</v>
      </c>
      <c r="S155" s="153"/>
      <c r="T155" s="155">
        <f>SUM(T156:T174)</f>
        <v>0.0033294</v>
      </c>
      <c r="AR155" s="148" t="s">
        <v>75</v>
      </c>
      <c r="AT155" s="156" t="s">
        <v>70</v>
      </c>
      <c r="AU155" s="156" t="s">
        <v>15</v>
      </c>
      <c r="AY155" s="148" t="s">
        <v>165</v>
      </c>
      <c r="BK155" s="157">
        <f>SUM(BK156:BK174)</f>
        <v>0</v>
      </c>
    </row>
    <row r="156" spans="1:65" s="2" customFormat="1" ht="16.5" customHeight="1">
      <c r="A156" s="33"/>
      <c r="B156" s="160"/>
      <c r="C156" s="161" t="s">
        <v>326</v>
      </c>
      <c r="D156" s="354" t="s">
        <v>167</v>
      </c>
      <c r="E156" s="162" t="s">
        <v>563</v>
      </c>
      <c r="F156" s="163" t="s">
        <v>564</v>
      </c>
      <c r="G156" s="164" t="s">
        <v>170</v>
      </c>
      <c r="H156" s="165">
        <v>10.74</v>
      </c>
      <c r="I156" s="166"/>
      <c r="J156" s="167">
        <f>ROUND(I156*H156,2)</f>
        <v>0</v>
      </c>
      <c r="K156" s="163" t="s">
        <v>171</v>
      </c>
      <c r="L156" s="34"/>
      <c r="M156" s="168" t="s">
        <v>3</v>
      </c>
      <c r="N156" s="169" t="s">
        <v>42</v>
      </c>
      <c r="O156" s="54"/>
      <c r="P156" s="170">
        <f>O156*H156</f>
        <v>0</v>
      </c>
      <c r="Q156" s="170">
        <v>0.001</v>
      </c>
      <c r="R156" s="170">
        <f>Q156*H156</f>
        <v>0.010740000000000001</v>
      </c>
      <c r="S156" s="170">
        <v>0.00031</v>
      </c>
      <c r="T156" s="171">
        <f>S156*H156</f>
        <v>0.0033294</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565</v>
      </c>
    </row>
    <row r="157" spans="2:51" s="15" customFormat="1" ht="12">
      <c r="B157" s="190"/>
      <c r="D157" s="355" t="s">
        <v>173</v>
      </c>
      <c r="E157" s="191" t="s">
        <v>3</v>
      </c>
      <c r="F157" s="192" t="s">
        <v>566</v>
      </c>
      <c r="H157" s="191" t="s">
        <v>3</v>
      </c>
      <c r="I157" s="193"/>
      <c r="L157" s="190"/>
      <c r="M157" s="194"/>
      <c r="N157" s="195"/>
      <c r="O157" s="195"/>
      <c r="P157" s="195"/>
      <c r="Q157" s="195"/>
      <c r="R157" s="195"/>
      <c r="S157" s="195"/>
      <c r="T157" s="196"/>
      <c r="AT157" s="191" t="s">
        <v>173</v>
      </c>
      <c r="AU157" s="191" t="s">
        <v>75</v>
      </c>
      <c r="AV157" s="15" t="s">
        <v>15</v>
      </c>
      <c r="AW157" s="15" t="s">
        <v>33</v>
      </c>
      <c r="AX157" s="15" t="s">
        <v>71</v>
      </c>
      <c r="AY157" s="191" t="s">
        <v>165</v>
      </c>
    </row>
    <row r="158" spans="2:51" s="13" customFormat="1" ht="12">
      <c r="B158" s="174"/>
      <c r="D158" s="355" t="s">
        <v>173</v>
      </c>
      <c r="E158" s="175" t="s">
        <v>3</v>
      </c>
      <c r="F158" s="176" t="s">
        <v>567</v>
      </c>
      <c r="H158" s="177">
        <v>17.04</v>
      </c>
      <c r="I158" s="178"/>
      <c r="L158" s="174"/>
      <c r="M158" s="179"/>
      <c r="N158" s="180"/>
      <c r="O158" s="180"/>
      <c r="P158" s="180"/>
      <c r="Q158" s="180"/>
      <c r="R158" s="180"/>
      <c r="S158" s="180"/>
      <c r="T158" s="181"/>
      <c r="AT158" s="175" t="s">
        <v>173</v>
      </c>
      <c r="AU158" s="175" t="s">
        <v>75</v>
      </c>
      <c r="AV158" s="13" t="s">
        <v>75</v>
      </c>
      <c r="AW158" s="13" t="s">
        <v>33</v>
      </c>
      <c r="AX158" s="13" t="s">
        <v>71</v>
      </c>
      <c r="AY158" s="175" t="s">
        <v>165</v>
      </c>
    </row>
    <row r="159" spans="2:51" s="15" customFormat="1" ht="12">
      <c r="B159" s="190"/>
      <c r="D159" s="355" t="s">
        <v>173</v>
      </c>
      <c r="E159" s="191" t="s">
        <v>3</v>
      </c>
      <c r="F159" s="192" t="s">
        <v>568</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5" t="s">
        <v>173</v>
      </c>
      <c r="E160" s="175" t="s">
        <v>3</v>
      </c>
      <c r="F160" s="176" t="s">
        <v>569</v>
      </c>
      <c r="H160" s="177">
        <v>-4.2</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5" customFormat="1" ht="12">
      <c r="B161" s="190"/>
      <c r="D161" s="355" t="s">
        <v>173</v>
      </c>
      <c r="E161" s="191" t="s">
        <v>3</v>
      </c>
      <c r="F161" s="192" t="s">
        <v>570</v>
      </c>
      <c r="H161" s="191" t="s">
        <v>3</v>
      </c>
      <c r="I161" s="193"/>
      <c r="L161" s="190"/>
      <c r="M161" s="194"/>
      <c r="N161" s="195"/>
      <c r="O161" s="195"/>
      <c r="P161" s="195"/>
      <c r="Q161" s="195"/>
      <c r="R161" s="195"/>
      <c r="S161" s="195"/>
      <c r="T161" s="196"/>
      <c r="AT161" s="191" t="s">
        <v>173</v>
      </c>
      <c r="AU161" s="191" t="s">
        <v>75</v>
      </c>
      <c r="AV161" s="15" t="s">
        <v>15</v>
      </c>
      <c r="AW161" s="15" t="s">
        <v>33</v>
      </c>
      <c r="AX161" s="15" t="s">
        <v>71</v>
      </c>
      <c r="AY161" s="191" t="s">
        <v>165</v>
      </c>
    </row>
    <row r="162" spans="2:51" s="13" customFormat="1" ht="12">
      <c r="B162" s="174"/>
      <c r="D162" s="355" t="s">
        <v>173</v>
      </c>
      <c r="E162" s="175" t="s">
        <v>3</v>
      </c>
      <c r="F162" s="176" t="s">
        <v>571</v>
      </c>
      <c r="H162" s="177">
        <v>-2.1</v>
      </c>
      <c r="I162" s="178"/>
      <c r="L162" s="174"/>
      <c r="M162" s="179"/>
      <c r="N162" s="180"/>
      <c r="O162" s="180"/>
      <c r="P162" s="180"/>
      <c r="Q162" s="180"/>
      <c r="R162" s="180"/>
      <c r="S162" s="180"/>
      <c r="T162" s="181"/>
      <c r="AT162" s="175" t="s">
        <v>173</v>
      </c>
      <c r="AU162" s="175" t="s">
        <v>75</v>
      </c>
      <c r="AV162" s="13" t="s">
        <v>75</v>
      </c>
      <c r="AW162" s="13" t="s">
        <v>33</v>
      </c>
      <c r="AX162" s="13" t="s">
        <v>71</v>
      </c>
      <c r="AY162" s="175" t="s">
        <v>165</v>
      </c>
    </row>
    <row r="163" spans="2:51" s="14" customFormat="1" ht="12">
      <c r="B163" s="182"/>
      <c r="D163" s="355" t="s">
        <v>173</v>
      </c>
      <c r="E163" s="183" t="s">
        <v>3</v>
      </c>
      <c r="F163" s="184" t="s">
        <v>181</v>
      </c>
      <c r="H163" s="185">
        <v>10.74</v>
      </c>
      <c r="I163" s="186"/>
      <c r="L163" s="182"/>
      <c r="M163" s="187"/>
      <c r="N163" s="188"/>
      <c r="O163" s="188"/>
      <c r="P163" s="188"/>
      <c r="Q163" s="188"/>
      <c r="R163" s="188"/>
      <c r="S163" s="188"/>
      <c r="T163" s="189"/>
      <c r="AT163" s="183" t="s">
        <v>173</v>
      </c>
      <c r="AU163" s="183" t="s">
        <v>75</v>
      </c>
      <c r="AV163" s="14" t="s">
        <v>87</v>
      </c>
      <c r="AW163" s="14" t="s">
        <v>33</v>
      </c>
      <c r="AX163" s="14" t="s">
        <v>15</v>
      </c>
      <c r="AY163" s="183" t="s">
        <v>165</v>
      </c>
    </row>
    <row r="164" spans="1:65" s="2" customFormat="1" ht="21.75" customHeight="1">
      <c r="A164" s="33"/>
      <c r="B164" s="160"/>
      <c r="C164" s="161" t="s">
        <v>330</v>
      </c>
      <c r="D164" s="354" t="s">
        <v>167</v>
      </c>
      <c r="E164" s="162" t="s">
        <v>500</v>
      </c>
      <c r="F164" s="163" t="s">
        <v>501</v>
      </c>
      <c r="G164" s="164" t="s">
        <v>170</v>
      </c>
      <c r="H164" s="165">
        <v>13.74</v>
      </c>
      <c r="I164" s="166"/>
      <c r="J164" s="167">
        <f>ROUND(I164*H164,2)</f>
        <v>0</v>
      </c>
      <c r="K164" s="163" t="s">
        <v>171</v>
      </c>
      <c r="L164" s="34"/>
      <c r="M164" s="168" t="s">
        <v>3</v>
      </c>
      <c r="N164" s="169" t="s">
        <v>42</v>
      </c>
      <c r="O164" s="54"/>
      <c r="P164" s="170">
        <f>O164*H164</f>
        <v>0</v>
      </c>
      <c r="Q164" s="170">
        <v>0.0002</v>
      </c>
      <c r="R164" s="170">
        <f>Q164*H164</f>
        <v>0.002748</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572</v>
      </c>
    </row>
    <row r="165" spans="2:51" s="15" customFormat="1" ht="12">
      <c r="B165" s="190"/>
      <c r="D165" s="355" t="s">
        <v>173</v>
      </c>
      <c r="E165" s="191" t="s">
        <v>3</v>
      </c>
      <c r="F165" s="192" t="s">
        <v>573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3" customFormat="1" ht="12">
      <c r="B166" s="174"/>
      <c r="D166" s="355" t="s">
        <v>173</v>
      </c>
      <c r="E166" s="175" t="s">
        <v>3</v>
      </c>
      <c r="F166" s="176" t="s">
        <v>574</v>
      </c>
      <c r="H166" s="177">
        <v>3</v>
      </c>
      <c r="I166" s="178"/>
      <c r="L166" s="174"/>
      <c r="M166" s="179"/>
      <c r="N166" s="180"/>
      <c r="O166" s="180"/>
      <c r="P166" s="180"/>
      <c r="Q166" s="180"/>
      <c r="R166" s="180"/>
      <c r="S166" s="180"/>
      <c r="T166" s="181"/>
      <c r="AT166" s="175" t="s">
        <v>173</v>
      </c>
      <c r="AU166" s="175" t="s">
        <v>75</v>
      </c>
      <c r="AV166" s="13" t="s">
        <v>75</v>
      </c>
      <c r="AW166" s="13" t="s">
        <v>33</v>
      </c>
      <c r="AX166" s="13" t="s">
        <v>71</v>
      </c>
      <c r="AY166" s="175" t="s">
        <v>165</v>
      </c>
    </row>
    <row r="167" spans="2:51" s="15" customFormat="1" ht="12">
      <c r="B167" s="190"/>
      <c r="D167" s="355" t="s">
        <v>173</v>
      </c>
      <c r="E167" s="191" t="s">
        <v>3</v>
      </c>
      <c r="F167" s="192" t="s">
        <v>566</v>
      </c>
      <c r="H167" s="191" t="s">
        <v>3</v>
      </c>
      <c r="I167" s="193"/>
      <c r="L167" s="190"/>
      <c r="M167" s="194"/>
      <c r="N167" s="195"/>
      <c r="O167" s="195"/>
      <c r="P167" s="195"/>
      <c r="Q167" s="195"/>
      <c r="R167" s="195"/>
      <c r="S167" s="195"/>
      <c r="T167" s="196"/>
      <c r="AT167" s="191" t="s">
        <v>173</v>
      </c>
      <c r="AU167" s="191" t="s">
        <v>75</v>
      </c>
      <c r="AV167" s="15" t="s">
        <v>15</v>
      </c>
      <c r="AW167" s="15" t="s">
        <v>33</v>
      </c>
      <c r="AX167" s="15" t="s">
        <v>71</v>
      </c>
      <c r="AY167" s="191" t="s">
        <v>165</v>
      </c>
    </row>
    <row r="168" spans="2:51" s="13" customFormat="1" ht="12">
      <c r="B168" s="174"/>
      <c r="D168" s="355" t="s">
        <v>173</v>
      </c>
      <c r="E168" s="175" t="s">
        <v>3</v>
      </c>
      <c r="F168" s="176" t="s">
        <v>567</v>
      </c>
      <c r="H168" s="177">
        <v>17.04</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5" customFormat="1" ht="12">
      <c r="B169" s="190"/>
      <c r="D169" s="355" t="s">
        <v>173</v>
      </c>
      <c r="E169" s="191" t="s">
        <v>3</v>
      </c>
      <c r="F169" s="192" t="s">
        <v>568</v>
      </c>
      <c r="H169" s="191" t="s">
        <v>3</v>
      </c>
      <c r="I169" s="193"/>
      <c r="L169" s="190"/>
      <c r="M169" s="194"/>
      <c r="N169" s="195"/>
      <c r="O169" s="195"/>
      <c r="P169" s="195"/>
      <c r="Q169" s="195"/>
      <c r="R169" s="195"/>
      <c r="S169" s="195"/>
      <c r="T169" s="196"/>
      <c r="AT169" s="191" t="s">
        <v>173</v>
      </c>
      <c r="AU169" s="191" t="s">
        <v>75</v>
      </c>
      <c r="AV169" s="15" t="s">
        <v>15</v>
      </c>
      <c r="AW169" s="15" t="s">
        <v>33</v>
      </c>
      <c r="AX169" s="15" t="s">
        <v>71</v>
      </c>
      <c r="AY169" s="191" t="s">
        <v>165</v>
      </c>
    </row>
    <row r="170" spans="2:51" s="13" customFormat="1" ht="12">
      <c r="B170" s="174"/>
      <c r="D170" s="355" t="s">
        <v>173</v>
      </c>
      <c r="E170" s="175" t="s">
        <v>3</v>
      </c>
      <c r="F170" s="176" t="s">
        <v>569</v>
      </c>
      <c r="H170" s="177">
        <v>-4.2</v>
      </c>
      <c r="I170" s="178"/>
      <c r="L170" s="174"/>
      <c r="M170" s="179"/>
      <c r="N170" s="180"/>
      <c r="O170" s="180"/>
      <c r="P170" s="180"/>
      <c r="Q170" s="180"/>
      <c r="R170" s="180"/>
      <c r="S170" s="180"/>
      <c r="T170" s="181"/>
      <c r="AT170" s="175" t="s">
        <v>173</v>
      </c>
      <c r="AU170" s="175" t="s">
        <v>75</v>
      </c>
      <c r="AV170" s="13" t="s">
        <v>75</v>
      </c>
      <c r="AW170" s="13" t="s">
        <v>33</v>
      </c>
      <c r="AX170" s="13" t="s">
        <v>71</v>
      </c>
      <c r="AY170" s="175" t="s">
        <v>165</v>
      </c>
    </row>
    <row r="171" spans="2:51" s="15" customFormat="1" ht="12">
      <c r="B171" s="190"/>
      <c r="D171" s="355" t="s">
        <v>173</v>
      </c>
      <c r="E171" s="191" t="s">
        <v>3</v>
      </c>
      <c r="F171" s="192" t="s">
        <v>570</v>
      </c>
      <c r="H171" s="191" t="s">
        <v>3</v>
      </c>
      <c r="I171" s="193"/>
      <c r="L171" s="190"/>
      <c r="M171" s="194"/>
      <c r="N171" s="195"/>
      <c r="O171" s="195"/>
      <c r="P171" s="195"/>
      <c r="Q171" s="195"/>
      <c r="R171" s="195"/>
      <c r="S171" s="195"/>
      <c r="T171" s="196"/>
      <c r="AT171" s="191" t="s">
        <v>173</v>
      </c>
      <c r="AU171" s="191" t="s">
        <v>75</v>
      </c>
      <c r="AV171" s="15" t="s">
        <v>15</v>
      </c>
      <c r="AW171" s="15" t="s">
        <v>33</v>
      </c>
      <c r="AX171" s="15" t="s">
        <v>71</v>
      </c>
      <c r="AY171" s="191" t="s">
        <v>165</v>
      </c>
    </row>
    <row r="172" spans="2:51" s="13" customFormat="1" ht="12">
      <c r="B172" s="174"/>
      <c r="D172" s="355" t="s">
        <v>173</v>
      </c>
      <c r="E172" s="175" t="s">
        <v>3</v>
      </c>
      <c r="F172" s="176" t="s">
        <v>571</v>
      </c>
      <c r="H172" s="177">
        <v>-2.1</v>
      </c>
      <c r="I172" s="178"/>
      <c r="L172" s="174"/>
      <c r="M172" s="179"/>
      <c r="N172" s="180"/>
      <c r="O172" s="180"/>
      <c r="P172" s="180"/>
      <c r="Q172" s="180"/>
      <c r="R172" s="180"/>
      <c r="S172" s="180"/>
      <c r="T172" s="181"/>
      <c r="AT172" s="175" t="s">
        <v>173</v>
      </c>
      <c r="AU172" s="175" t="s">
        <v>75</v>
      </c>
      <c r="AV172" s="13" t="s">
        <v>75</v>
      </c>
      <c r="AW172" s="13" t="s">
        <v>33</v>
      </c>
      <c r="AX172" s="13" t="s">
        <v>71</v>
      </c>
      <c r="AY172" s="175" t="s">
        <v>165</v>
      </c>
    </row>
    <row r="173" spans="2:51" s="14" customFormat="1" ht="12">
      <c r="B173" s="182"/>
      <c r="D173" s="355" t="s">
        <v>173</v>
      </c>
      <c r="E173" s="183" t="s">
        <v>3</v>
      </c>
      <c r="F173" s="184" t="s">
        <v>181</v>
      </c>
      <c r="H173" s="185">
        <v>13.74</v>
      </c>
      <c r="I173" s="186"/>
      <c r="L173" s="182"/>
      <c r="M173" s="187"/>
      <c r="N173" s="188"/>
      <c r="O173" s="188"/>
      <c r="P173" s="188"/>
      <c r="Q173" s="188"/>
      <c r="R173" s="188"/>
      <c r="S173" s="188"/>
      <c r="T173" s="189"/>
      <c r="AT173" s="183" t="s">
        <v>173</v>
      </c>
      <c r="AU173" s="183" t="s">
        <v>75</v>
      </c>
      <c r="AV173" s="14" t="s">
        <v>87</v>
      </c>
      <c r="AW173" s="14" t="s">
        <v>33</v>
      </c>
      <c r="AX173" s="14" t="s">
        <v>15</v>
      </c>
      <c r="AY173" s="183" t="s">
        <v>165</v>
      </c>
    </row>
    <row r="174" spans="1:65" s="2" customFormat="1" ht="33" customHeight="1">
      <c r="A174" s="33"/>
      <c r="B174" s="160"/>
      <c r="C174" s="161" t="s">
        <v>334</v>
      </c>
      <c r="D174" s="354" t="s">
        <v>167</v>
      </c>
      <c r="E174" s="162" t="s">
        <v>504</v>
      </c>
      <c r="F174" s="163" t="s">
        <v>505</v>
      </c>
      <c r="G174" s="164" t="s">
        <v>170</v>
      </c>
      <c r="H174" s="165">
        <v>13.74</v>
      </c>
      <c r="I174" s="166"/>
      <c r="J174" s="167">
        <f>ROUND(I174*H174,2)</f>
        <v>0</v>
      </c>
      <c r="K174" s="163" t="s">
        <v>171</v>
      </c>
      <c r="L174" s="34"/>
      <c r="M174" s="208" t="s">
        <v>3</v>
      </c>
      <c r="N174" s="209" t="s">
        <v>42</v>
      </c>
      <c r="O174" s="210"/>
      <c r="P174" s="211">
        <f>O174*H174</f>
        <v>0</v>
      </c>
      <c r="Q174" s="211">
        <v>0.00029</v>
      </c>
      <c r="R174" s="211">
        <f>Q174*H174</f>
        <v>0.0039846000000000005</v>
      </c>
      <c r="S174" s="211">
        <v>0</v>
      </c>
      <c r="T174" s="212">
        <f>S174*H174</f>
        <v>0</v>
      </c>
      <c r="U174" s="33"/>
      <c r="V174" s="33"/>
      <c r="W174" s="33"/>
      <c r="X174" s="33"/>
      <c r="Y174" s="33"/>
      <c r="Z174" s="33"/>
      <c r="AA174" s="33"/>
      <c r="AB174" s="33"/>
      <c r="AC174" s="33"/>
      <c r="AD174" s="33"/>
      <c r="AE174" s="33"/>
      <c r="AR174" s="172" t="s">
        <v>255</v>
      </c>
      <c r="AT174" s="172" t="s">
        <v>167</v>
      </c>
      <c r="AU174" s="172" t="s">
        <v>75</v>
      </c>
      <c r="AY174" s="18" t="s">
        <v>165</v>
      </c>
      <c r="BE174" s="173">
        <f>IF(N174="základní",J174,0)</f>
        <v>0</v>
      </c>
      <c r="BF174" s="173">
        <f>IF(N174="snížená",J174,0)</f>
        <v>0</v>
      </c>
      <c r="BG174" s="173">
        <f>IF(N174="zákl. přenesená",J174,0)</f>
        <v>0</v>
      </c>
      <c r="BH174" s="173">
        <f>IF(N174="sníž. přenesená",J174,0)</f>
        <v>0</v>
      </c>
      <c r="BI174" s="173">
        <f>IF(N174="nulová",J174,0)</f>
        <v>0</v>
      </c>
      <c r="BJ174" s="18" t="s">
        <v>15</v>
      </c>
      <c r="BK174" s="173">
        <f>ROUND(I174*H174,2)</f>
        <v>0</v>
      </c>
      <c r="BL174" s="18" t="s">
        <v>255</v>
      </c>
      <c r="BM174" s="172" t="s">
        <v>575</v>
      </c>
    </row>
    <row r="175" spans="1:31" s="2" customFormat="1" ht="6.95" customHeight="1">
      <c r="A175" s="33"/>
      <c r="B175" s="43"/>
      <c r="C175" s="44"/>
      <c r="D175" s="44"/>
      <c r="E175" s="44"/>
      <c r="F175" s="44"/>
      <c r="G175" s="44"/>
      <c r="H175" s="44"/>
      <c r="I175" s="120"/>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9"/>
  <sheetViews>
    <sheetView showGridLines="0" workbookViewId="0" topLeftCell="A93">
      <selection activeCell="D112" sqref="D112:D24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93</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127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ROUND(J109,2)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ROUND((SUM(BE109:BE248)),2)</f>
        <v>0</v>
      </c>
      <c r="G37" s="33"/>
      <c r="H37" s="33"/>
      <c r="I37" s="112">
        <v>0.21</v>
      </c>
      <c r="J37" s="111">
        <f>ROUND(((SUM(BE109:BE248))*I37),2)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ROUND((SUM(BF109:BF248)),2)</f>
        <v>0</v>
      </c>
      <c r="G38" s="33"/>
      <c r="H38" s="33"/>
      <c r="I38" s="112">
        <v>0.15</v>
      </c>
      <c r="J38" s="111">
        <f>ROUND(((SUM(BF109:BF248))*I38),2)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ROUND((SUM(BG109:BG248)),2)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ROUND((SUM(BH109:BH248)),2)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ROUND((SUM(BI109:BI248)),2)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1 - Typ A1-A2</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J109</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J110</f>
        <v>0</v>
      </c>
      <c r="L68" s="126"/>
    </row>
    <row r="69" spans="2:12" s="10" customFormat="1" ht="19.9" customHeight="1">
      <c r="B69" s="131"/>
      <c r="D69" s="132" t="s">
        <v>133</v>
      </c>
      <c r="E69" s="133"/>
      <c r="F69" s="133"/>
      <c r="G69" s="133"/>
      <c r="H69" s="133"/>
      <c r="I69" s="134"/>
      <c r="J69" s="135">
        <f>J111</f>
        <v>0</v>
      </c>
      <c r="L69" s="131"/>
    </row>
    <row r="70" spans="2:12" s="10" customFormat="1" ht="19.9" customHeight="1">
      <c r="B70" s="131"/>
      <c r="D70" s="132" t="s">
        <v>134</v>
      </c>
      <c r="E70" s="133"/>
      <c r="F70" s="133"/>
      <c r="G70" s="133"/>
      <c r="H70" s="133"/>
      <c r="I70" s="134"/>
      <c r="J70" s="135">
        <f>J120</f>
        <v>0</v>
      </c>
      <c r="L70" s="131"/>
    </row>
    <row r="71" spans="2:12" s="10" customFormat="1" ht="19.9" customHeight="1">
      <c r="B71" s="131"/>
      <c r="D71" s="132" t="s">
        <v>135</v>
      </c>
      <c r="E71" s="133"/>
      <c r="F71" s="133"/>
      <c r="G71" s="133"/>
      <c r="H71" s="133"/>
      <c r="I71" s="134"/>
      <c r="J71" s="135">
        <f>J131</f>
        <v>0</v>
      </c>
      <c r="L71" s="131"/>
    </row>
    <row r="72" spans="2:12" s="10" customFormat="1" ht="14.85" customHeight="1">
      <c r="B72" s="131"/>
      <c r="D72" s="132" t="s">
        <v>136</v>
      </c>
      <c r="E72" s="133"/>
      <c r="F72" s="133"/>
      <c r="G72" s="133"/>
      <c r="H72" s="133"/>
      <c r="I72" s="134"/>
      <c r="J72" s="135">
        <f>J132</f>
        <v>0</v>
      </c>
      <c r="L72" s="131"/>
    </row>
    <row r="73" spans="2:12" s="10" customFormat="1" ht="14.85" customHeight="1">
      <c r="B73" s="131"/>
      <c r="D73" s="132" t="s">
        <v>137</v>
      </c>
      <c r="E73" s="133"/>
      <c r="F73" s="133"/>
      <c r="G73" s="133"/>
      <c r="H73" s="133"/>
      <c r="I73" s="134"/>
      <c r="J73" s="135">
        <f>J134</f>
        <v>0</v>
      </c>
      <c r="L73" s="131"/>
    </row>
    <row r="74" spans="2:12" s="10" customFormat="1" ht="19.9" customHeight="1">
      <c r="B74" s="131"/>
      <c r="D74" s="132" t="s">
        <v>138</v>
      </c>
      <c r="E74" s="133"/>
      <c r="F74" s="133"/>
      <c r="G74" s="133"/>
      <c r="H74" s="133"/>
      <c r="I74" s="134"/>
      <c r="J74" s="135">
        <f>J146</f>
        <v>0</v>
      </c>
      <c r="L74" s="131"/>
    </row>
    <row r="75" spans="2:12" s="10" customFormat="1" ht="19.9" customHeight="1">
      <c r="B75" s="131"/>
      <c r="D75" s="132" t="s">
        <v>139</v>
      </c>
      <c r="E75" s="133"/>
      <c r="F75" s="133"/>
      <c r="G75" s="133"/>
      <c r="H75" s="133"/>
      <c r="I75" s="134"/>
      <c r="J75" s="135">
        <f>J152</f>
        <v>0</v>
      </c>
      <c r="L75" s="131"/>
    </row>
    <row r="76" spans="2:12" s="9" customFormat="1" ht="24.95" customHeight="1">
      <c r="B76" s="126"/>
      <c r="D76" s="127" t="s">
        <v>140</v>
      </c>
      <c r="E76" s="128"/>
      <c r="F76" s="128"/>
      <c r="G76" s="128"/>
      <c r="H76" s="128"/>
      <c r="I76" s="129"/>
      <c r="J76" s="130">
        <f>J154</f>
        <v>0</v>
      </c>
      <c r="L76" s="126"/>
    </row>
    <row r="77" spans="2:12" s="10" customFormat="1" ht="19.9" customHeight="1">
      <c r="B77" s="131"/>
      <c r="D77" s="132" t="s">
        <v>141</v>
      </c>
      <c r="E77" s="133"/>
      <c r="F77" s="133"/>
      <c r="G77" s="133"/>
      <c r="H77" s="133"/>
      <c r="I77" s="134"/>
      <c r="J77" s="135">
        <f>J155</f>
        <v>0</v>
      </c>
      <c r="L77" s="131"/>
    </row>
    <row r="78" spans="2:12" s="10" customFormat="1" ht="19.9" customHeight="1">
      <c r="B78" s="131"/>
      <c r="D78" s="132" t="s">
        <v>142</v>
      </c>
      <c r="E78" s="133"/>
      <c r="F78" s="133"/>
      <c r="G78" s="133"/>
      <c r="H78" s="133"/>
      <c r="I78" s="134"/>
      <c r="J78" s="135">
        <f>J170</f>
        <v>0</v>
      </c>
      <c r="L78" s="131"/>
    </row>
    <row r="79" spans="2:12" s="10" customFormat="1" ht="19.9" customHeight="1">
      <c r="B79" s="131"/>
      <c r="D79" s="132" t="s">
        <v>143</v>
      </c>
      <c r="E79" s="133"/>
      <c r="F79" s="133"/>
      <c r="G79" s="133"/>
      <c r="H79" s="133"/>
      <c r="I79" s="134"/>
      <c r="J79" s="135">
        <f>J179</f>
        <v>0</v>
      </c>
      <c r="L79" s="131"/>
    </row>
    <row r="80" spans="2:12" s="10" customFormat="1" ht="19.9" customHeight="1">
      <c r="B80" s="131"/>
      <c r="D80" s="132" t="s">
        <v>144</v>
      </c>
      <c r="E80" s="133"/>
      <c r="F80" s="133"/>
      <c r="G80" s="133"/>
      <c r="H80" s="133"/>
      <c r="I80" s="134"/>
      <c r="J80" s="135">
        <f>J186</f>
        <v>0</v>
      </c>
      <c r="L80" s="131"/>
    </row>
    <row r="81" spans="2:12" s="10" customFormat="1" ht="19.9" customHeight="1">
      <c r="B81" s="131"/>
      <c r="D81" s="132" t="s">
        <v>145</v>
      </c>
      <c r="E81" s="133"/>
      <c r="F81" s="133"/>
      <c r="G81" s="133"/>
      <c r="H81" s="133"/>
      <c r="I81" s="134"/>
      <c r="J81" s="135">
        <f>J192</f>
        <v>0</v>
      </c>
      <c r="L81" s="131"/>
    </row>
    <row r="82" spans="2:12" s="10" customFormat="1" ht="19.9" customHeight="1">
      <c r="B82" s="131"/>
      <c r="D82" s="132" t="s">
        <v>146</v>
      </c>
      <c r="E82" s="133"/>
      <c r="F82" s="133"/>
      <c r="G82" s="133"/>
      <c r="H82" s="133"/>
      <c r="I82" s="134"/>
      <c r="J82" s="135">
        <f>J201</f>
        <v>0</v>
      </c>
      <c r="L82" s="131"/>
    </row>
    <row r="83" spans="2:12" s="10" customFormat="1" ht="19.9" customHeight="1">
      <c r="B83" s="131"/>
      <c r="D83" s="132" t="s">
        <v>147</v>
      </c>
      <c r="E83" s="133"/>
      <c r="F83" s="133"/>
      <c r="G83" s="133"/>
      <c r="H83" s="133"/>
      <c r="I83" s="134"/>
      <c r="J83" s="135">
        <f>J213</f>
        <v>0</v>
      </c>
      <c r="L83" s="131"/>
    </row>
    <row r="84" spans="2:12" s="10" customFormat="1" ht="19.9" customHeight="1">
      <c r="B84" s="131"/>
      <c r="D84" s="132" t="s">
        <v>148</v>
      </c>
      <c r="E84" s="133"/>
      <c r="F84" s="133"/>
      <c r="G84" s="133"/>
      <c r="H84" s="133"/>
      <c r="I84" s="134"/>
      <c r="J84" s="135">
        <f>J240</f>
        <v>0</v>
      </c>
      <c r="L84" s="131"/>
    </row>
    <row r="85" spans="2:12" s="10" customFormat="1" ht="19.9" customHeight="1">
      <c r="B85" s="131"/>
      <c r="D85" s="132" t="s">
        <v>149</v>
      </c>
      <c r="E85" s="133"/>
      <c r="F85" s="133"/>
      <c r="G85" s="133"/>
      <c r="H85" s="133"/>
      <c r="I85" s="134"/>
      <c r="J85" s="135">
        <f>J246</f>
        <v>0</v>
      </c>
      <c r="L85" s="131"/>
    </row>
    <row r="86" spans="1:31" s="2" customFormat="1" ht="21.7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43"/>
      <c r="C87" s="44"/>
      <c r="D87" s="44"/>
      <c r="E87" s="44"/>
      <c r="F87" s="44"/>
      <c r="G87" s="44"/>
      <c r="H87" s="44"/>
      <c r="I87" s="120"/>
      <c r="J87" s="44"/>
      <c r="K87" s="44"/>
      <c r="L87" s="102"/>
      <c r="S87" s="33"/>
      <c r="T87" s="33"/>
      <c r="U87" s="33"/>
      <c r="V87" s="33"/>
      <c r="W87" s="33"/>
      <c r="X87" s="33"/>
      <c r="Y87" s="33"/>
      <c r="Z87" s="33"/>
      <c r="AA87" s="33"/>
      <c r="AB87" s="33"/>
      <c r="AC87" s="33"/>
      <c r="AD87" s="33"/>
      <c r="AE87" s="33"/>
    </row>
    <row r="91" spans="1:31" s="2" customFormat="1" ht="6.95" customHeight="1">
      <c r="A91" s="33"/>
      <c r="B91" s="45"/>
      <c r="C91" s="46"/>
      <c r="D91" s="46"/>
      <c r="E91" s="46"/>
      <c r="F91" s="46"/>
      <c r="G91" s="46"/>
      <c r="H91" s="46"/>
      <c r="I91" s="121"/>
      <c r="J91" s="46"/>
      <c r="K91" s="46"/>
      <c r="L91" s="102"/>
      <c r="S91" s="33"/>
      <c r="T91" s="33"/>
      <c r="U91" s="33"/>
      <c r="V91" s="33"/>
      <c r="W91" s="33"/>
      <c r="X91" s="33"/>
      <c r="Y91" s="33"/>
      <c r="Z91" s="33"/>
      <c r="AA91" s="33"/>
      <c r="AB91" s="33"/>
      <c r="AC91" s="33"/>
      <c r="AD91" s="33"/>
      <c r="AE91" s="33"/>
    </row>
    <row r="92" spans="1:31" s="2" customFormat="1" ht="24.95" customHeight="1">
      <c r="A92" s="33"/>
      <c r="B92" s="34"/>
      <c r="C92" s="22" t="s">
        <v>150</v>
      </c>
      <c r="D92" s="33"/>
      <c r="E92" s="33"/>
      <c r="F92" s="33"/>
      <c r="G92" s="33"/>
      <c r="H92" s="33"/>
      <c r="I92" s="101"/>
      <c r="J92" s="33"/>
      <c r="K92" s="33"/>
      <c r="L92" s="102"/>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17</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8" t="str">
        <f>E7</f>
        <v>Rekonstrukce koupelen</v>
      </c>
      <c r="F95" s="339"/>
      <c r="G95" s="339"/>
      <c r="H95" s="339"/>
      <c r="I95" s="101"/>
      <c r="J95" s="33"/>
      <c r="K95" s="33"/>
      <c r="L95" s="102"/>
      <c r="S95" s="33"/>
      <c r="T95" s="33"/>
      <c r="U95" s="33"/>
      <c r="V95" s="33"/>
      <c r="W95" s="33"/>
      <c r="X95" s="33"/>
      <c r="Y95" s="33"/>
      <c r="Z95" s="33"/>
      <c r="AA95" s="33"/>
      <c r="AB95" s="33"/>
      <c r="AC95" s="33"/>
      <c r="AD95" s="33"/>
      <c r="AE95" s="33"/>
    </row>
    <row r="96" spans="2:12" s="1" customFormat="1" ht="12" customHeight="1">
      <c r="B96" s="21"/>
      <c r="C96" s="28" t="s">
        <v>122</v>
      </c>
      <c r="I96" s="97"/>
      <c r="L96" s="21"/>
    </row>
    <row r="97" spans="2:12" s="1" customFormat="1" ht="16.5" customHeight="1">
      <c r="B97" s="21"/>
      <c r="E97" s="338" t="s">
        <v>123</v>
      </c>
      <c r="F97" s="311"/>
      <c r="G97" s="311"/>
      <c r="H97" s="311"/>
      <c r="I97" s="97"/>
      <c r="L97" s="21"/>
    </row>
    <row r="98" spans="2:12" s="1" customFormat="1" ht="12" customHeight="1">
      <c r="B98" s="21"/>
      <c r="C98" s="28" t="s">
        <v>124</v>
      </c>
      <c r="I98" s="97"/>
      <c r="L98" s="21"/>
    </row>
    <row r="99" spans="1:31" s="2" customFormat="1" ht="16.5" customHeight="1">
      <c r="A99" s="33"/>
      <c r="B99" s="34"/>
      <c r="C99" s="33"/>
      <c r="D99" s="33"/>
      <c r="E99" s="340" t="s">
        <v>125</v>
      </c>
      <c r="F99" s="341"/>
      <c r="G99" s="341"/>
      <c r="H99" s="341"/>
      <c r="I99" s="101"/>
      <c r="J99" s="33"/>
      <c r="K99" s="33"/>
      <c r="L99" s="102"/>
      <c r="S99" s="33"/>
      <c r="T99" s="33"/>
      <c r="U99" s="33"/>
      <c r="V99" s="33"/>
      <c r="W99" s="33"/>
      <c r="X99" s="33"/>
      <c r="Y99" s="33"/>
      <c r="Z99" s="33"/>
      <c r="AA99" s="33"/>
      <c r="AB99" s="33"/>
      <c r="AC99" s="33"/>
      <c r="AD99" s="33"/>
      <c r="AE99" s="33"/>
    </row>
    <row r="100" spans="1:31" s="2" customFormat="1" ht="12" customHeight="1">
      <c r="A100" s="33"/>
      <c r="B100" s="34"/>
      <c r="C100" s="28" t="s">
        <v>126</v>
      </c>
      <c r="D100" s="33"/>
      <c r="E100" s="33"/>
      <c r="F100" s="33"/>
      <c r="G100" s="33"/>
      <c r="H100" s="33"/>
      <c r="I100" s="101"/>
      <c r="J100" s="33"/>
      <c r="K100" s="33"/>
      <c r="L100" s="102"/>
      <c r="S100" s="33"/>
      <c r="T100" s="33"/>
      <c r="U100" s="33"/>
      <c r="V100" s="33"/>
      <c r="W100" s="33"/>
      <c r="X100" s="33"/>
      <c r="Y100" s="33"/>
      <c r="Z100" s="33"/>
      <c r="AA100" s="33"/>
      <c r="AB100" s="33"/>
      <c r="AC100" s="33"/>
      <c r="AD100" s="33"/>
      <c r="AE100" s="33"/>
    </row>
    <row r="101" spans="1:31" s="2" customFormat="1" ht="16.5" customHeight="1">
      <c r="A101" s="33"/>
      <c r="B101" s="34"/>
      <c r="C101" s="33"/>
      <c r="D101" s="33"/>
      <c r="E101" s="334" t="str">
        <f>E13</f>
        <v>1 - Typ A1-A2</v>
      </c>
      <c r="F101" s="341"/>
      <c r="G101" s="341"/>
      <c r="H101" s="341"/>
      <c r="I101" s="101"/>
      <c r="J101" s="33"/>
      <c r="K101" s="33"/>
      <c r="L101" s="102"/>
      <c r="S101" s="33"/>
      <c r="T101" s="33"/>
      <c r="U101" s="33"/>
      <c r="V101" s="33"/>
      <c r="W101" s="33"/>
      <c r="X101" s="33"/>
      <c r="Y101" s="33"/>
      <c r="Z101" s="33"/>
      <c r="AA101" s="33"/>
      <c r="AB101" s="33"/>
      <c r="AC101" s="33"/>
      <c r="AD101" s="33"/>
      <c r="AE101" s="33"/>
    </row>
    <row r="102" spans="1:31" s="2" customFormat="1" ht="6.95" customHeight="1">
      <c r="A102" s="33"/>
      <c r="B102" s="34"/>
      <c r="C102" s="33"/>
      <c r="D102" s="33"/>
      <c r="E102" s="33"/>
      <c r="F102" s="33"/>
      <c r="G102" s="33"/>
      <c r="H102" s="33"/>
      <c r="I102" s="101"/>
      <c r="J102" s="33"/>
      <c r="K102" s="33"/>
      <c r="L102" s="102"/>
      <c r="S102" s="33"/>
      <c r="T102" s="33"/>
      <c r="U102" s="33"/>
      <c r="V102" s="33"/>
      <c r="W102" s="33"/>
      <c r="X102" s="33"/>
      <c r="Y102" s="33"/>
      <c r="Z102" s="33"/>
      <c r="AA102" s="33"/>
      <c r="AB102" s="33"/>
      <c r="AC102" s="33"/>
      <c r="AD102" s="33"/>
      <c r="AE102" s="33"/>
    </row>
    <row r="103" spans="1:31" s="2" customFormat="1" ht="12" customHeight="1">
      <c r="A103" s="33"/>
      <c r="B103" s="34"/>
      <c r="C103" s="28" t="s">
        <v>21</v>
      </c>
      <c r="D103" s="33"/>
      <c r="E103" s="33"/>
      <c r="F103" s="26" t="str">
        <f>F16</f>
        <v xml:space="preserve"> </v>
      </c>
      <c r="G103" s="33"/>
      <c r="H103" s="33"/>
      <c r="I103" s="103" t="s">
        <v>23</v>
      </c>
      <c r="J103" s="51" t="str">
        <f>IF(J16="","",J16)</f>
        <v>28. 8. 2018</v>
      </c>
      <c r="K103" s="33"/>
      <c r="L103" s="102"/>
      <c r="S103" s="33"/>
      <c r="T103" s="33"/>
      <c r="U103" s="33"/>
      <c r="V103" s="33"/>
      <c r="W103" s="33"/>
      <c r="X103" s="33"/>
      <c r="Y103" s="33"/>
      <c r="Z103" s="33"/>
      <c r="AA103" s="33"/>
      <c r="AB103" s="33"/>
      <c r="AC103" s="33"/>
      <c r="AD103" s="33"/>
      <c r="AE103" s="33"/>
    </row>
    <row r="104" spans="1:31" s="2" customFormat="1" ht="6.95" customHeight="1">
      <c r="A104" s="33"/>
      <c r="B104" s="34"/>
      <c r="C104" s="33"/>
      <c r="D104" s="33"/>
      <c r="E104" s="33"/>
      <c r="F104" s="33"/>
      <c r="G104" s="33"/>
      <c r="H104" s="33"/>
      <c r="I104" s="101"/>
      <c r="J104" s="33"/>
      <c r="K104" s="33"/>
      <c r="L104" s="102"/>
      <c r="S104" s="33"/>
      <c r="T104" s="33"/>
      <c r="U104" s="33"/>
      <c r="V104" s="33"/>
      <c r="W104" s="33"/>
      <c r="X104" s="33"/>
      <c r="Y104" s="33"/>
      <c r="Z104" s="33"/>
      <c r="AA104" s="33"/>
      <c r="AB104" s="33"/>
      <c r="AC104" s="33"/>
      <c r="AD104" s="33"/>
      <c r="AE104" s="33"/>
    </row>
    <row r="105" spans="1:31" s="2" customFormat="1" ht="15.2" customHeight="1">
      <c r="A105" s="33"/>
      <c r="B105" s="34"/>
      <c r="C105" s="28" t="s">
        <v>25</v>
      </c>
      <c r="D105" s="33"/>
      <c r="E105" s="33"/>
      <c r="F105" s="26" t="str">
        <f>E19</f>
        <v>Správa účelových zařízení VŠE</v>
      </c>
      <c r="G105" s="33"/>
      <c r="H105" s="33"/>
      <c r="I105" s="103" t="s">
        <v>31</v>
      </c>
      <c r="J105" s="31" t="str">
        <f>E25</f>
        <v>PROJECTICA s.r.o.</v>
      </c>
      <c r="K105" s="33"/>
      <c r="L105" s="102"/>
      <c r="S105" s="33"/>
      <c r="T105" s="33"/>
      <c r="U105" s="33"/>
      <c r="V105" s="33"/>
      <c r="W105" s="33"/>
      <c r="X105" s="33"/>
      <c r="Y105" s="33"/>
      <c r="Z105" s="33"/>
      <c r="AA105" s="33"/>
      <c r="AB105" s="33"/>
      <c r="AC105" s="33"/>
      <c r="AD105" s="33"/>
      <c r="AE105" s="33"/>
    </row>
    <row r="106" spans="1:31" s="2" customFormat="1" ht="15.2" customHeight="1">
      <c r="A106" s="33"/>
      <c r="B106" s="34"/>
      <c r="C106" s="28" t="s">
        <v>29</v>
      </c>
      <c r="D106" s="33"/>
      <c r="E106" s="33"/>
      <c r="F106" s="26" t="str">
        <f>IF(E22="","",E22)</f>
        <v>Vyplň údaj</v>
      </c>
      <c r="G106" s="33"/>
      <c r="H106" s="33"/>
      <c r="I106" s="103" t="s">
        <v>34</v>
      </c>
      <c r="J106" s="31" t="str">
        <f>E28</f>
        <v xml:space="preserve"> </v>
      </c>
      <c r="K106" s="33"/>
      <c r="L106" s="102"/>
      <c r="S106" s="33"/>
      <c r="T106" s="33"/>
      <c r="U106" s="33"/>
      <c r="V106" s="33"/>
      <c r="W106" s="33"/>
      <c r="X106" s="33"/>
      <c r="Y106" s="33"/>
      <c r="Z106" s="33"/>
      <c r="AA106" s="33"/>
      <c r="AB106" s="33"/>
      <c r="AC106" s="33"/>
      <c r="AD106" s="33"/>
      <c r="AE106" s="33"/>
    </row>
    <row r="107" spans="1:31" s="2" customFormat="1" ht="10.35" customHeight="1">
      <c r="A107" s="33"/>
      <c r="B107" s="34"/>
      <c r="C107" s="33"/>
      <c r="D107" s="33"/>
      <c r="E107" s="33"/>
      <c r="F107" s="33"/>
      <c r="G107" s="33"/>
      <c r="H107" s="33"/>
      <c r="I107" s="101"/>
      <c r="J107" s="33"/>
      <c r="K107" s="33"/>
      <c r="L107" s="102"/>
      <c r="S107" s="33"/>
      <c r="T107" s="33"/>
      <c r="U107" s="33"/>
      <c r="V107" s="33"/>
      <c r="W107" s="33"/>
      <c r="X107" s="33"/>
      <c r="Y107" s="33"/>
      <c r="Z107" s="33"/>
      <c r="AA107" s="33"/>
      <c r="AB107" s="33"/>
      <c r="AC107" s="33"/>
      <c r="AD107" s="33"/>
      <c r="AE107" s="33"/>
    </row>
    <row r="108" spans="1:31" s="11" customFormat="1" ht="29.25" customHeight="1">
      <c r="A108" s="136"/>
      <c r="B108" s="137"/>
      <c r="C108" s="138" t="s">
        <v>151</v>
      </c>
      <c r="D108" s="139" t="s">
        <v>56</v>
      </c>
      <c r="E108" s="139" t="s">
        <v>52</v>
      </c>
      <c r="F108" s="139" t="s">
        <v>53</v>
      </c>
      <c r="G108" s="139" t="s">
        <v>152</v>
      </c>
      <c r="H108" s="139" t="s">
        <v>153</v>
      </c>
      <c r="I108" s="140" t="s">
        <v>154</v>
      </c>
      <c r="J108" s="139" t="s">
        <v>130</v>
      </c>
      <c r="K108" s="141" t="s">
        <v>155</v>
      </c>
      <c r="L108" s="142"/>
      <c r="M108" s="59" t="s">
        <v>3</v>
      </c>
      <c r="N108" s="60" t="s">
        <v>41</v>
      </c>
      <c r="O108" s="60" t="s">
        <v>156</v>
      </c>
      <c r="P108" s="60" t="s">
        <v>157</v>
      </c>
      <c r="Q108" s="60" t="s">
        <v>158</v>
      </c>
      <c r="R108" s="60" t="s">
        <v>159</v>
      </c>
      <c r="S108" s="60" t="s">
        <v>160</v>
      </c>
      <c r="T108" s="61" t="s">
        <v>161</v>
      </c>
      <c r="U108" s="136"/>
      <c r="V108" s="136"/>
      <c r="W108" s="136"/>
      <c r="X108" s="136"/>
      <c r="Y108" s="136"/>
      <c r="Z108" s="136"/>
      <c r="AA108" s="136"/>
      <c r="AB108" s="136"/>
      <c r="AC108" s="136"/>
      <c r="AD108" s="136"/>
      <c r="AE108" s="136"/>
    </row>
    <row r="109" spans="1:63" s="2" customFormat="1" ht="22.9" customHeight="1">
      <c r="A109" s="33"/>
      <c r="B109" s="34"/>
      <c r="C109" s="66" t="s">
        <v>162</v>
      </c>
      <c r="D109" s="33"/>
      <c r="E109" s="33"/>
      <c r="F109" s="33"/>
      <c r="G109" s="33"/>
      <c r="H109" s="33"/>
      <c r="I109" s="101"/>
      <c r="J109" s="143">
        <f>BK109</f>
        <v>0</v>
      </c>
      <c r="K109" s="33"/>
      <c r="L109" s="34"/>
      <c r="M109" s="62"/>
      <c r="N109" s="52"/>
      <c r="O109" s="63"/>
      <c r="P109" s="144">
        <f>P110+P154</f>
        <v>0</v>
      </c>
      <c r="Q109" s="63"/>
      <c r="R109" s="144">
        <f>R110+R154</f>
        <v>1.00935095</v>
      </c>
      <c r="S109" s="63"/>
      <c r="T109" s="145">
        <f>T110+T154</f>
        <v>3.741886</v>
      </c>
      <c r="U109" s="33"/>
      <c r="V109" s="33"/>
      <c r="W109" s="33"/>
      <c r="X109" s="33"/>
      <c r="Y109" s="33"/>
      <c r="Z109" s="33"/>
      <c r="AA109" s="33"/>
      <c r="AB109" s="33"/>
      <c r="AC109" s="33"/>
      <c r="AD109" s="33"/>
      <c r="AE109" s="33"/>
      <c r="AT109" s="18" t="s">
        <v>70</v>
      </c>
      <c r="AU109" s="18" t="s">
        <v>131</v>
      </c>
      <c r="BK109" s="146">
        <f>BK110+BK154</f>
        <v>0</v>
      </c>
    </row>
    <row r="110" spans="2:63" s="12" customFormat="1" ht="25.9" customHeight="1">
      <c r="B110" s="147"/>
      <c r="D110" s="148" t="s">
        <v>70</v>
      </c>
      <c r="E110" s="149" t="s">
        <v>163</v>
      </c>
      <c r="F110" s="149" t="s">
        <v>164</v>
      </c>
      <c r="I110" s="150"/>
      <c r="J110" s="151">
        <f>BK110</f>
        <v>0</v>
      </c>
      <c r="L110" s="147"/>
      <c r="M110" s="152"/>
      <c r="N110" s="153"/>
      <c r="O110" s="153"/>
      <c r="P110" s="154">
        <f>P111+P120+P131+P146+P152</f>
        <v>0</v>
      </c>
      <c r="Q110" s="153"/>
      <c r="R110" s="154">
        <f>R111+R120+R131+R146+R152</f>
        <v>0.7126983</v>
      </c>
      <c r="S110" s="153"/>
      <c r="T110" s="155">
        <f>T111+T120+T131+T146+T152</f>
        <v>1.86318</v>
      </c>
      <c r="AR110" s="148" t="s">
        <v>15</v>
      </c>
      <c r="AT110" s="156" t="s">
        <v>70</v>
      </c>
      <c r="AU110" s="156" t="s">
        <v>71</v>
      </c>
      <c r="AY110" s="148" t="s">
        <v>165</v>
      </c>
      <c r="BK110" s="157">
        <f>BK111+BK120+BK131+BK146+BK152</f>
        <v>0</v>
      </c>
    </row>
    <row r="111" spans="2:63" s="12" customFormat="1" ht="22.9" customHeight="1">
      <c r="B111" s="147"/>
      <c r="D111" s="148" t="s">
        <v>70</v>
      </c>
      <c r="E111" s="158" t="s">
        <v>83</v>
      </c>
      <c r="F111" s="158" t="s">
        <v>166</v>
      </c>
      <c r="I111" s="150"/>
      <c r="J111" s="159">
        <f>BK111</f>
        <v>0</v>
      </c>
      <c r="L111" s="147"/>
      <c r="M111" s="152"/>
      <c r="N111" s="153"/>
      <c r="O111" s="153"/>
      <c r="P111" s="154">
        <f>SUM(P112:P119)</f>
        <v>0</v>
      </c>
      <c r="Q111" s="153"/>
      <c r="R111" s="154">
        <f>SUM(R112:R119)</f>
        <v>0.45417155</v>
      </c>
      <c r="S111" s="153"/>
      <c r="T111" s="155">
        <f>SUM(T112:T119)</f>
        <v>0</v>
      </c>
      <c r="AR111" s="148" t="s">
        <v>15</v>
      </c>
      <c r="AT111" s="156" t="s">
        <v>70</v>
      </c>
      <c r="AU111" s="156" t="s">
        <v>15</v>
      </c>
      <c r="AY111" s="148" t="s">
        <v>165</v>
      </c>
      <c r="BK111" s="157">
        <f>SUM(BK112:BK119)</f>
        <v>0</v>
      </c>
    </row>
    <row r="112" spans="1:65" s="2" customFormat="1" ht="33" customHeight="1">
      <c r="A112" s="33"/>
      <c r="B112" s="160"/>
      <c r="C112" s="161" t="s">
        <v>15</v>
      </c>
      <c r="D112" s="358" t="s">
        <v>167</v>
      </c>
      <c r="E112" s="162" t="s">
        <v>168</v>
      </c>
      <c r="F112" s="163" t="s">
        <v>169</v>
      </c>
      <c r="G112" s="164" t="s">
        <v>170</v>
      </c>
      <c r="H112" s="165">
        <v>3.64</v>
      </c>
      <c r="I112" s="166"/>
      <c r="J112" s="167">
        <f>ROUND(I112*H112,2)</f>
        <v>0</v>
      </c>
      <c r="K112" s="163" t="s">
        <v>171</v>
      </c>
      <c r="L112" s="34"/>
      <c r="M112" s="168" t="s">
        <v>3</v>
      </c>
      <c r="N112" s="169" t="s">
        <v>42</v>
      </c>
      <c r="O112" s="54"/>
      <c r="P112" s="170">
        <f>O112*H112</f>
        <v>0</v>
      </c>
      <c r="Q112" s="170">
        <v>0.06917</v>
      </c>
      <c r="R112" s="170">
        <f>Q112*H112</f>
        <v>0.25177879999999997</v>
      </c>
      <c r="S112" s="170">
        <v>0</v>
      </c>
      <c r="T112" s="171">
        <f>S112*H112</f>
        <v>0</v>
      </c>
      <c r="U112" s="33"/>
      <c r="V112" s="33"/>
      <c r="W112" s="33"/>
      <c r="X112" s="33"/>
      <c r="Y112" s="33"/>
      <c r="Z112" s="33"/>
      <c r="AA112" s="33"/>
      <c r="AB112" s="33"/>
      <c r="AC112" s="33"/>
      <c r="AD112" s="33"/>
      <c r="AE112" s="33"/>
      <c r="AR112" s="172" t="s">
        <v>87</v>
      </c>
      <c r="AT112" s="172" t="s">
        <v>167</v>
      </c>
      <c r="AU112" s="172" t="s">
        <v>75</v>
      </c>
      <c r="AY112" s="18" t="s">
        <v>165</v>
      </c>
      <c r="BE112" s="173">
        <f>IF(N112="základní",J112,0)</f>
        <v>0</v>
      </c>
      <c r="BF112" s="173">
        <f>IF(N112="snížená",J112,0)</f>
        <v>0</v>
      </c>
      <c r="BG112" s="173">
        <f>IF(N112="zákl. přenesená",J112,0)</f>
        <v>0</v>
      </c>
      <c r="BH112" s="173">
        <f>IF(N112="sníž. přenesená",J112,0)</f>
        <v>0</v>
      </c>
      <c r="BI112" s="173">
        <f>IF(N112="nulová",J112,0)</f>
        <v>0</v>
      </c>
      <c r="BJ112" s="18" t="s">
        <v>15</v>
      </c>
      <c r="BK112" s="173">
        <f>ROUND(I112*H112,2)</f>
        <v>0</v>
      </c>
      <c r="BL112" s="18" t="s">
        <v>87</v>
      </c>
      <c r="BM112" s="172" t="s">
        <v>576</v>
      </c>
    </row>
    <row r="113" spans="2:51" s="13" customFormat="1" ht="12">
      <c r="B113" s="174"/>
      <c r="D113" s="359" t="s">
        <v>173</v>
      </c>
      <c r="E113" s="175" t="s">
        <v>3</v>
      </c>
      <c r="F113" s="176" t="s">
        <v>174</v>
      </c>
      <c r="H113" s="177">
        <v>3.64</v>
      </c>
      <c r="I113" s="178"/>
      <c r="L113" s="174"/>
      <c r="M113" s="179"/>
      <c r="N113" s="180"/>
      <c r="O113" s="180"/>
      <c r="P113" s="180"/>
      <c r="Q113" s="180"/>
      <c r="R113" s="180"/>
      <c r="S113" s="180"/>
      <c r="T113" s="181"/>
      <c r="AT113" s="175" t="s">
        <v>173</v>
      </c>
      <c r="AU113" s="175" t="s">
        <v>75</v>
      </c>
      <c r="AV113" s="13" t="s">
        <v>75</v>
      </c>
      <c r="AW113" s="13" t="s">
        <v>33</v>
      </c>
      <c r="AX113" s="13" t="s">
        <v>15</v>
      </c>
      <c r="AY113" s="175" t="s">
        <v>165</v>
      </c>
    </row>
    <row r="114" spans="1:65" s="2" customFormat="1" ht="21.75" customHeight="1">
      <c r="A114" s="33"/>
      <c r="B114" s="160"/>
      <c r="C114" s="161" t="s">
        <v>75</v>
      </c>
      <c r="D114" s="358" t="s">
        <v>167</v>
      </c>
      <c r="E114" s="162" t="s">
        <v>175</v>
      </c>
      <c r="F114" s="163" t="s">
        <v>176</v>
      </c>
      <c r="G114" s="164" t="s">
        <v>177</v>
      </c>
      <c r="H114" s="165">
        <v>7.7</v>
      </c>
      <c r="I114" s="166"/>
      <c r="J114" s="167">
        <f>ROUND(I114*H114,2)</f>
        <v>0</v>
      </c>
      <c r="K114" s="163" t="s">
        <v>171</v>
      </c>
      <c r="L114" s="34"/>
      <c r="M114" s="168" t="s">
        <v>3</v>
      </c>
      <c r="N114" s="169" t="s">
        <v>42</v>
      </c>
      <c r="O114" s="54"/>
      <c r="P114" s="170">
        <f>O114*H114</f>
        <v>0</v>
      </c>
      <c r="Q114" s="170">
        <v>0.00012</v>
      </c>
      <c r="R114" s="170">
        <f>Q114*H114</f>
        <v>0.000924</v>
      </c>
      <c r="S114" s="170">
        <v>0</v>
      </c>
      <c r="T114" s="171">
        <f>S114*H114</f>
        <v>0</v>
      </c>
      <c r="U114" s="33"/>
      <c r="V114" s="33"/>
      <c r="W114" s="33"/>
      <c r="X114" s="33"/>
      <c r="Y114" s="33"/>
      <c r="Z114" s="33"/>
      <c r="AA114" s="33"/>
      <c r="AB114" s="33"/>
      <c r="AC114" s="33"/>
      <c r="AD114" s="33"/>
      <c r="AE114" s="33"/>
      <c r="AR114" s="172" t="s">
        <v>87</v>
      </c>
      <c r="AT114" s="172" t="s">
        <v>167</v>
      </c>
      <c r="AU114" s="172" t="s">
        <v>75</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577</v>
      </c>
    </row>
    <row r="115" spans="2:51" s="13" customFormat="1" ht="12">
      <c r="B115" s="174"/>
      <c r="D115" s="359" t="s">
        <v>173</v>
      </c>
      <c r="E115" s="175" t="s">
        <v>3</v>
      </c>
      <c r="F115" s="176" t="s">
        <v>179</v>
      </c>
      <c r="H115" s="177">
        <v>5.2</v>
      </c>
      <c r="I115" s="178"/>
      <c r="L115" s="174"/>
      <c r="M115" s="179"/>
      <c r="N115" s="180"/>
      <c r="O115" s="180"/>
      <c r="P115" s="180"/>
      <c r="Q115" s="180"/>
      <c r="R115" s="180"/>
      <c r="S115" s="180"/>
      <c r="T115" s="181"/>
      <c r="AT115" s="175" t="s">
        <v>173</v>
      </c>
      <c r="AU115" s="175" t="s">
        <v>75</v>
      </c>
      <c r="AV115" s="13" t="s">
        <v>75</v>
      </c>
      <c r="AW115" s="13" t="s">
        <v>33</v>
      </c>
      <c r="AX115" s="13" t="s">
        <v>71</v>
      </c>
      <c r="AY115" s="175" t="s">
        <v>165</v>
      </c>
    </row>
    <row r="116" spans="2:51" s="13" customFormat="1" ht="12">
      <c r="B116" s="174"/>
      <c r="D116" s="359" t="s">
        <v>173</v>
      </c>
      <c r="E116" s="175" t="s">
        <v>3</v>
      </c>
      <c r="F116" s="176" t="s">
        <v>180</v>
      </c>
      <c r="H116" s="177">
        <v>2.5</v>
      </c>
      <c r="I116" s="178"/>
      <c r="L116" s="174"/>
      <c r="M116" s="179"/>
      <c r="N116" s="180"/>
      <c r="O116" s="180"/>
      <c r="P116" s="180"/>
      <c r="Q116" s="180"/>
      <c r="R116" s="180"/>
      <c r="S116" s="180"/>
      <c r="T116" s="181"/>
      <c r="AT116" s="175" t="s">
        <v>173</v>
      </c>
      <c r="AU116" s="175" t="s">
        <v>75</v>
      </c>
      <c r="AV116" s="13" t="s">
        <v>75</v>
      </c>
      <c r="AW116" s="13" t="s">
        <v>33</v>
      </c>
      <c r="AX116" s="13" t="s">
        <v>71</v>
      </c>
      <c r="AY116" s="175" t="s">
        <v>165</v>
      </c>
    </row>
    <row r="117" spans="2:51" s="14" customFormat="1" ht="12">
      <c r="B117" s="182"/>
      <c r="D117" s="359" t="s">
        <v>173</v>
      </c>
      <c r="E117" s="183" t="s">
        <v>3</v>
      </c>
      <c r="F117" s="184" t="s">
        <v>181</v>
      </c>
      <c r="H117" s="185">
        <v>7.7</v>
      </c>
      <c r="I117" s="186"/>
      <c r="L117" s="182"/>
      <c r="M117" s="187"/>
      <c r="N117" s="188"/>
      <c r="O117" s="188"/>
      <c r="P117" s="188"/>
      <c r="Q117" s="188"/>
      <c r="R117" s="188"/>
      <c r="S117" s="188"/>
      <c r="T117" s="189"/>
      <c r="AT117" s="183" t="s">
        <v>173</v>
      </c>
      <c r="AU117" s="183" t="s">
        <v>75</v>
      </c>
      <c r="AV117" s="14" t="s">
        <v>87</v>
      </c>
      <c r="AW117" s="14" t="s">
        <v>33</v>
      </c>
      <c r="AX117" s="14" t="s">
        <v>15</v>
      </c>
      <c r="AY117" s="183" t="s">
        <v>165</v>
      </c>
    </row>
    <row r="118" spans="1:65" s="2" customFormat="1" ht="33" customHeight="1">
      <c r="A118" s="33"/>
      <c r="B118" s="160"/>
      <c r="C118" s="161" t="s">
        <v>83</v>
      </c>
      <c r="D118" s="358" t="s">
        <v>167</v>
      </c>
      <c r="E118" s="162" t="s">
        <v>182</v>
      </c>
      <c r="F118" s="163" t="s">
        <v>183</v>
      </c>
      <c r="G118" s="164" t="s">
        <v>170</v>
      </c>
      <c r="H118" s="165">
        <v>1.875</v>
      </c>
      <c r="I118" s="166"/>
      <c r="J118" s="167">
        <f>ROUND(I118*H118,2)</f>
        <v>0</v>
      </c>
      <c r="K118" s="163" t="s">
        <v>171</v>
      </c>
      <c r="L118" s="34"/>
      <c r="M118" s="168" t="s">
        <v>3</v>
      </c>
      <c r="N118" s="169" t="s">
        <v>42</v>
      </c>
      <c r="O118" s="54"/>
      <c r="P118" s="170">
        <f>O118*H118</f>
        <v>0</v>
      </c>
      <c r="Q118" s="170">
        <v>0.10745</v>
      </c>
      <c r="R118" s="170">
        <f>Q118*H118</f>
        <v>0.20146875</v>
      </c>
      <c r="S118" s="170">
        <v>0</v>
      </c>
      <c r="T118" s="171">
        <f>S118*H118</f>
        <v>0</v>
      </c>
      <c r="U118" s="33"/>
      <c r="V118" s="33"/>
      <c r="W118" s="33"/>
      <c r="X118" s="33"/>
      <c r="Y118" s="33"/>
      <c r="Z118" s="33"/>
      <c r="AA118" s="33"/>
      <c r="AB118" s="33"/>
      <c r="AC118" s="33"/>
      <c r="AD118" s="33"/>
      <c r="AE118" s="33"/>
      <c r="AR118" s="172" t="s">
        <v>87</v>
      </c>
      <c r="AT118" s="172" t="s">
        <v>167</v>
      </c>
      <c r="AU118" s="172" t="s">
        <v>75</v>
      </c>
      <c r="AY118" s="18" t="s">
        <v>165</v>
      </c>
      <c r="BE118" s="173">
        <f>IF(N118="základní",J118,0)</f>
        <v>0</v>
      </c>
      <c r="BF118" s="173">
        <f>IF(N118="snížená",J118,0)</f>
        <v>0</v>
      </c>
      <c r="BG118" s="173">
        <f>IF(N118="zákl. přenesená",J118,0)</f>
        <v>0</v>
      </c>
      <c r="BH118" s="173">
        <f>IF(N118="sníž. přenesená",J118,0)</f>
        <v>0</v>
      </c>
      <c r="BI118" s="173">
        <f>IF(N118="nulová",J118,0)</f>
        <v>0</v>
      </c>
      <c r="BJ118" s="18" t="s">
        <v>15</v>
      </c>
      <c r="BK118" s="173">
        <f>ROUND(I118*H118,2)</f>
        <v>0</v>
      </c>
      <c r="BL118" s="18" t="s">
        <v>87</v>
      </c>
      <c r="BM118" s="172" t="s">
        <v>578</v>
      </c>
    </row>
    <row r="119" spans="2:51" s="13" customFormat="1" ht="12">
      <c r="B119" s="174"/>
      <c r="D119" s="359" t="s">
        <v>173</v>
      </c>
      <c r="E119" s="175" t="s">
        <v>3</v>
      </c>
      <c r="F119" s="176" t="s">
        <v>185</v>
      </c>
      <c r="H119" s="177">
        <v>1.875</v>
      </c>
      <c r="I119" s="178"/>
      <c r="L119" s="174"/>
      <c r="M119" s="179"/>
      <c r="N119" s="180"/>
      <c r="O119" s="180"/>
      <c r="P119" s="180"/>
      <c r="Q119" s="180"/>
      <c r="R119" s="180"/>
      <c r="S119" s="180"/>
      <c r="T119" s="181"/>
      <c r="AT119" s="175" t="s">
        <v>173</v>
      </c>
      <c r="AU119" s="175" t="s">
        <v>75</v>
      </c>
      <c r="AV119" s="13" t="s">
        <v>75</v>
      </c>
      <c r="AW119" s="13" t="s">
        <v>33</v>
      </c>
      <c r="AX119" s="13" t="s">
        <v>15</v>
      </c>
      <c r="AY119" s="175" t="s">
        <v>165</v>
      </c>
    </row>
    <row r="120" spans="2:63" s="12" customFormat="1" ht="22.9" customHeight="1">
      <c r="B120" s="147"/>
      <c r="D120" s="360" t="s">
        <v>70</v>
      </c>
      <c r="E120" s="158" t="s">
        <v>112</v>
      </c>
      <c r="F120" s="158" t="s">
        <v>186</v>
      </c>
      <c r="I120" s="150"/>
      <c r="J120" s="159">
        <f>BK120</f>
        <v>0</v>
      </c>
      <c r="L120" s="147"/>
      <c r="M120" s="152"/>
      <c r="N120" s="153"/>
      <c r="O120" s="153"/>
      <c r="P120" s="154">
        <f>SUM(P121:P130)</f>
        <v>0</v>
      </c>
      <c r="Q120" s="153"/>
      <c r="R120" s="154">
        <f>SUM(R121:R130)</f>
        <v>0.25837875000000005</v>
      </c>
      <c r="S120" s="153"/>
      <c r="T120" s="155">
        <f>SUM(T121:T130)</f>
        <v>0</v>
      </c>
      <c r="AR120" s="148" t="s">
        <v>15</v>
      </c>
      <c r="AT120" s="156" t="s">
        <v>70</v>
      </c>
      <c r="AU120" s="156" t="s">
        <v>15</v>
      </c>
      <c r="AY120" s="148" t="s">
        <v>165</v>
      </c>
      <c r="BK120" s="157">
        <f>SUM(BK121:BK130)</f>
        <v>0</v>
      </c>
    </row>
    <row r="121" spans="1:65" s="2" customFormat="1" ht="33" customHeight="1">
      <c r="A121" s="33"/>
      <c r="B121" s="160"/>
      <c r="C121" s="161" t="s">
        <v>87</v>
      </c>
      <c r="D121" s="358" t="s">
        <v>167</v>
      </c>
      <c r="E121" s="162" t="s">
        <v>187</v>
      </c>
      <c r="F121" s="163" t="s">
        <v>188</v>
      </c>
      <c r="G121" s="164" t="s">
        <v>170</v>
      </c>
      <c r="H121" s="165">
        <v>16.405</v>
      </c>
      <c r="I121" s="166"/>
      <c r="J121" s="167">
        <f>ROUND(I121*H121,2)</f>
        <v>0</v>
      </c>
      <c r="K121" s="163" t="s">
        <v>171</v>
      </c>
      <c r="L121" s="34"/>
      <c r="M121" s="168" t="s">
        <v>3</v>
      </c>
      <c r="N121" s="169" t="s">
        <v>42</v>
      </c>
      <c r="O121" s="54"/>
      <c r="P121" s="170">
        <f>O121*H121</f>
        <v>0</v>
      </c>
      <c r="Q121" s="170">
        <v>0.01575</v>
      </c>
      <c r="R121" s="170">
        <f>Q121*H121</f>
        <v>0.25837875000000005</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579</v>
      </c>
    </row>
    <row r="122" spans="2:51" s="15" customFormat="1" ht="12">
      <c r="B122" s="190"/>
      <c r="D122" s="359" t="s">
        <v>173</v>
      </c>
      <c r="E122" s="191" t="s">
        <v>3</v>
      </c>
      <c r="F122" s="192" t="s">
        <v>190</v>
      </c>
      <c r="H122" s="191" t="s">
        <v>3</v>
      </c>
      <c r="I122" s="193"/>
      <c r="L122" s="190"/>
      <c r="M122" s="194"/>
      <c r="N122" s="195"/>
      <c r="O122" s="195"/>
      <c r="P122" s="195"/>
      <c r="Q122" s="195"/>
      <c r="R122" s="195"/>
      <c r="S122" s="195"/>
      <c r="T122" s="196"/>
      <c r="AT122" s="191" t="s">
        <v>173</v>
      </c>
      <c r="AU122" s="191" t="s">
        <v>75</v>
      </c>
      <c r="AV122" s="15" t="s">
        <v>15</v>
      </c>
      <c r="AW122" s="15" t="s">
        <v>33</v>
      </c>
      <c r="AX122" s="15" t="s">
        <v>71</v>
      </c>
      <c r="AY122" s="191" t="s">
        <v>165</v>
      </c>
    </row>
    <row r="123" spans="2:51" s="13" customFormat="1" ht="12">
      <c r="B123" s="174"/>
      <c r="D123" s="359" t="s">
        <v>173</v>
      </c>
      <c r="E123" s="175" t="s">
        <v>3</v>
      </c>
      <c r="F123" s="176" t="s">
        <v>191</v>
      </c>
      <c r="H123" s="177">
        <v>19.68</v>
      </c>
      <c r="I123" s="178"/>
      <c r="L123" s="174"/>
      <c r="M123" s="179"/>
      <c r="N123" s="180"/>
      <c r="O123" s="180"/>
      <c r="P123" s="180"/>
      <c r="Q123" s="180"/>
      <c r="R123" s="180"/>
      <c r="S123" s="180"/>
      <c r="T123" s="181"/>
      <c r="AT123" s="175" t="s">
        <v>173</v>
      </c>
      <c r="AU123" s="175" t="s">
        <v>75</v>
      </c>
      <c r="AV123" s="13" t="s">
        <v>75</v>
      </c>
      <c r="AW123" s="13" t="s">
        <v>33</v>
      </c>
      <c r="AX123" s="13" t="s">
        <v>71</v>
      </c>
      <c r="AY123" s="175" t="s">
        <v>165</v>
      </c>
    </row>
    <row r="124" spans="2:51" s="13" customFormat="1" ht="12">
      <c r="B124" s="174"/>
      <c r="D124" s="359" t="s">
        <v>173</v>
      </c>
      <c r="E124" s="175" t="s">
        <v>3</v>
      </c>
      <c r="F124" s="176" t="s">
        <v>192</v>
      </c>
      <c r="H124" s="177">
        <v>-1.4</v>
      </c>
      <c r="I124" s="178"/>
      <c r="L124" s="174"/>
      <c r="M124" s="179"/>
      <c r="N124" s="180"/>
      <c r="O124" s="180"/>
      <c r="P124" s="180"/>
      <c r="Q124" s="180"/>
      <c r="R124" s="180"/>
      <c r="S124" s="180"/>
      <c r="T124" s="181"/>
      <c r="AT124" s="175" t="s">
        <v>173</v>
      </c>
      <c r="AU124" s="175" t="s">
        <v>75</v>
      </c>
      <c r="AV124" s="13" t="s">
        <v>75</v>
      </c>
      <c r="AW124" s="13" t="s">
        <v>33</v>
      </c>
      <c r="AX124" s="13" t="s">
        <v>71</v>
      </c>
      <c r="AY124" s="175" t="s">
        <v>165</v>
      </c>
    </row>
    <row r="125" spans="2:51" s="13" customFormat="1" ht="12">
      <c r="B125" s="174"/>
      <c r="D125" s="359" t="s">
        <v>173</v>
      </c>
      <c r="E125" s="175" t="s">
        <v>3</v>
      </c>
      <c r="F125" s="176" t="s">
        <v>193</v>
      </c>
      <c r="H125" s="177">
        <v>-1.875</v>
      </c>
      <c r="I125" s="178"/>
      <c r="L125" s="174"/>
      <c r="M125" s="179"/>
      <c r="N125" s="180"/>
      <c r="O125" s="180"/>
      <c r="P125" s="180"/>
      <c r="Q125" s="180"/>
      <c r="R125" s="180"/>
      <c r="S125" s="180"/>
      <c r="T125" s="181"/>
      <c r="AT125" s="175" t="s">
        <v>173</v>
      </c>
      <c r="AU125" s="175" t="s">
        <v>75</v>
      </c>
      <c r="AV125" s="13" t="s">
        <v>75</v>
      </c>
      <c r="AW125" s="13" t="s">
        <v>33</v>
      </c>
      <c r="AX125" s="13" t="s">
        <v>71</v>
      </c>
      <c r="AY125" s="175" t="s">
        <v>165</v>
      </c>
    </row>
    <row r="126" spans="2:51" s="14" customFormat="1" ht="12">
      <c r="B126" s="182"/>
      <c r="D126" s="359" t="s">
        <v>173</v>
      </c>
      <c r="E126" s="183" t="s">
        <v>3</v>
      </c>
      <c r="F126" s="184" t="s">
        <v>181</v>
      </c>
      <c r="H126" s="185">
        <v>16.405</v>
      </c>
      <c r="I126" s="186"/>
      <c r="L126" s="182"/>
      <c r="M126" s="187"/>
      <c r="N126" s="188"/>
      <c r="O126" s="188"/>
      <c r="P126" s="188"/>
      <c r="Q126" s="188"/>
      <c r="R126" s="188"/>
      <c r="S126" s="188"/>
      <c r="T126" s="189"/>
      <c r="AT126" s="183" t="s">
        <v>173</v>
      </c>
      <c r="AU126" s="183" t="s">
        <v>75</v>
      </c>
      <c r="AV126" s="14" t="s">
        <v>87</v>
      </c>
      <c r="AW126" s="14" t="s">
        <v>33</v>
      </c>
      <c r="AX126" s="14" t="s">
        <v>15</v>
      </c>
      <c r="AY126" s="183" t="s">
        <v>165</v>
      </c>
    </row>
    <row r="127" spans="1:65" s="2" customFormat="1" ht="21.75" customHeight="1">
      <c r="A127" s="33"/>
      <c r="B127" s="160"/>
      <c r="C127" s="161" t="s">
        <v>109</v>
      </c>
      <c r="D127" s="358" t="s">
        <v>167</v>
      </c>
      <c r="E127" s="162" t="s">
        <v>194</v>
      </c>
      <c r="F127" s="163" t="s">
        <v>195</v>
      </c>
      <c r="G127" s="164" t="s">
        <v>170</v>
      </c>
      <c r="H127" s="165">
        <v>3.7</v>
      </c>
      <c r="I127" s="166"/>
      <c r="J127" s="167">
        <f>ROUND(I127*H127,2)</f>
        <v>0</v>
      </c>
      <c r="K127" s="163" t="s">
        <v>171</v>
      </c>
      <c r="L127" s="34"/>
      <c r="M127" s="168" t="s">
        <v>3</v>
      </c>
      <c r="N127" s="169" t="s">
        <v>42</v>
      </c>
      <c r="O127" s="54"/>
      <c r="P127" s="170">
        <f>O127*H127</f>
        <v>0</v>
      </c>
      <c r="Q127" s="170">
        <v>0</v>
      </c>
      <c r="R127" s="170">
        <f>Q127*H127</f>
        <v>0</v>
      </c>
      <c r="S127" s="170">
        <v>0</v>
      </c>
      <c r="T127" s="171">
        <f>S127*H127</f>
        <v>0</v>
      </c>
      <c r="U127" s="33"/>
      <c r="V127" s="33"/>
      <c r="W127" s="33"/>
      <c r="X127" s="33"/>
      <c r="Y127" s="33"/>
      <c r="Z127" s="33"/>
      <c r="AA127" s="33"/>
      <c r="AB127" s="33"/>
      <c r="AC127" s="33"/>
      <c r="AD127" s="33"/>
      <c r="AE127" s="33"/>
      <c r="AR127" s="172" t="s">
        <v>87</v>
      </c>
      <c r="AT127" s="172" t="s">
        <v>167</v>
      </c>
      <c r="AU127" s="172" t="s">
        <v>75</v>
      </c>
      <c r="AY127" s="18" t="s">
        <v>165</v>
      </c>
      <c r="BE127" s="173">
        <f>IF(N127="základní",J127,0)</f>
        <v>0</v>
      </c>
      <c r="BF127" s="173">
        <f>IF(N127="snížená",J127,0)</f>
        <v>0</v>
      </c>
      <c r="BG127" s="173">
        <f>IF(N127="zákl. přenesená",J127,0)</f>
        <v>0</v>
      </c>
      <c r="BH127" s="173">
        <f>IF(N127="sníž. přenesená",J127,0)</f>
        <v>0</v>
      </c>
      <c r="BI127" s="173">
        <f>IF(N127="nulová",J127,0)</f>
        <v>0</v>
      </c>
      <c r="BJ127" s="18" t="s">
        <v>15</v>
      </c>
      <c r="BK127" s="173">
        <f>ROUND(I127*H127,2)</f>
        <v>0</v>
      </c>
      <c r="BL127" s="18" t="s">
        <v>87</v>
      </c>
      <c r="BM127" s="172" t="s">
        <v>580</v>
      </c>
    </row>
    <row r="128" spans="1:65" s="2" customFormat="1" ht="33" customHeight="1">
      <c r="A128" s="33"/>
      <c r="B128" s="160"/>
      <c r="C128" s="161" t="s">
        <v>112</v>
      </c>
      <c r="D128" s="358" t="s">
        <v>167</v>
      </c>
      <c r="E128" s="162" t="s">
        <v>197</v>
      </c>
      <c r="F128" s="163" t="s">
        <v>198</v>
      </c>
      <c r="G128" s="164" t="s">
        <v>170</v>
      </c>
      <c r="H128" s="165">
        <v>1.4</v>
      </c>
      <c r="I128" s="166"/>
      <c r="J128" s="167">
        <f>ROUND(I128*H128,2)</f>
        <v>0</v>
      </c>
      <c r="K128" s="163" t="s">
        <v>171</v>
      </c>
      <c r="L128" s="34"/>
      <c r="M128" s="168" t="s">
        <v>3</v>
      </c>
      <c r="N128" s="169" t="s">
        <v>42</v>
      </c>
      <c r="O128" s="54"/>
      <c r="P128" s="170">
        <f>O128*H128</f>
        <v>0</v>
      </c>
      <c r="Q128" s="170">
        <v>0</v>
      </c>
      <c r="R128" s="170">
        <f>Q128*H128</f>
        <v>0</v>
      </c>
      <c r="S128" s="170">
        <v>0</v>
      </c>
      <c r="T128" s="171">
        <f>S128*H128</f>
        <v>0</v>
      </c>
      <c r="U128" s="33"/>
      <c r="V128" s="33"/>
      <c r="W128" s="33"/>
      <c r="X128" s="33"/>
      <c r="Y128" s="33"/>
      <c r="Z128" s="33"/>
      <c r="AA128" s="33"/>
      <c r="AB128" s="33"/>
      <c r="AC128" s="33"/>
      <c r="AD128" s="33"/>
      <c r="AE128" s="33"/>
      <c r="AR128" s="172" t="s">
        <v>87</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87</v>
      </c>
      <c r="BM128" s="172" t="s">
        <v>581</v>
      </c>
    </row>
    <row r="129" spans="2:51" s="15" customFormat="1" ht="12">
      <c r="B129" s="190"/>
      <c r="D129" s="359" t="s">
        <v>173</v>
      </c>
      <c r="E129" s="191" t="s">
        <v>3</v>
      </c>
      <c r="F129" s="192" t="s">
        <v>200</v>
      </c>
      <c r="H129" s="191" t="s">
        <v>3</v>
      </c>
      <c r="I129" s="193"/>
      <c r="L129" s="190"/>
      <c r="M129" s="194"/>
      <c r="N129" s="195"/>
      <c r="O129" s="195"/>
      <c r="P129" s="195"/>
      <c r="Q129" s="195"/>
      <c r="R129" s="195"/>
      <c r="S129" s="195"/>
      <c r="T129" s="196"/>
      <c r="AT129" s="191" t="s">
        <v>173</v>
      </c>
      <c r="AU129" s="191" t="s">
        <v>75</v>
      </c>
      <c r="AV129" s="15" t="s">
        <v>15</v>
      </c>
      <c r="AW129" s="15" t="s">
        <v>33</v>
      </c>
      <c r="AX129" s="15" t="s">
        <v>71</v>
      </c>
      <c r="AY129" s="191" t="s">
        <v>165</v>
      </c>
    </row>
    <row r="130" spans="2:51" s="13" customFormat="1" ht="12">
      <c r="B130" s="174"/>
      <c r="D130" s="359" t="s">
        <v>173</v>
      </c>
      <c r="E130" s="175" t="s">
        <v>3</v>
      </c>
      <c r="F130" s="176" t="s">
        <v>201</v>
      </c>
      <c r="H130" s="177">
        <v>1.4</v>
      </c>
      <c r="I130" s="178"/>
      <c r="L130" s="174"/>
      <c r="M130" s="179"/>
      <c r="N130" s="180"/>
      <c r="O130" s="180"/>
      <c r="P130" s="180"/>
      <c r="Q130" s="180"/>
      <c r="R130" s="180"/>
      <c r="S130" s="180"/>
      <c r="T130" s="181"/>
      <c r="AT130" s="175" t="s">
        <v>173</v>
      </c>
      <c r="AU130" s="175" t="s">
        <v>75</v>
      </c>
      <c r="AV130" s="13" t="s">
        <v>75</v>
      </c>
      <c r="AW130" s="13" t="s">
        <v>33</v>
      </c>
      <c r="AX130" s="13" t="s">
        <v>15</v>
      </c>
      <c r="AY130" s="175" t="s">
        <v>165</v>
      </c>
    </row>
    <row r="131" spans="2:63" s="12" customFormat="1" ht="22.9" customHeight="1">
      <c r="B131" s="147"/>
      <c r="D131" s="360" t="s">
        <v>70</v>
      </c>
      <c r="E131" s="158" t="s">
        <v>202</v>
      </c>
      <c r="F131" s="158" t="s">
        <v>203</v>
      </c>
      <c r="I131" s="150"/>
      <c r="J131" s="159">
        <f>BK131</f>
        <v>0</v>
      </c>
      <c r="L131" s="147"/>
      <c r="M131" s="152"/>
      <c r="N131" s="153"/>
      <c r="O131" s="153"/>
      <c r="P131" s="154">
        <f>P132+P134</f>
        <v>0</v>
      </c>
      <c r="Q131" s="153"/>
      <c r="R131" s="154">
        <f>R132+R134</f>
        <v>0.00014800000000000002</v>
      </c>
      <c r="S131" s="153"/>
      <c r="T131" s="155">
        <f>T132+T134</f>
        <v>1.86318</v>
      </c>
      <c r="AR131" s="148" t="s">
        <v>15</v>
      </c>
      <c r="AT131" s="156" t="s">
        <v>70</v>
      </c>
      <c r="AU131" s="156" t="s">
        <v>15</v>
      </c>
      <c r="AY131" s="148" t="s">
        <v>165</v>
      </c>
      <c r="BK131" s="157">
        <f>BK132+BK134</f>
        <v>0</v>
      </c>
    </row>
    <row r="132" spans="2:63" s="12" customFormat="1" ht="20.85" customHeight="1">
      <c r="B132" s="147"/>
      <c r="D132" s="360" t="s">
        <v>70</v>
      </c>
      <c r="E132" s="158" t="s">
        <v>204</v>
      </c>
      <c r="F132" s="158" t="s">
        <v>205</v>
      </c>
      <c r="I132" s="150"/>
      <c r="J132" s="159">
        <f>BK132</f>
        <v>0</v>
      </c>
      <c r="L132" s="147"/>
      <c r="M132" s="152"/>
      <c r="N132" s="153"/>
      <c r="O132" s="153"/>
      <c r="P132" s="154">
        <f>P133</f>
        <v>0</v>
      </c>
      <c r="Q132" s="153"/>
      <c r="R132" s="154">
        <f>R133</f>
        <v>0.00014800000000000002</v>
      </c>
      <c r="S132" s="153"/>
      <c r="T132" s="155">
        <f>T133</f>
        <v>0</v>
      </c>
      <c r="AR132" s="148" t="s">
        <v>15</v>
      </c>
      <c r="AT132" s="156" t="s">
        <v>70</v>
      </c>
      <c r="AU132" s="156" t="s">
        <v>75</v>
      </c>
      <c r="AY132" s="148" t="s">
        <v>165</v>
      </c>
      <c r="BK132" s="157">
        <f>BK133</f>
        <v>0</v>
      </c>
    </row>
    <row r="133" spans="1:65" s="2" customFormat="1" ht="33" customHeight="1">
      <c r="A133" s="33"/>
      <c r="B133" s="160"/>
      <c r="C133" s="161" t="s">
        <v>115</v>
      </c>
      <c r="D133" s="358" t="s">
        <v>167</v>
      </c>
      <c r="E133" s="162" t="s">
        <v>206</v>
      </c>
      <c r="F133" s="163" t="s">
        <v>207</v>
      </c>
      <c r="G133" s="164" t="s">
        <v>170</v>
      </c>
      <c r="H133" s="165">
        <v>3.7</v>
      </c>
      <c r="I133" s="166"/>
      <c r="J133" s="167">
        <f>ROUND(I133*H133,2)</f>
        <v>0</v>
      </c>
      <c r="K133" s="163" t="s">
        <v>171</v>
      </c>
      <c r="L133" s="34"/>
      <c r="M133" s="168" t="s">
        <v>3</v>
      </c>
      <c r="N133" s="169" t="s">
        <v>42</v>
      </c>
      <c r="O133" s="54"/>
      <c r="P133" s="170">
        <f>O133*H133</f>
        <v>0</v>
      </c>
      <c r="Q133" s="170">
        <v>4E-05</v>
      </c>
      <c r="R133" s="170">
        <f>Q133*H133</f>
        <v>0.00014800000000000002</v>
      </c>
      <c r="S133" s="170">
        <v>0</v>
      </c>
      <c r="T133" s="171">
        <f>S133*H133</f>
        <v>0</v>
      </c>
      <c r="U133" s="33"/>
      <c r="V133" s="33"/>
      <c r="W133" s="33"/>
      <c r="X133" s="33"/>
      <c r="Y133" s="33"/>
      <c r="Z133" s="33"/>
      <c r="AA133" s="33"/>
      <c r="AB133" s="33"/>
      <c r="AC133" s="33"/>
      <c r="AD133" s="33"/>
      <c r="AE133" s="33"/>
      <c r="AR133" s="172" t="s">
        <v>87</v>
      </c>
      <c r="AT133" s="172" t="s">
        <v>167</v>
      </c>
      <c r="AU133" s="172" t="s">
        <v>83</v>
      </c>
      <c r="AY133" s="18" t="s">
        <v>165</v>
      </c>
      <c r="BE133" s="173">
        <f>IF(N133="základní",J133,0)</f>
        <v>0</v>
      </c>
      <c r="BF133" s="173">
        <f>IF(N133="snížená",J133,0)</f>
        <v>0</v>
      </c>
      <c r="BG133" s="173">
        <f>IF(N133="zákl. přenesená",J133,0)</f>
        <v>0</v>
      </c>
      <c r="BH133" s="173">
        <f>IF(N133="sníž. přenesená",J133,0)</f>
        <v>0</v>
      </c>
      <c r="BI133" s="173">
        <f>IF(N133="nulová",J133,0)</f>
        <v>0</v>
      </c>
      <c r="BJ133" s="18" t="s">
        <v>15</v>
      </c>
      <c r="BK133" s="173">
        <f>ROUND(I133*H133,2)</f>
        <v>0</v>
      </c>
      <c r="BL133" s="18" t="s">
        <v>87</v>
      </c>
      <c r="BM133" s="172" t="s">
        <v>582</v>
      </c>
    </row>
    <row r="134" spans="2:63" s="12" customFormat="1" ht="20.85" customHeight="1">
      <c r="B134" s="147"/>
      <c r="D134" s="360" t="s">
        <v>70</v>
      </c>
      <c r="E134" s="158" t="s">
        <v>209</v>
      </c>
      <c r="F134" s="158" t="s">
        <v>210</v>
      </c>
      <c r="I134" s="150"/>
      <c r="J134" s="159">
        <f>BK134</f>
        <v>0</v>
      </c>
      <c r="L134" s="147"/>
      <c r="M134" s="152"/>
      <c r="N134" s="153"/>
      <c r="O134" s="153"/>
      <c r="P134" s="154">
        <f>SUM(P135:P145)</f>
        <v>0</v>
      </c>
      <c r="Q134" s="153"/>
      <c r="R134" s="154">
        <f>SUM(R135:R145)</f>
        <v>0</v>
      </c>
      <c r="S134" s="153"/>
      <c r="T134" s="155">
        <f>SUM(T135:T145)</f>
        <v>1.86318</v>
      </c>
      <c r="AR134" s="148" t="s">
        <v>15</v>
      </c>
      <c r="AT134" s="156" t="s">
        <v>70</v>
      </c>
      <c r="AU134" s="156" t="s">
        <v>75</v>
      </c>
      <c r="AY134" s="148" t="s">
        <v>165</v>
      </c>
      <c r="BK134" s="157">
        <f>SUM(BK135:BK145)</f>
        <v>0</v>
      </c>
    </row>
    <row r="135" spans="1:65" s="2" customFormat="1" ht="33" customHeight="1">
      <c r="A135" s="33"/>
      <c r="B135" s="160"/>
      <c r="C135" s="161" t="s">
        <v>211</v>
      </c>
      <c r="D135" s="358" t="s">
        <v>167</v>
      </c>
      <c r="E135" s="162" t="s">
        <v>212</v>
      </c>
      <c r="F135" s="163" t="s">
        <v>213</v>
      </c>
      <c r="G135" s="164" t="s">
        <v>170</v>
      </c>
      <c r="H135" s="165">
        <v>4.06</v>
      </c>
      <c r="I135" s="166"/>
      <c r="J135" s="167">
        <f>ROUND(I135*H135,2)</f>
        <v>0</v>
      </c>
      <c r="K135" s="163" t="s">
        <v>171</v>
      </c>
      <c r="L135" s="34"/>
      <c r="M135" s="168" t="s">
        <v>3</v>
      </c>
      <c r="N135" s="169" t="s">
        <v>42</v>
      </c>
      <c r="O135" s="54"/>
      <c r="P135" s="170">
        <f>O135*H135</f>
        <v>0</v>
      </c>
      <c r="Q135" s="170">
        <v>0</v>
      </c>
      <c r="R135" s="170">
        <f>Q135*H135</f>
        <v>0</v>
      </c>
      <c r="S135" s="170">
        <v>0.131</v>
      </c>
      <c r="T135" s="171">
        <f>S135*H135</f>
        <v>0.53186</v>
      </c>
      <c r="U135" s="33"/>
      <c r="V135" s="33"/>
      <c r="W135" s="33"/>
      <c r="X135" s="33"/>
      <c r="Y135" s="33"/>
      <c r="Z135" s="33"/>
      <c r="AA135" s="33"/>
      <c r="AB135" s="33"/>
      <c r="AC135" s="33"/>
      <c r="AD135" s="33"/>
      <c r="AE135" s="33"/>
      <c r="AR135" s="172" t="s">
        <v>87</v>
      </c>
      <c r="AT135" s="172" t="s">
        <v>167</v>
      </c>
      <c r="AU135" s="172" t="s">
        <v>83</v>
      </c>
      <c r="AY135" s="18" t="s">
        <v>165</v>
      </c>
      <c r="BE135" s="173">
        <f>IF(N135="základní",J135,0)</f>
        <v>0</v>
      </c>
      <c r="BF135" s="173">
        <f>IF(N135="snížená",J135,0)</f>
        <v>0</v>
      </c>
      <c r="BG135" s="173">
        <f>IF(N135="zákl. přenesená",J135,0)</f>
        <v>0</v>
      </c>
      <c r="BH135" s="173">
        <f>IF(N135="sníž. přenesená",J135,0)</f>
        <v>0</v>
      </c>
      <c r="BI135" s="173">
        <f>IF(N135="nulová",J135,0)</f>
        <v>0</v>
      </c>
      <c r="BJ135" s="18" t="s">
        <v>15</v>
      </c>
      <c r="BK135" s="173">
        <f>ROUND(I135*H135,2)</f>
        <v>0</v>
      </c>
      <c r="BL135" s="18" t="s">
        <v>87</v>
      </c>
      <c r="BM135" s="172" t="s">
        <v>583</v>
      </c>
    </row>
    <row r="136" spans="2:51" s="13" customFormat="1" ht="12">
      <c r="B136" s="174"/>
      <c r="D136" s="359" t="s">
        <v>173</v>
      </c>
      <c r="E136" s="175" t="s">
        <v>3</v>
      </c>
      <c r="F136" s="176" t="s">
        <v>174</v>
      </c>
      <c r="H136" s="177">
        <v>3.64</v>
      </c>
      <c r="I136" s="178"/>
      <c r="L136" s="174"/>
      <c r="M136" s="179"/>
      <c r="N136" s="180"/>
      <c r="O136" s="180"/>
      <c r="P136" s="180"/>
      <c r="Q136" s="180"/>
      <c r="R136" s="180"/>
      <c r="S136" s="180"/>
      <c r="T136" s="181"/>
      <c r="AT136" s="175" t="s">
        <v>173</v>
      </c>
      <c r="AU136" s="175" t="s">
        <v>83</v>
      </c>
      <c r="AV136" s="13" t="s">
        <v>75</v>
      </c>
      <c r="AW136" s="13" t="s">
        <v>33</v>
      </c>
      <c r="AX136" s="13" t="s">
        <v>71</v>
      </c>
      <c r="AY136" s="175" t="s">
        <v>165</v>
      </c>
    </row>
    <row r="137" spans="2:51" s="13" customFormat="1" ht="12">
      <c r="B137" s="174"/>
      <c r="D137" s="359" t="s">
        <v>173</v>
      </c>
      <c r="E137" s="175" t="s">
        <v>3</v>
      </c>
      <c r="F137" s="176" t="s">
        <v>215</v>
      </c>
      <c r="H137" s="177">
        <v>0.42</v>
      </c>
      <c r="I137" s="178"/>
      <c r="L137" s="174"/>
      <c r="M137" s="179"/>
      <c r="N137" s="180"/>
      <c r="O137" s="180"/>
      <c r="P137" s="180"/>
      <c r="Q137" s="180"/>
      <c r="R137" s="180"/>
      <c r="S137" s="180"/>
      <c r="T137" s="181"/>
      <c r="AT137" s="175" t="s">
        <v>173</v>
      </c>
      <c r="AU137" s="175" t="s">
        <v>83</v>
      </c>
      <c r="AV137" s="13" t="s">
        <v>75</v>
      </c>
      <c r="AW137" s="13" t="s">
        <v>33</v>
      </c>
      <c r="AX137" s="13" t="s">
        <v>71</v>
      </c>
      <c r="AY137" s="175" t="s">
        <v>165</v>
      </c>
    </row>
    <row r="138" spans="2:51" s="14" customFormat="1" ht="12">
      <c r="B138" s="182"/>
      <c r="D138" s="359" t="s">
        <v>173</v>
      </c>
      <c r="E138" s="183" t="s">
        <v>3</v>
      </c>
      <c r="F138" s="184" t="s">
        <v>181</v>
      </c>
      <c r="H138" s="185">
        <v>4.0600000000000005</v>
      </c>
      <c r="I138" s="186"/>
      <c r="L138" s="182"/>
      <c r="M138" s="187"/>
      <c r="N138" s="188"/>
      <c r="O138" s="188"/>
      <c r="P138" s="188"/>
      <c r="Q138" s="188"/>
      <c r="R138" s="188"/>
      <c r="S138" s="188"/>
      <c r="T138" s="189"/>
      <c r="AT138" s="183" t="s">
        <v>173</v>
      </c>
      <c r="AU138" s="183" t="s">
        <v>83</v>
      </c>
      <c r="AV138" s="14" t="s">
        <v>87</v>
      </c>
      <c r="AW138" s="14" t="s">
        <v>33</v>
      </c>
      <c r="AX138" s="14" t="s">
        <v>15</v>
      </c>
      <c r="AY138" s="183" t="s">
        <v>165</v>
      </c>
    </row>
    <row r="139" spans="1:65" s="2" customFormat="1" ht="21.75" customHeight="1">
      <c r="A139" s="33"/>
      <c r="B139" s="160"/>
      <c r="C139" s="161" t="s">
        <v>202</v>
      </c>
      <c r="D139" s="358" t="s">
        <v>167</v>
      </c>
      <c r="E139" s="162" t="s">
        <v>216</v>
      </c>
      <c r="F139" s="163" t="s">
        <v>217</v>
      </c>
      <c r="G139" s="164" t="s">
        <v>170</v>
      </c>
      <c r="H139" s="165">
        <v>3.7</v>
      </c>
      <c r="I139" s="166"/>
      <c r="J139" s="167">
        <f>ROUND(I139*H139,2)</f>
        <v>0</v>
      </c>
      <c r="K139" s="163" t="s">
        <v>171</v>
      </c>
      <c r="L139" s="34"/>
      <c r="M139" s="168" t="s">
        <v>3</v>
      </c>
      <c r="N139" s="169" t="s">
        <v>42</v>
      </c>
      <c r="O139" s="54"/>
      <c r="P139" s="170">
        <f>O139*H139</f>
        <v>0</v>
      </c>
      <c r="Q139" s="170">
        <v>0</v>
      </c>
      <c r="R139" s="170">
        <f>Q139*H139</f>
        <v>0</v>
      </c>
      <c r="S139" s="170">
        <v>0.05</v>
      </c>
      <c r="T139" s="171">
        <f>S139*H139</f>
        <v>0.18500000000000003</v>
      </c>
      <c r="U139" s="33"/>
      <c r="V139" s="33"/>
      <c r="W139" s="33"/>
      <c r="X139" s="33"/>
      <c r="Y139" s="33"/>
      <c r="Z139" s="33"/>
      <c r="AA139" s="33"/>
      <c r="AB139" s="33"/>
      <c r="AC139" s="33"/>
      <c r="AD139" s="33"/>
      <c r="AE139" s="33"/>
      <c r="AR139" s="172" t="s">
        <v>87</v>
      </c>
      <c r="AT139" s="172" t="s">
        <v>167</v>
      </c>
      <c r="AU139" s="172" t="s">
        <v>83</v>
      </c>
      <c r="AY139" s="18" t="s">
        <v>165</v>
      </c>
      <c r="BE139" s="173">
        <f>IF(N139="základní",J139,0)</f>
        <v>0</v>
      </c>
      <c r="BF139" s="173">
        <f>IF(N139="snížená",J139,0)</f>
        <v>0</v>
      </c>
      <c r="BG139" s="173">
        <f>IF(N139="zákl. přenesená",J139,0)</f>
        <v>0</v>
      </c>
      <c r="BH139" s="173">
        <f>IF(N139="sníž. přenesená",J139,0)</f>
        <v>0</v>
      </c>
      <c r="BI139" s="173">
        <f>IF(N139="nulová",J139,0)</f>
        <v>0</v>
      </c>
      <c r="BJ139" s="18" t="s">
        <v>15</v>
      </c>
      <c r="BK139" s="173">
        <f>ROUND(I139*H139,2)</f>
        <v>0</v>
      </c>
      <c r="BL139" s="18" t="s">
        <v>87</v>
      </c>
      <c r="BM139" s="172" t="s">
        <v>584</v>
      </c>
    </row>
    <row r="140" spans="2:51" s="13" customFormat="1" ht="12">
      <c r="B140" s="174"/>
      <c r="D140" s="359" t="s">
        <v>173</v>
      </c>
      <c r="E140" s="175" t="s">
        <v>3</v>
      </c>
      <c r="F140" s="176" t="s">
        <v>219</v>
      </c>
      <c r="H140" s="177">
        <v>3.7</v>
      </c>
      <c r="I140" s="178"/>
      <c r="L140" s="174"/>
      <c r="M140" s="179"/>
      <c r="N140" s="180"/>
      <c r="O140" s="180"/>
      <c r="P140" s="180"/>
      <c r="Q140" s="180"/>
      <c r="R140" s="180"/>
      <c r="S140" s="180"/>
      <c r="T140" s="181"/>
      <c r="AT140" s="175" t="s">
        <v>173</v>
      </c>
      <c r="AU140" s="175" t="s">
        <v>83</v>
      </c>
      <c r="AV140" s="13" t="s">
        <v>75</v>
      </c>
      <c r="AW140" s="13" t="s">
        <v>33</v>
      </c>
      <c r="AX140" s="13" t="s">
        <v>15</v>
      </c>
      <c r="AY140" s="175" t="s">
        <v>165</v>
      </c>
    </row>
    <row r="141" spans="1:65" s="2" customFormat="1" ht="33" customHeight="1">
      <c r="A141" s="33"/>
      <c r="B141" s="160"/>
      <c r="C141" s="161" t="s">
        <v>220</v>
      </c>
      <c r="D141" s="358" t="s">
        <v>167</v>
      </c>
      <c r="E141" s="162" t="s">
        <v>221</v>
      </c>
      <c r="F141" s="163" t="s">
        <v>222</v>
      </c>
      <c r="G141" s="164" t="s">
        <v>170</v>
      </c>
      <c r="H141" s="165">
        <v>24.92</v>
      </c>
      <c r="I141" s="166"/>
      <c r="J141" s="167">
        <f>ROUND(I141*H141,2)</f>
        <v>0</v>
      </c>
      <c r="K141" s="163" t="s">
        <v>171</v>
      </c>
      <c r="L141" s="34"/>
      <c r="M141" s="168" t="s">
        <v>3</v>
      </c>
      <c r="N141" s="169" t="s">
        <v>42</v>
      </c>
      <c r="O141" s="54"/>
      <c r="P141" s="170">
        <f>O141*H141</f>
        <v>0</v>
      </c>
      <c r="Q141" s="170">
        <v>0</v>
      </c>
      <c r="R141" s="170">
        <f>Q141*H141</f>
        <v>0</v>
      </c>
      <c r="S141" s="170">
        <v>0.046</v>
      </c>
      <c r="T141" s="171">
        <f>S141*H141</f>
        <v>1.14632</v>
      </c>
      <c r="U141" s="33"/>
      <c r="V141" s="33"/>
      <c r="W141" s="33"/>
      <c r="X141" s="33"/>
      <c r="Y141" s="33"/>
      <c r="Z141" s="33"/>
      <c r="AA141" s="33"/>
      <c r="AB141" s="33"/>
      <c r="AC141" s="33"/>
      <c r="AD141" s="33"/>
      <c r="AE141" s="33"/>
      <c r="AR141" s="172" t="s">
        <v>87</v>
      </c>
      <c r="AT141" s="172" t="s">
        <v>167</v>
      </c>
      <c r="AU141" s="172" t="s">
        <v>83</v>
      </c>
      <c r="AY141" s="18" t="s">
        <v>165</v>
      </c>
      <c r="BE141" s="173">
        <f>IF(N141="základní",J141,0)</f>
        <v>0</v>
      </c>
      <c r="BF141" s="173">
        <f>IF(N141="snížená",J141,0)</f>
        <v>0</v>
      </c>
      <c r="BG141" s="173">
        <f>IF(N141="zákl. přenesená",J141,0)</f>
        <v>0</v>
      </c>
      <c r="BH141" s="173">
        <f>IF(N141="sníž. přenesená",J141,0)</f>
        <v>0</v>
      </c>
      <c r="BI141" s="173">
        <f>IF(N141="nulová",J141,0)</f>
        <v>0</v>
      </c>
      <c r="BJ141" s="18" t="s">
        <v>15</v>
      </c>
      <c r="BK141" s="173">
        <f>ROUND(I141*H141,2)</f>
        <v>0</v>
      </c>
      <c r="BL141" s="18" t="s">
        <v>87</v>
      </c>
      <c r="BM141" s="172" t="s">
        <v>585</v>
      </c>
    </row>
    <row r="142" spans="2:51" s="13" customFormat="1" ht="12">
      <c r="B142" s="174"/>
      <c r="D142" s="359" t="s">
        <v>173</v>
      </c>
      <c r="E142" s="175" t="s">
        <v>3</v>
      </c>
      <c r="F142" s="176" t="s">
        <v>224</v>
      </c>
      <c r="H142" s="177">
        <v>25.48</v>
      </c>
      <c r="I142" s="178"/>
      <c r="L142" s="174"/>
      <c r="M142" s="179"/>
      <c r="N142" s="180"/>
      <c r="O142" s="180"/>
      <c r="P142" s="180"/>
      <c r="Q142" s="180"/>
      <c r="R142" s="180"/>
      <c r="S142" s="180"/>
      <c r="T142" s="181"/>
      <c r="AT142" s="175" t="s">
        <v>173</v>
      </c>
      <c r="AU142" s="175" t="s">
        <v>83</v>
      </c>
      <c r="AV142" s="13" t="s">
        <v>75</v>
      </c>
      <c r="AW142" s="13" t="s">
        <v>33</v>
      </c>
      <c r="AX142" s="13" t="s">
        <v>71</v>
      </c>
      <c r="AY142" s="175" t="s">
        <v>165</v>
      </c>
    </row>
    <row r="143" spans="2:51" s="13" customFormat="1" ht="12">
      <c r="B143" s="174"/>
      <c r="D143" s="359" t="s">
        <v>173</v>
      </c>
      <c r="E143" s="175" t="s">
        <v>3</v>
      </c>
      <c r="F143" s="176" t="s">
        <v>192</v>
      </c>
      <c r="H143" s="177">
        <v>-1.4</v>
      </c>
      <c r="I143" s="178"/>
      <c r="L143" s="174"/>
      <c r="M143" s="179"/>
      <c r="N143" s="180"/>
      <c r="O143" s="180"/>
      <c r="P143" s="180"/>
      <c r="Q143" s="180"/>
      <c r="R143" s="180"/>
      <c r="S143" s="180"/>
      <c r="T143" s="181"/>
      <c r="AT143" s="175" t="s">
        <v>173</v>
      </c>
      <c r="AU143" s="175" t="s">
        <v>83</v>
      </c>
      <c r="AV143" s="13" t="s">
        <v>75</v>
      </c>
      <c r="AW143" s="13" t="s">
        <v>33</v>
      </c>
      <c r="AX143" s="13" t="s">
        <v>71</v>
      </c>
      <c r="AY143" s="175" t="s">
        <v>165</v>
      </c>
    </row>
    <row r="144" spans="2:51" s="13" customFormat="1" ht="12">
      <c r="B144" s="174"/>
      <c r="D144" s="359" t="s">
        <v>173</v>
      </c>
      <c r="E144" s="175" t="s">
        <v>3</v>
      </c>
      <c r="F144" s="176" t="s">
        <v>225</v>
      </c>
      <c r="H144" s="177">
        <v>0.84</v>
      </c>
      <c r="I144" s="178"/>
      <c r="L144" s="174"/>
      <c r="M144" s="179"/>
      <c r="N144" s="180"/>
      <c r="O144" s="180"/>
      <c r="P144" s="180"/>
      <c r="Q144" s="180"/>
      <c r="R144" s="180"/>
      <c r="S144" s="180"/>
      <c r="T144" s="181"/>
      <c r="AT144" s="175" t="s">
        <v>173</v>
      </c>
      <c r="AU144" s="175" t="s">
        <v>83</v>
      </c>
      <c r="AV144" s="13" t="s">
        <v>75</v>
      </c>
      <c r="AW144" s="13" t="s">
        <v>33</v>
      </c>
      <c r="AX144" s="13" t="s">
        <v>71</v>
      </c>
      <c r="AY144" s="175" t="s">
        <v>165</v>
      </c>
    </row>
    <row r="145" spans="2:51" s="14" customFormat="1" ht="12">
      <c r="B145" s="182"/>
      <c r="D145" s="359" t="s">
        <v>173</v>
      </c>
      <c r="E145" s="183" t="s">
        <v>3</v>
      </c>
      <c r="F145" s="184" t="s">
        <v>181</v>
      </c>
      <c r="H145" s="185">
        <v>24.92</v>
      </c>
      <c r="I145" s="186"/>
      <c r="L145" s="182"/>
      <c r="M145" s="187"/>
      <c r="N145" s="188"/>
      <c r="O145" s="188"/>
      <c r="P145" s="188"/>
      <c r="Q145" s="188"/>
      <c r="R145" s="188"/>
      <c r="S145" s="188"/>
      <c r="T145" s="189"/>
      <c r="AT145" s="183" t="s">
        <v>173</v>
      </c>
      <c r="AU145" s="183" t="s">
        <v>83</v>
      </c>
      <c r="AV145" s="14" t="s">
        <v>87</v>
      </c>
      <c r="AW145" s="14" t="s">
        <v>33</v>
      </c>
      <c r="AX145" s="14" t="s">
        <v>15</v>
      </c>
      <c r="AY145" s="183" t="s">
        <v>165</v>
      </c>
    </row>
    <row r="146" spans="2:63" s="12" customFormat="1" ht="22.9" customHeight="1">
      <c r="B146" s="147"/>
      <c r="D146" s="360" t="s">
        <v>70</v>
      </c>
      <c r="E146" s="158" t="s">
        <v>226</v>
      </c>
      <c r="F146" s="158" t="s">
        <v>227</v>
      </c>
      <c r="I146" s="150"/>
      <c r="J146" s="159">
        <f>BK146</f>
        <v>0</v>
      </c>
      <c r="L146" s="147"/>
      <c r="M146" s="152"/>
      <c r="N146" s="153"/>
      <c r="O146" s="153"/>
      <c r="P146" s="154">
        <f>SUM(P147:P151)</f>
        <v>0</v>
      </c>
      <c r="Q146" s="153"/>
      <c r="R146" s="154">
        <f>SUM(R147:R151)</f>
        <v>0</v>
      </c>
      <c r="S146" s="153"/>
      <c r="T146" s="155">
        <f>SUM(T147:T151)</f>
        <v>0</v>
      </c>
      <c r="AR146" s="148" t="s">
        <v>15</v>
      </c>
      <c r="AT146" s="156" t="s">
        <v>70</v>
      </c>
      <c r="AU146" s="156" t="s">
        <v>15</v>
      </c>
      <c r="AY146" s="148" t="s">
        <v>165</v>
      </c>
      <c r="BK146" s="157">
        <f>SUM(BK147:BK151)</f>
        <v>0</v>
      </c>
    </row>
    <row r="147" spans="1:65" s="2" customFormat="1" ht="33" customHeight="1">
      <c r="A147" s="33"/>
      <c r="B147" s="160"/>
      <c r="C147" s="161" t="s">
        <v>228</v>
      </c>
      <c r="D147" s="358" t="s">
        <v>167</v>
      </c>
      <c r="E147" s="162" t="s">
        <v>586</v>
      </c>
      <c r="F147" s="163" t="s">
        <v>587</v>
      </c>
      <c r="G147" s="164" t="s">
        <v>231</v>
      </c>
      <c r="H147" s="165">
        <v>3.742</v>
      </c>
      <c r="I147" s="166"/>
      <c r="J147" s="167">
        <f>ROUND(I147*H147,2)</f>
        <v>0</v>
      </c>
      <c r="K147" s="163" t="s">
        <v>171</v>
      </c>
      <c r="L147" s="34"/>
      <c r="M147" s="168" t="s">
        <v>3</v>
      </c>
      <c r="N147" s="169"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87</v>
      </c>
      <c r="AT147" s="172" t="s">
        <v>167</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87</v>
      </c>
      <c r="BM147" s="172" t="s">
        <v>588</v>
      </c>
    </row>
    <row r="148" spans="1:65" s="2" customFormat="1" ht="21.75" customHeight="1">
      <c r="A148" s="33"/>
      <c r="B148" s="160"/>
      <c r="C148" s="161" t="s">
        <v>233</v>
      </c>
      <c r="D148" s="358" t="s">
        <v>167</v>
      </c>
      <c r="E148" s="162" t="s">
        <v>234</v>
      </c>
      <c r="F148" s="163" t="s">
        <v>235</v>
      </c>
      <c r="G148" s="164" t="s">
        <v>231</v>
      </c>
      <c r="H148" s="165">
        <v>3.742</v>
      </c>
      <c r="I148" s="166"/>
      <c r="J148" s="167">
        <f>ROUND(I148*H148,2)</f>
        <v>0</v>
      </c>
      <c r="K148" s="163" t="s">
        <v>171</v>
      </c>
      <c r="L148" s="34"/>
      <c r="M148" s="168" t="s">
        <v>3</v>
      </c>
      <c r="N148" s="169" t="s">
        <v>42</v>
      </c>
      <c r="O148" s="54"/>
      <c r="P148" s="170">
        <f>O148*H148</f>
        <v>0</v>
      </c>
      <c r="Q148" s="170">
        <v>0</v>
      </c>
      <c r="R148" s="170">
        <f>Q148*H148</f>
        <v>0</v>
      </c>
      <c r="S148" s="170">
        <v>0</v>
      </c>
      <c r="T148" s="171">
        <f>S148*H148</f>
        <v>0</v>
      </c>
      <c r="U148" s="33"/>
      <c r="V148" s="33"/>
      <c r="W148" s="33"/>
      <c r="X148" s="33"/>
      <c r="Y148" s="33"/>
      <c r="Z148" s="33"/>
      <c r="AA148" s="33"/>
      <c r="AB148" s="33"/>
      <c r="AC148" s="33"/>
      <c r="AD148" s="33"/>
      <c r="AE148" s="33"/>
      <c r="AR148" s="172" t="s">
        <v>87</v>
      </c>
      <c r="AT148" s="172" t="s">
        <v>167</v>
      </c>
      <c r="AU148" s="172" t="s">
        <v>75</v>
      </c>
      <c r="AY148" s="18" t="s">
        <v>165</v>
      </c>
      <c r="BE148" s="173">
        <f>IF(N148="základní",J148,0)</f>
        <v>0</v>
      </c>
      <c r="BF148" s="173">
        <f>IF(N148="snížená",J148,0)</f>
        <v>0</v>
      </c>
      <c r="BG148" s="173">
        <f>IF(N148="zákl. přenesená",J148,0)</f>
        <v>0</v>
      </c>
      <c r="BH148" s="173">
        <f>IF(N148="sníž. přenesená",J148,0)</f>
        <v>0</v>
      </c>
      <c r="BI148" s="173">
        <f>IF(N148="nulová",J148,0)</f>
        <v>0</v>
      </c>
      <c r="BJ148" s="18" t="s">
        <v>15</v>
      </c>
      <c r="BK148" s="173">
        <f>ROUND(I148*H148,2)</f>
        <v>0</v>
      </c>
      <c r="BL148" s="18" t="s">
        <v>87</v>
      </c>
      <c r="BM148" s="172" t="s">
        <v>589</v>
      </c>
    </row>
    <row r="149" spans="1:65" s="2" customFormat="1" ht="33" customHeight="1">
      <c r="A149" s="33"/>
      <c r="B149" s="160"/>
      <c r="C149" s="161" t="s">
        <v>237</v>
      </c>
      <c r="D149" s="358" t="s">
        <v>167</v>
      </c>
      <c r="E149" s="162" t="s">
        <v>238</v>
      </c>
      <c r="F149" s="163" t="s">
        <v>239</v>
      </c>
      <c r="G149" s="164" t="s">
        <v>231</v>
      </c>
      <c r="H149" s="165">
        <v>112.26</v>
      </c>
      <c r="I149" s="166"/>
      <c r="J149" s="167">
        <f>ROUND(I149*H149,2)</f>
        <v>0</v>
      </c>
      <c r="K149" s="163" t="s">
        <v>171</v>
      </c>
      <c r="L149" s="34"/>
      <c r="M149" s="168" t="s">
        <v>3</v>
      </c>
      <c r="N149" s="169" t="s">
        <v>42</v>
      </c>
      <c r="O149" s="54"/>
      <c r="P149" s="170">
        <f>O149*H149</f>
        <v>0</v>
      </c>
      <c r="Q149" s="170">
        <v>0</v>
      </c>
      <c r="R149" s="170">
        <f>Q149*H149</f>
        <v>0</v>
      </c>
      <c r="S149" s="170">
        <v>0</v>
      </c>
      <c r="T149" s="171">
        <f>S149*H149</f>
        <v>0</v>
      </c>
      <c r="U149" s="33"/>
      <c r="V149" s="33"/>
      <c r="W149" s="33"/>
      <c r="X149" s="33"/>
      <c r="Y149" s="33"/>
      <c r="Z149" s="33"/>
      <c r="AA149" s="33"/>
      <c r="AB149" s="33"/>
      <c r="AC149" s="33"/>
      <c r="AD149" s="33"/>
      <c r="AE149" s="33"/>
      <c r="AR149" s="172" t="s">
        <v>87</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87</v>
      </c>
      <c r="BM149" s="172" t="s">
        <v>590</v>
      </c>
    </row>
    <row r="150" spans="2:51" s="13" customFormat="1" ht="12">
      <c r="B150" s="174"/>
      <c r="D150" s="359" t="s">
        <v>173</v>
      </c>
      <c r="F150" s="176" t="s">
        <v>241</v>
      </c>
      <c r="H150" s="177">
        <v>112.26</v>
      </c>
      <c r="I150" s="178"/>
      <c r="L150" s="174"/>
      <c r="M150" s="179"/>
      <c r="N150" s="180"/>
      <c r="O150" s="180"/>
      <c r="P150" s="180"/>
      <c r="Q150" s="180"/>
      <c r="R150" s="180"/>
      <c r="S150" s="180"/>
      <c r="T150" s="181"/>
      <c r="AT150" s="175" t="s">
        <v>173</v>
      </c>
      <c r="AU150" s="175" t="s">
        <v>75</v>
      </c>
      <c r="AV150" s="13" t="s">
        <v>75</v>
      </c>
      <c r="AW150" s="13" t="s">
        <v>4</v>
      </c>
      <c r="AX150" s="13" t="s">
        <v>15</v>
      </c>
      <c r="AY150" s="175" t="s">
        <v>165</v>
      </c>
    </row>
    <row r="151" spans="1:65" s="2" customFormat="1" ht="33" customHeight="1">
      <c r="A151" s="33"/>
      <c r="B151" s="160"/>
      <c r="C151" s="161" t="s">
        <v>242</v>
      </c>
      <c r="D151" s="358" t="s">
        <v>167</v>
      </c>
      <c r="E151" s="162" t="s">
        <v>243</v>
      </c>
      <c r="F151" s="163" t="s">
        <v>244</v>
      </c>
      <c r="G151" s="164" t="s">
        <v>231</v>
      </c>
      <c r="H151" s="165">
        <v>3.742</v>
      </c>
      <c r="I151" s="166"/>
      <c r="J151" s="167">
        <f>ROUND(I151*H151,2)</f>
        <v>0</v>
      </c>
      <c r="K151" s="163" t="s">
        <v>171</v>
      </c>
      <c r="L151" s="34"/>
      <c r="M151" s="168" t="s">
        <v>3</v>
      </c>
      <c r="N151" s="169" t="s">
        <v>42</v>
      </c>
      <c r="O151" s="54"/>
      <c r="P151" s="170">
        <f>O151*H151</f>
        <v>0</v>
      </c>
      <c r="Q151" s="170">
        <v>0</v>
      </c>
      <c r="R151" s="170">
        <f>Q151*H151</f>
        <v>0</v>
      </c>
      <c r="S151" s="170">
        <v>0</v>
      </c>
      <c r="T151" s="171">
        <f>S151*H151</f>
        <v>0</v>
      </c>
      <c r="U151" s="33"/>
      <c r="V151" s="33"/>
      <c r="W151" s="33"/>
      <c r="X151" s="33"/>
      <c r="Y151" s="33"/>
      <c r="Z151" s="33"/>
      <c r="AA151" s="33"/>
      <c r="AB151" s="33"/>
      <c r="AC151" s="33"/>
      <c r="AD151" s="33"/>
      <c r="AE151" s="33"/>
      <c r="AR151" s="172" t="s">
        <v>87</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87</v>
      </c>
      <c r="BM151" s="172" t="s">
        <v>591</v>
      </c>
    </row>
    <row r="152" spans="2:63" s="12" customFormat="1" ht="22.9" customHeight="1">
      <c r="B152" s="147"/>
      <c r="D152" s="360" t="s">
        <v>70</v>
      </c>
      <c r="E152" s="158" t="s">
        <v>246</v>
      </c>
      <c r="F152" s="158" t="s">
        <v>247</v>
      </c>
      <c r="I152" s="150"/>
      <c r="J152" s="159">
        <f>BK152</f>
        <v>0</v>
      </c>
      <c r="L152" s="147"/>
      <c r="M152" s="152"/>
      <c r="N152" s="153"/>
      <c r="O152" s="153"/>
      <c r="P152" s="154">
        <f>P153</f>
        <v>0</v>
      </c>
      <c r="Q152" s="153"/>
      <c r="R152" s="154">
        <f>R153</f>
        <v>0</v>
      </c>
      <c r="S152" s="153"/>
      <c r="T152" s="155">
        <f>T153</f>
        <v>0</v>
      </c>
      <c r="AR152" s="148" t="s">
        <v>15</v>
      </c>
      <c r="AT152" s="156" t="s">
        <v>70</v>
      </c>
      <c r="AU152" s="156" t="s">
        <v>15</v>
      </c>
      <c r="AY152" s="148" t="s">
        <v>165</v>
      </c>
      <c r="BK152" s="157">
        <f>BK153</f>
        <v>0</v>
      </c>
    </row>
    <row r="153" spans="1:65" s="2" customFormat="1" ht="44.25" customHeight="1">
      <c r="A153" s="33"/>
      <c r="B153" s="160"/>
      <c r="C153" s="161" t="s">
        <v>9</v>
      </c>
      <c r="D153" s="358" t="s">
        <v>167</v>
      </c>
      <c r="E153" s="162" t="s">
        <v>592</v>
      </c>
      <c r="F153" s="163" t="s">
        <v>593</v>
      </c>
      <c r="G153" s="164" t="s">
        <v>231</v>
      </c>
      <c r="H153" s="165">
        <v>0.713</v>
      </c>
      <c r="I153" s="166"/>
      <c r="J153" s="167">
        <f>ROUND(I153*H153,2)</f>
        <v>0</v>
      </c>
      <c r="K153" s="163" t="s">
        <v>171</v>
      </c>
      <c r="L153" s="34"/>
      <c r="M153" s="168" t="s">
        <v>3</v>
      </c>
      <c r="N153" s="169" t="s">
        <v>42</v>
      </c>
      <c r="O153" s="54"/>
      <c r="P153" s="170">
        <f>O153*H153</f>
        <v>0</v>
      </c>
      <c r="Q153" s="170">
        <v>0</v>
      </c>
      <c r="R153" s="170">
        <f>Q153*H153</f>
        <v>0</v>
      </c>
      <c r="S153" s="170">
        <v>0</v>
      </c>
      <c r="T153" s="171">
        <f>S153*H153</f>
        <v>0</v>
      </c>
      <c r="U153" s="33"/>
      <c r="V153" s="33"/>
      <c r="W153" s="33"/>
      <c r="X153" s="33"/>
      <c r="Y153" s="33"/>
      <c r="Z153" s="33"/>
      <c r="AA153" s="33"/>
      <c r="AB153" s="33"/>
      <c r="AC153" s="33"/>
      <c r="AD153" s="33"/>
      <c r="AE153" s="33"/>
      <c r="AR153" s="172" t="s">
        <v>87</v>
      </c>
      <c r="AT153" s="172" t="s">
        <v>167</v>
      </c>
      <c r="AU153" s="172" t="s">
        <v>75</v>
      </c>
      <c r="AY153" s="18" t="s">
        <v>165</v>
      </c>
      <c r="BE153" s="173">
        <f>IF(N153="základní",J153,0)</f>
        <v>0</v>
      </c>
      <c r="BF153" s="173">
        <f>IF(N153="snížená",J153,0)</f>
        <v>0</v>
      </c>
      <c r="BG153" s="173">
        <f>IF(N153="zákl. přenesená",J153,0)</f>
        <v>0</v>
      </c>
      <c r="BH153" s="173">
        <f>IF(N153="sníž. přenesená",J153,0)</f>
        <v>0</v>
      </c>
      <c r="BI153" s="173">
        <f>IF(N153="nulová",J153,0)</f>
        <v>0</v>
      </c>
      <c r="BJ153" s="18" t="s">
        <v>15</v>
      </c>
      <c r="BK153" s="173">
        <f>ROUND(I153*H153,2)</f>
        <v>0</v>
      </c>
      <c r="BL153" s="18" t="s">
        <v>87</v>
      </c>
      <c r="BM153" s="172" t="s">
        <v>594</v>
      </c>
    </row>
    <row r="154" spans="2:63" s="12" customFormat="1" ht="25.9" customHeight="1">
      <c r="B154" s="147"/>
      <c r="D154" s="360" t="s">
        <v>70</v>
      </c>
      <c r="E154" s="149" t="s">
        <v>251</v>
      </c>
      <c r="F154" s="149" t="s">
        <v>252</v>
      </c>
      <c r="I154" s="150"/>
      <c r="J154" s="151">
        <f>BK154</f>
        <v>0</v>
      </c>
      <c r="L154" s="147"/>
      <c r="M154" s="152"/>
      <c r="N154" s="153"/>
      <c r="O154" s="153"/>
      <c r="P154" s="154">
        <f>P155+P170+P179+P186+P192+P201+P213+P240+P246</f>
        <v>0</v>
      </c>
      <c r="Q154" s="153"/>
      <c r="R154" s="154">
        <f>R155+R170+R179+R186+R192+R201+R213+R240+R246</f>
        <v>0.29665265</v>
      </c>
      <c r="S154" s="153"/>
      <c r="T154" s="155">
        <f>T155+T170+T179+T186+T192+T201+T213+T240+T246</f>
        <v>1.878706</v>
      </c>
      <c r="AR154" s="148" t="s">
        <v>75</v>
      </c>
      <c r="AT154" s="156" t="s">
        <v>70</v>
      </c>
      <c r="AU154" s="156" t="s">
        <v>71</v>
      </c>
      <c r="AY154" s="148" t="s">
        <v>165</v>
      </c>
      <c r="BK154" s="157">
        <f>BK155+BK170+BK179+BK186+BK192+BK201+BK213+BK240+BK246</f>
        <v>0</v>
      </c>
    </row>
    <row r="155" spans="2:63" s="12" customFormat="1" ht="22.9" customHeight="1">
      <c r="B155" s="147"/>
      <c r="D155" s="360" t="s">
        <v>70</v>
      </c>
      <c r="E155" s="158" t="s">
        <v>253</v>
      </c>
      <c r="F155" s="158" t="s">
        <v>254</v>
      </c>
      <c r="I155" s="150"/>
      <c r="J155" s="159">
        <f>BK155</f>
        <v>0</v>
      </c>
      <c r="L155" s="147"/>
      <c r="M155" s="152"/>
      <c r="N155" s="153"/>
      <c r="O155" s="153"/>
      <c r="P155" s="154">
        <f>SUM(P156:P169)</f>
        <v>0</v>
      </c>
      <c r="Q155" s="153"/>
      <c r="R155" s="154">
        <f>SUM(R156:R169)</f>
        <v>0.048440000000000004</v>
      </c>
      <c r="S155" s="153"/>
      <c r="T155" s="155">
        <f>SUM(T156:T169)</f>
        <v>0</v>
      </c>
      <c r="AR155" s="148" t="s">
        <v>75</v>
      </c>
      <c r="AT155" s="156" t="s">
        <v>70</v>
      </c>
      <c r="AU155" s="156" t="s">
        <v>15</v>
      </c>
      <c r="AY155" s="148" t="s">
        <v>165</v>
      </c>
      <c r="BK155" s="157">
        <f>SUM(BK156:BK169)</f>
        <v>0</v>
      </c>
    </row>
    <row r="156" spans="1:65" s="2" customFormat="1" ht="21.75" customHeight="1">
      <c r="A156" s="33"/>
      <c r="B156" s="160"/>
      <c r="C156" s="161" t="s">
        <v>255</v>
      </c>
      <c r="D156" s="358" t="s">
        <v>167</v>
      </c>
      <c r="E156" s="162" t="s">
        <v>256</v>
      </c>
      <c r="F156" s="163" t="s">
        <v>257</v>
      </c>
      <c r="G156" s="164" t="s">
        <v>170</v>
      </c>
      <c r="H156" s="165">
        <v>3.7</v>
      </c>
      <c r="I156" s="166"/>
      <c r="J156" s="167">
        <f>ROUND(I156*H156,2)</f>
        <v>0</v>
      </c>
      <c r="K156" s="163" t="s">
        <v>171</v>
      </c>
      <c r="L156" s="34"/>
      <c r="M156" s="168" t="s">
        <v>3</v>
      </c>
      <c r="N156" s="169" t="s">
        <v>42</v>
      </c>
      <c r="O156" s="54"/>
      <c r="P156" s="170">
        <f>O156*H156</f>
        <v>0</v>
      </c>
      <c r="Q156" s="170">
        <v>0.0035</v>
      </c>
      <c r="R156" s="170">
        <f>Q156*H156</f>
        <v>0.012950000000000001</v>
      </c>
      <c r="S156" s="170">
        <v>0</v>
      </c>
      <c r="T156" s="171">
        <f>S156*H156</f>
        <v>0</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595</v>
      </c>
    </row>
    <row r="157" spans="1:65" s="2" customFormat="1" ht="21.75" customHeight="1">
      <c r="A157" s="33"/>
      <c r="B157" s="160"/>
      <c r="C157" s="161" t="s">
        <v>259</v>
      </c>
      <c r="D157" s="358" t="s">
        <v>167</v>
      </c>
      <c r="E157" s="162" t="s">
        <v>260</v>
      </c>
      <c r="F157" s="163" t="s">
        <v>261</v>
      </c>
      <c r="G157" s="164" t="s">
        <v>170</v>
      </c>
      <c r="H157" s="165">
        <v>10.14</v>
      </c>
      <c r="I157" s="166"/>
      <c r="J157" s="167">
        <f>ROUND(I157*H157,2)</f>
        <v>0</v>
      </c>
      <c r="K157" s="163" t="s">
        <v>171</v>
      </c>
      <c r="L157" s="34"/>
      <c r="M157" s="168" t="s">
        <v>3</v>
      </c>
      <c r="N157" s="169" t="s">
        <v>42</v>
      </c>
      <c r="O157" s="54"/>
      <c r="P157" s="170">
        <f>O157*H157</f>
        <v>0</v>
      </c>
      <c r="Q157" s="170">
        <v>0.0035</v>
      </c>
      <c r="R157" s="170">
        <f>Q157*H157</f>
        <v>0.03549</v>
      </c>
      <c r="S157" s="170">
        <v>0</v>
      </c>
      <c r="T157" s="171">
        <f>S157*H157</f>
        <v>0</v>
      </c>
      <c r="U157" s="33"/>
      <c r="V157" s="33"/>
      <c r="W157" s="33"/>
      <c r="X157" s="33"/>
      <c r="Y157" s="33"/>
      <c r="Z157" s="33"/>
      <c r="AA157" s="33"/>
      <c r="AB157" s="33"/>
      <c r="AC157" s="33"/>
      <c r="AD157" s="33"/>
      <c r="AE157" s="33"/>
      <c r="AR157" s="172" t="s">
        <v>255</v>
      </c>
      <c r="AT157" s="172" t="s">
        <v>167</v>
      </c>
      <c r="AU157" s="172" t="s">
        <v>75</v>
      </c>
      <c r="AY157" s="18" t="s">
        <v>165</v>
      </c>
      <c r="BE157" s="173">
        <f>IF(N157="základní",J157,0)</f>
        <v>0</v>
      </c>
      <c r="BF157" s="173">
        <f>IF(N157="snížená",J157,0)</f>
        <v>0</v>
      </c>
      <c r="BG157" s="173">
        <f>IF(N157="zákl. přenesená",J157,0)</f>
        <v>0</v>
      </c>
      <c r="BH157" s="173">
        <f>IF(N157="sníž. přenesená",J157,0)</f>
        <v>0</v>
      </c>
      <c r="BI157" s="173">
        <f>IF(N157="nulová",J157,0)</f>
        <v>0</v>
      </c>
      <c r="BJ157" s="18" t="s">
        <v>15</v>
      </c>
      <c r="BK157" s="173">
        <f>ROUND(I157*H157,2)</f>
        <v>0</v>
      </c>
      <c r="BL157" s="18" t="s">
        <v>255</v>
      </c>
      <c r="BM157" s="172" t="s">
        <v>596</v>
      </c>
    </row>
    <row r="158" spans="2:51" s="15" customFormat="1" ht="12">
      <c r="B158" s="190"/>
      <c r="D158" s="359" t="s">
        <v>173</v>
      </c>
      <c r="E158" s="191" t="s">
        <v>3</v>
      </c>
      <c r="F158" s="192" t="s">
        <v>263</v>
      </c>
      <c r="H158" s="191" t="s">
        <v>3</v>
      </c>
      <c r="I158" s="193"/>
      <c r="L158" s="190"/>
      <c r="M158" s="194"/>
      <c r="N158" s="195"/>
      <c r="O158" s="195"/>
      <c r="P158" s="195"/>
      <c r="Q158" s="195"/>
      <c r="R158" s="195"/>
      <c r="S158" s="195"/>
      <c r="T158" s="196"/>
      <c r="AT158" s="191" t="s">
        <v>173</v>
      </c>
      <c r="AU158" s="191" t="s">
        <v>75</v>
      </c>
      <c r="AV158" s="15" t="s">
        <v>15</v>
      </c>
      <c r="AW158" s="15" t="s">
        <v>33</v>
      </c>
      <c r="AX158" s="15" t="s">
        <v>71</v>
      </c>
      <c r="AY158" s="191" t="s">
        <v>165</v>
      </c>
    </row>
    <row r="159" spans="2:51" s="15" customFormat="1" ht="12">
      <c r="B159" s="190"/>
      <c r="D159" s="359" t="s">
        <v>173</v>
      </c>
      <c r="E159" s="191" t="s">
        <v>3</v>
      </c>
      <c r="F159" s="192" t="s">
        <v>264</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9" t="s">
        <v>173</v>
      </c>
      <c r="E160" s="175" t="s">
        <v>3</v>
      </c>
      <c r="F160" s="176" t="s">
        <v>265</v>
      </c>
      <c r="H160" s="177">
        <v>10.245</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3" customFormat="1" ht="12">
      <c r="B161" s="174"/>
      <c r="D161" s="359" t="s">
        <v>173</v>
      </c>
      <c r="E161" s="175" t="s">
        <v>3</v>
      </c>
      <c r="F161" s="176" t="s">
        <v>266</v>
      </c>
      <c r="H161" s="177">
        <v>-0.105</v>
      </c>
      <c r="I161" s="178"/>
      <c r="L161" s="174"/>
      <c r="M161" s="179"/>
      <c r="N161" s="180"/>
      <c r="O161" s="180"/>
      <c r="P161" s="180"/>
      <c r="Q161" s="180"/>
      <c r="R161" s="180"/>
      <c r="S161" s="180"/>
      <c r="T161" s="181"/>
      <c r="AT161" s="175" t="s">
        <v>173</v>
      </c>
      <c r="AU161" s="175" t="s">
        <v>75</v>
      </c>
      <c r="AV161" s="13" t="s">
        <v>75</v>
      </c>
      <c r="AW161" s="13" t="s">
        <v>33</v>
      </c>
      <c r="AX161" s="13" t="s">
        <v>71</v>
      </c>
      <c r="AY161" s="175" t="s">
        <v>165</v>
      </c>
    </row>
    <row r="162" spans="2:51" s="14" customFormat="1" ht="12">
      <c r="B162" s="182"/>
      <c r="D162" s="359" t="s">
        <v>173</v>
      </c>
      <c r="E162" s="183" t="s">
        <v>3</v>
      </c>
      <c r="F162" s="184" t="s">
        <v>181</v>
      </c>
      <c r="H162" s="185">
        <v>10.14</v>
      </c>
      <c r="I162" s="186"/>
      <c r="L162" s="182"/>
      <c r="M162" s="187"/>
      <c r="N162" s="188"/>
      <c r="O162" s="188"/>
      <c r="P162" s="188"/>
      <c r="Q162" s="188"/>
      <c r="R162" s="188"/>
      <c r="S162" s="188"/>
      <c r="T162" s="189"/>
      <c r="AT162" s="183" t="s">
        <v>173</v>
      </c>
      <c r="AU162" s="183" t="s">
        <v>75</v>
      </c>
      <c r="AV162" s="14" t="s">
        <v>87</v>
      </c>
      <c r="AW162" s="14" t="s">
        <v>33</v>
      </c>
      <c r="AX162" s="14" t="s">
        <v>15</v>
      </c>
      <c r="AY162" s="183" t="s">
        <v>165</v>
      </c>
    </row>
    <row r="163" spans="1:65" s="2" customFormat="1" ht="44.25" customHeight="1">
      <c r="A163" s="33"/>
      <c r="B163" s="160"/>
      <c r="C163" s="161" t="s">
        <v>267</v>
      </c>
      <c r="D163" s="358" t="s">
        <v>167</v>
      </c>
      <c r="E163" s="162" t="s">
        <v>597</v>
      </c>
      <c r="F163" s="163" t="s">
        <v>598</v>
      </c>
      <c r="G163" s="164" t="s">
        <v>270</v>
      </c>
      <c r="H163" s="197"/>
      <c r="I163" s="166"/>
      <c r="J163" s="167">
        <f>ROUND(I163*H163,2)</f>
        <v>0</v>
      </c>
      <c r="K163" s="163" t="s">
        <v>171</v>
      </c>
      <c r="L163" s="34"/>
      <c r="M163" s="168" t="s">
        <v>3</v>
      </c>
      <c r="N163" s="169" t="s">
        <v>42</v>
      </c>
      <c r="O163" s="54"/>
      <c r="P163" s="170">
        <f>O163*H163</f>
        <v>0</v>
      </c>
      <c r="Q163" s="170">
        <v>0</v>
      </c>
      <c r="R163" s="170">
        <f>Q163*H163</f>
        <v>0</v>
      </c>
      <c r="S163" s="170">
        <v>0</v>
      </c>
      <c r="T163" s="171">
        <f>S163*H163</f>
        <v>0</v>
      </c>
      <c r="U163" s="33"/>
      <c r="V163" s="33"/>
      <c r="W163" s="33"/>
      <c r="X163" s="33"/>
      <c r="Y163" s="33"/>
      <c r="Z163" s="33"/>
      <c r="AA163" s="33"/>
      <c r="AB163" s="33"/>
      <c r="AC163" s="33"/>
      <c r="AD163" s="33"/>
      <c r="AE163" s="33"/>
      <c r="AR163" s="172" t="s">
        <v>255</v>
      </c>
      <c r="AT163" s="172" t="s">
        <v>167</v>
      </c>
      <c r="AU163" s="172" t="s">
        <v>75</v>
      </c>
      <c r="AY163" s="18" t="s">
        <v>165</v>
      </c>
      <c r="BE163" s="173">
        <f>IF(N163="základní",J163,0)</f>
        <v>0</v>
      </c>
      <c r="BF163" s="173">
        <f>IF(N163="snížená",J163,0)</f>
        <v>0</v>
      </c>
      <c r="BG163" s="173">
        <f>IF(N163="zákl. přenesená",J163,0)</f>
        <v>0</v>
      </c>
      <c r="BH163" s="173">
        <f>IF(N163="sníž. přenesená",J163,0)</f>
        <v>0</v>
      </c>
      <c r="BI163" s="173">
        <f>IF(N163="nulová",J163,0)</f>
        <v>0</v>
      </c>
      <c r="BJ163" s="18" t="s">
        <v>15</v>
      </c>
      <c r="BK163" s="173">
        <f>ROUND(I163*H163,2)</f>
        <v>0</v>
      </c>
      <c r="BL163" s="18" t="s">
        <v>255</v>
      </c>
      <c r="BM163" s="172" t="s">
        <v>599</v>
      </c>
    </row>
    <row r="164" spans="1:65" s="2" customFormat="1" ht="16.5" customHeight="1">
      <c r="A164" s="33"/>
      <c r="B164" s="160"/>
      <c r="C164" s="161" t="s">
        <v>272</v>
      </c>
      <c r="D164" s="358" t="s">
        <v>167</v>
      </c>
      <c r="E164" s="162" t="s">
        <v>273</v>
      </c>
      <c r="F164" s="163" t="s">
        <v>274</v>
      </c>
      <c r="G164" s="164" t="s">
        <v>177</v>
      </c>
      <c r="H164" s="165">
        <v>19</v>
      </c>
      <c r="I164" s="166"/>
      <c r="J164" s="167">
        <f>ROUND(I164*H164,2)</f>
        <v>0</v>
      </c>
      <c r="K164" s="163" t="s">
        <v>3</v>
      </c>
      <c r="L164" s="34"/>
      <c r="M164" s="168" t="s">
        <v>3</v>
      </c>
      <c r="N164" s="169" t="s">
        <v>42</v>
      </c>
      <c r="O164" s="54"/>
      <c r="P164" s="170">
        <f>O164*H164</f>
        <v>0</v>
      </c>
      <c r="Q164" s="170">
        <v>0</v>
      </c>
      <c r="R164" s="170">
        <f>Q164*H164</f>
        <v>0</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600</v>
      </c>
    </row>
    <row r="165" spans="2:51" s="15" customFormat="1" ht="12">
      <c r="B165" s="190"/>
      <c r="D165" s="359" t="s">
        <v>173</v>
      </c>
      <c r="E165" s="191" t="s">
        <v>3</v>
      </c>
      <c r="F165" s="192" t="s">
        <v>263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5" customFormat="1" ht="12">
      <c r="B166" s="190"/>
      <c r="D166" s="359" t="s">
        <v>173</v>
      </c>
      <c r="E166" s="191" t="s">
        <v>3</v>
      </c>
      <c r="F166" s="192" t="s">
        <v>264</v>
      </c>
      <c r="H166" s="191" t="s">
        <v>3</v>
      </c>
      <c r="I166" s="193"/>
      <c r="L166" s="190"/>
      <c r="M166" s="194"/>
      <c r="N166" s="195"/>
      <c r="O166" s="195"/>
      <c r="P166" s="195"/>
      <c r="Q166" s="195"/>
      <c r="R166" s="195"/>
      <c r="S166" s="195"/>
      <c r="T166" s="196"/>
      <c r="AT166" s="191" t="s">
        <v>173</v>
      </c>
      <c r="AU166" s="191" t="s">
        <v>75</v>
      </c>
      <c r="AV166" s="15" t="s">
        <v>15</v>
      </c>
      <c r="AW166" s="15" t="s">
        <v>33</v>
      </c>
      <c r="AX166" s="15" t="s">
        <v>71</v>
      </c>
      <c r="AY166" s="191" t="s">
        <v>165</v>
      </c>
    </row>
    <row r="167" spans="2:51" s="13" customFormat="1" ht="12">
      <c r="B167" s="174"/>
      <c r="D167" s="359" t="s">
        <v>173</v>
      </c>
      <c r="E167" s="175" t="s">
        <v>3</v>
      </c>
      <c r="F167" s="176" t="s">
        <v>276</v>
      </c>
      <c r="H167" s="177">
        <v>19.7</v>
      </c>
      <c r="I167" s="178"/>
      <c r="L167" s="174"/>
      <c r="M167" s="179"/>
      <c r="N167" s="180"/>
      <c r="O167" s="180"/>
      <c r="P167" s="180"/>
      <c r="Q167" s="180"/>
      <c r="R167" s="180"/>
      <c r="S167" s="180"/>
      <c r="T167" s="181"/>
      <c r="AT167" s="175" t="s">
        <v>173</v>
      </c>
      <c r="AU167" s="175" t="s">
        <v>75</v>
      </c>
      <c r="AV167" s="13" t="s">
        <v>75</v>
      </c>
      <c r="AW167" s="13" t="s">
        <v>33</v>
      </c>
      <c r="AX167" s="13" t="s">
        <v>71</v>
      </c>
      <c r="AY167" s="175" t="s">
        <v>165</v>
      </c>
    </row>
    <row r="168" spans="2:51" s="13" customFormat="1" ht="12">
      <c r="B168" s="174"/>
      <c r="D168" s="359" t="s">
        <v>173</v>
      </c>
      <c r="E168" s="175" t="s">
        <v>3</v>
      </c>
      <c r="F168" s="176" t="s">
        <v>277</v>
      </c>
      <c r="H168" s="177">
        <v>-0.7</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4" customFormat="1" ht="12">
      <c r="B169" s="182"/>
      <c r="D169" s="359" t="s">
        <v>173</v>
      </c>
      <c r="E169" s="183" t="s">
        <v>3</v>
      </c>
      <c r="F169" s="184" t="s">
        <v>181</v>
      </c>
      <c r="H169" s="185">
        <v>19</v>
      </c>
      <c r="I169" s="186"/>
      <c r="L169" s="182"/>
      <c r="M169" s="187"/>
      <c r="N169" s="188"/>
      <c r="O169" s="188"/>
      <c r="P169" s="188"/>
      <c r="Q169" s="188"/>
      <c r="R169" s="188"/>
      <c r="S169" s="188"/>
      <c r="T169" s="189"/>
      <c r="AT169" s="183" t="s">
        <v>173</v>
      </c>
      <c r="AU169" s="183" t="s">
        <v>75</v>
      </c>
      <c r="AV169" s="14" t="s">
        <v>87</v>
      </c>
      <c r="AW169" s="14" t="s">
        <v>33</v>
      </c>
      <c r="AX169" s="14" t="s">
        <v>15</v>
      </c>
      <c r="AY169" s="183" t="s">
        <v>165</v>
      </c>
    </row>
    <row r="170" spans="2:63" s="12" customFormat="1" ht="22.9" customHeight="1">
      <c r="B170" s="147"/>
      <c r="D170" s="360" t="s">
        <v>70</v>
      </c>
      <c r="E170" s="158" t="s">
        <v>278</v>
      </c>
      <c r="F170" s="158" t="s">
        <v>279</v>
      </c>
      <c r="I170" s="150"/>
      <c r="J170" s="159">
        <f>BK170</f>
        <v>0</v>
      </c>
      <c r="L170" s="147"/>
      <c r="M170" s="152"/>
      <c r="N170" s="153"/>
      <c r="O170" s="153"/>
      <c r="P170" s="154">
        <f>SUM(P171:P178)</f>
        <v>0</v>
      </c>
      <c r="Q170" s="153"/>
      <c r="R170" s="154">
        <f>SUM(R171:R178)</f>
        <v>0</v>
      </c>
      <c r="S170" s="153"/>
      <c r="T170" s="155">
        <f>SUM(T171:T178)</f>
        <v>0</v>
      </c>
      <c r="AR170" s="148" t="s">
        <v>75</v>
      </c>
      <c r="AT170" s="156" t="s">
        <v>70</v>
      </c>
      <c r="AU170" s="156" t="s">
        <v>15</v>
      </c>
      <c r="AY170" s="148" t="s">
        <v>165</v>
      </c>
      <c r="BK170" s="157">
        <f>SUM(BK171:BK178)</f>
        <v>0</v>
      </c>
    </row>
    <row r="171" spans="1:65" s="2" customFormat="1" ht="33" customHeight="1">
      <c r="A171" s="33"/>
      <c r="B171" s="160"/>
      <c r="C171" s="161" t="s">
        <v>280</v>
      </c>
      <c r="D171" s="358" t="s">
        <v>167</v>
      </c>
      <c r="E171" s="162" t="s">
        <v>601</v>
      </c>
      <c r="F171" s="163" t="s">
        <v>602</v>
      </c>
      <c r="G171" s="164" t="s">
        <v>270</v>
      </c>
      <c r="H171" s="197"/>
      <c r="I171" s="166"/>
      <c r="J171" s="167">
        <f aca="true" t="shared" si="0" ref="J171:J178">ROUND(I171*H171,2)</f>
        <v>0</v>
      </c>
      <c r="K171" s="163" t="s">
        <v>171</v>
      </c>
      <c r="L171" s="34"/>
      <c r="M171" s="168" t="s">
        <v>3</v>
      </c>
      <c r="N171" s="169" t="s">
        <v>42</v>
      </c>
      <c r="O171" s="54"/>
      <c r="P171" s="170">
        <f aca="true" t="shared" si="1" ref="P171:P178">O171*H171</f>
        <v>0</v>
      </c>
      <c r="Q171" s="170">
        <v>0</v>
      </c>
      <c r="R171" s="170">
        <f aca="true" t="shared" si="2" ref="R171:R178">Q171*H171</f>
        <v>0</v>
      </c>
      <c r="S171" s="170">
        <v>0</v>
      </c>
      <c r="T171" s="171">
        <f aca="true" t="shared" si="3" ref="T171:T178">S171*H171</f>
        <v>0</v>
      </c>
      <c r="U171" s="33"/>
      <c r="V171" s="33"/>
      <c r="W171" s="33"/>
      <c r="X171" s="33"/>
      <c r="Y171" s="33"/>
      <c r="Z171" s="33"/>
      <c r="AA171" s="33"/>
      <c r="AB171" s="33"/>
      <c r="AC171" s="33"/>
      <c r="AD171" s="33"/>
      <c r="AE171" s="33"/>
      <c r="AR171" s="172" t="s">
        <v>255</v>
      </c>
      <c r="AT171" s="172" t="s">
        <v>167</v>
      </c>
      <c r="AU171" s="172" t="s">
        <v>75</v>
      </c>
      <c r="AY171" s="18" t="s">
        <v>165</v>
      </c>
      <c r="BE171" s="173">
        <f aca="true" t="shared" si="4" ref="BE171:BE178">IF(N171="základní",J171,0)</f>
        <v>0</v>
      </c>
      <c r="BF171" s="173">
        <f aca="true" t="shared" si="5" ref="BF171:BF178">IF(N171="snížená",J171,0)</f>
        <v>0</v>
      </c>
      <c r="BG171" s="173">
        <f aca="true" t="shared" si="6" ref="BG171:BG178">IF(N171="zákl. přenesená",J171,0)</f>
        <v>0</v>
      </c>
      <c r="BH171" s="173">
        <f aca="true" t="shared" si="7" ref="BH171:BH178">IF(N171="sníž. přenesená",J171,0)</f>
        <v>0</v>
      </c>
      <c r="BI171" s="173">
        <f aca="true" t="shared" si="8" ref="BI171:BI178">IF(N171="nulová",J171,0)</f>
        <v>0</v>
      </c>
      <c r="BJ171" s="18" t="s">
        <v>15</v>
      </c>
      <c r="BK171" s="173">
        <f aca="true" t="shared" si="9" ref="BK171:BK178">ROUND(I171*H171,2)</f>
        <v>0</v>
      </c>
      <c r="BL171" s="18" t="s">
        <v>255</v>
      </c>
      <c r="BM171" s="172" t="s">
        <v>603</v>
      </c>
    </row>
    <row r="172" spans="1:65" s="2" customFormat="1" ht="16.5" customHeight="1">
      <c r="A172" s="33"/>
      <c r="B172" s="160"/>
      <c r="C172" s="161" t="s">
        <v>8</v>
      </c>
      <c r="D172" s="358" t="s">
        <v>167</v>
      </c>
      <c r="E172" s="162" t="s">
        <v>284</v>
      </c>
      <c r="F172" s="163" t="s">
        <v>285</v>
      </c>
      <c r="G172" s="164" t="s">
        <v>286</v>
      </c>
      <c r="H172" s="165">
        <v>3</v>
      </c>
      <c r="I172" s="166"/>
      <c r="J172" s="167">
        <f t="shared" si="0"/>
        <v>0</v>
      </c>
      <c r="K172" s="163" t="s">
        <v>3</v>
      </c>
      <c r="L172" s="34"/>
      <c r="M172" s="168" t="s">
        <v>3</v>
      </c>
      <c r="N172" s="169" t="s">
        <v>42</v>
      </c>
      <c r="O172" s="54"/>
      <c r="P172" s="170">
        <f t="shared" si="1"/>
        <v>0</v>
      </c>
      <c r="Q172" s="170">
        <v>0</v>
      </c>
      <c r="R172" s="170">
        <f t="shared" si="2"/>
        <v>0</v>
      </c>
      <c r="S172" s="170">
        <v>0</v>
      </c>
      <c r="T172" s="171">
        <f t="shared" si="3"/>
        <v>0</v>
      </c>
      <c r="U172" s="33"/>
      <c r="V172" s="33"/>
      <c r="W172" s="33"/>
      <c r="X172" s="33"/>
      <c r="Y172" s="33"/>
      <c r="Z172" s="33"/>
      <c r="AA172" s="33"/>
      <c r="AB172" s="33"/>
      <c r="AC172" s="33"/>
      <c r="AD172" s="33"/>
      <c r="AE172" s="33"/>
      <c r="AR172" s="172" t="s">
        <v>255</v>
      </c>
      <c r="AT172" s="172" t="s">
        <v>167</v>
      </c>
      <c r="AU172" s="172" t="s">
        <v>75</v>
      </c>
      <c r="AY172" s="18" t="s">
        <v>165</v>
      </c>
      <c r="BE172" s="173">
        <f t="shared" si="4"/>
        <v>0</v>
      </c>
      <c r="BF172" s="173">
        <f t="shared" si="5"/>
        <v>0</v>
      </c>
      <c r="BG172" s="173">
        <f t="shared" si="6"/>
        <v>0</v>
      </c>
      <c r="BH172" s="173">
        <f t="shared" si="7"/>
        <v>0</v>
      </c>
      <c r="BI172" s="173">
        <f t="shared" si="8"/>
        <v>0</v>
      </c>
      <c r="BJ172" s="18" t="s">
        <v>15</v>
      </c>
      <c r="BK172" s="173">
        <f t="shared" si="9"/>
        <v>0</v>
      </c>
      <c r="BL172" s="18" t="s">
        <v>255</v>
      </c>
      <c r="BM172" s="172" t="s">
        <v>604</v>
      </c>
    </row>
    <row r="173" spans="1:65" s="2" customFormat="1" ht="16.5" customHeight="1">
      <c r="A173" s="33"/>
      <c r="B173" s="160"/>
      <c r="C173" s="161" t="s">
        <v>288</v>
      </c>
      <c r="D173" s="358" t="s">
        <v>167</v>
      </c>
      <c r="E173" s="162" t="s">
        <v>289</v>
      </c>
      <c r="F173" s="163" t="s">
        <v>290</v>
      </c>
      <c r="G173" s="164" t="s">
        <v>286</v>
      </c>
      <c r="H173" s="165">
        <v>1</v>
      </c>
      <c r="I173" s="166"/>
      <c r="J173" s="167">
        <f t="shared" si="0"/>
        <v>0</v>
      </c>
      <c r="K173" s="163" t="s">
        <v>3</v>
      </c>
      <c r="L173" s="34"/>
      <c r="M173" s="168" t="s">
        <v>3</v>
      </c>
      <c r="N173" s="169" t="s">
        <v>42</v>
      </c>
      <c r="O173" s="54"/>
      <c r="P173" s="170">
        <f t="shared" si="1"/>
        <v>0</v>
      </c>
      <c r="Q173" s="170">
        <v>0</v>
      </c>
      <c r="R173" s="170">
        <f t="shared" si="2"/>
        <v>0</v>
      </c>
      <c r="S173" s="170">
        <v>0</v>
      </c>
      <c r="T173" s="171">
        <f t="shared" si="3"/>
        <v>0</v>
      </c>
      <c r="U173" s="33"/>
      <c r="V173" s="33"/>
      <c r="W173" s="33"/>
      <c r="X173" s="33"/>
      <c r="Y173" s="33"/>
      <c r="Z173" s="33"/>
      <c r="AA173" s="33"/>
      <c r="AB173" s="33"/>
      <c r="AC173" s="33"/>
      <c r="AD173" s="33"/>
      <c r="AE173" s="33"/>
      <c r="AR173" s="172" t="s">
        <v>255</v>
      </c>
      <c r="AT173" s="172" t="s">
        <v>167</v>
      </c>
      <c r="AU173" s="172" t="s">
        <v>75</v>
      </c>
      <c r="AY173" s="18" t="s">
        <v>165</v>
      </c>
      <c r="BE173" s="173">
        <f t="shared" si="4"/>
        <v>0</v>
      </c>
      <c r="BF173" s="173">
        <f t="shared" si="5"/>
        <v>0</v>
      </c>
      <c r="BG173" s="173">
        <f t="shared" si="6"/>
        <v>0</v>
      </c>
      <c r="BH173" s="173">
        <f t="shared" si="7"/>
        <v>0</v>
      </c>
      <c r="BI173" s="173">
        <f t="shared" si="8"/>
        <v>0</v>
      </c>
      <c r="BJ173" s="18" t="s">
        <v>15</v>
      </c>
      <c r="BK173" s="173">
        <f t="shared" si="9"/>
        <v>0</v>
      </c>
      <c r="BL173" s="18" t="s">
        <v>255</v>
      </c>
      <c r="BM173" s="172" t="s">
        <v>605</v>
      </c>
    </row>
    <row r="174" spans="1:65" s="2" customFormat="1" ht="16.5" customHeight="1">
      <c r="A174" s="33"/>
      <c r="B174" s="160"/>
      <c r="C174" s="161" t="s">
        <v>292</v>
      </c>
      <c r="D174" s="358" t="s">
        <v>167</v>
      </c>
      <c r="E174" s="162" t="s">
        <v>293</v>
      </c>
      <c r="F174" s="163" t="s">
        <v>294</v>
      </c>
      <c r="G174" s="164" t="s">
        <v>286</v>
      </c>
      <c r="H174" s="165">
        <v>1</v>
      </c>
      <c r="I174" s="166"/>
      <c r="J174" s="167">
        <f t="shared" si="0"/>
        <v>0</v>
      </c>
      <c r="K174" s="163" t="s">
        <v>3</v>
      </c>
      <c r="L174" s="34"/>
      <c r="M174" s="168" t="s">
        <v>3</v>
      </c>
      <c r="N174" s="169" t="s">
        <v>42</v>
      </c>
      <c r="O174" s="54"/>
      <c r="P174" s="170">
        <f t="shared" si="1"/>
        <v>0</v>
      </c>
      <c r="Q174" s="170">
        <v>0</v>
      </c>
      <c r="R174" s="170">
        <f t="shared" si="2"/>
        <v>0</v>
      </c>
      <c r="S174" s="170">
        <v>0</v>
      </c>
      <c r="T174" s="171">
        <f t="shared" si="3"/>
        <v>0</v>
      </c>
      <c r="U174" s="33"/>
      <c r="V174" s="33"/>
      <c r="W174" s="33"/>
      <c r="X174" s="33"/>
      <c r="Y174" s="33"/>
      <c r="Z174" s="33"/>
      <c r="AA174" s="33"/>
      <c r="AB174" s="33"/>
      <c r="AC174" s="33"/>
      <c r="AD174" s="33"/>
      <c r="AE174" s="33"/>
      <c r="AR174" s="172" t="s">
        <v>255</v>
      </c>
      <c r="AT174" s="172" t="s">
        <v>167</v>
      </c>
      <c r="AU174" s="172" t="s">
        <v>75</v>
      </c>
      <c r="AY174" s="18" t="s">
        <v>165</v>
      </c>
      <c r="BE174" s="173">
        <f t="shared" si="4"/>
        <v>0</v>
      </c>
      <c r="BF174" s="173">
        <f t="shared" si="5"/>
        <v>0</v>
      </c>
      <c r="BG174" s="173">
        <f t="shared" si="6"/>
        <v>0</v>
      </c>
      <c r="BH174" s="173">
        <f t="shared" si="7"/>
        <v>0</v>
      </c>
      <c r="BI174" s="173">
        <f t="shared" si="8"/>
        <v>0</v>
      </c>
      <c r="BJ174" s="18" t="s">
        <v>15</v>
      </c>
      <c r="BK174" s="173">
        <f t="shared" si="9"/>
        <v>0</v>
      </c>
      <c r="BL174" s="18" t="s">
        <v>255</v>
      </c>
      <c r="BM174" s="172" t="s">
        <v>606</v>
      </c>
    </row>
    <row r="175" spans="1:65" s="2" customFormat="1" ht="16.5" customHeight="1">
      <c r="A175" s="33"/>
      <c r="B175" s="160"/>
      <c r="C175" s="161" t="s">
        <v>296</v>
      </c>
      <c r="D175" s="358" t="s">
        <v>167</v>
      </c>
      <c r="E175" s="162" t="s">
        <v>297</v>
      </c>
      <c r="F175" s="163" t="s">
        <v>298</v>
      </c>
      <c r="G175" s="164" t="s">
        <v>286</v>
      </c>
      <c r="H175" s="165">
        <v>1</v>
      </c>
      <c r="I175" s="166"/>
      <c r="J175" s="167">
        <f t="shared" si="0"/>
        <v>0</v>
      </c>
      <c r="K175" s="163" t="s">
        <v>3</v>
      </c>
      <c r="L175" s="34"/>
      <c r="M175" s="168" t="s">
        <v>3</v>
      </c>
      <c r="N175" s="169" t="s">
        <v>42</v>
      </c>
      <c r="O175" s="54"/>
      <c r="P175" s="170">
        <f t="shared" si="1"/>
        <v>0</v>
      </c>
      <c r="Q175" s="170">
        <v>0</v>
      </c>
      <c r="R175" s="170">
        <f t="shared" si="2"/>
        <v>0</v>
      </c>
      <c r="S175" s="170">
        <v>0</v>
      </c>
      <c r="T175" s="171">
        <f t="shared" si="3"/>
        <v>0</v>
      </c>
      <c r="U175" s="33"/>
      <c r="V175" s="33"/>
      <c r="W175" s="33"/>
      <c r="X175" s="33"/>
      <c r="Y175" s="33"/>
      <c r="Z175" s="33"/>
      <c r="AA175" s="33"/>
      <c r="AB175" s="33"/>
      <c r="AC175" s="33"/>
      <c r="AD175" s="33"/>
      <c r="AE175" s="33"/>
      <c r="AR175" s="172" t="s">
        <v>255</v>
      </c>
      <c r="AT175" s="172" t="s">
        <v>167</v>
      </c>
      <c r="AU175" s="172" t="s">
        <v>75</v>
      </c>
      <c r="AY175" s="18" t="s">
        <v>165</v>
      </c>
      <c r="BE175" s="173">
        <f t="shared" si="4"/>
        <v>0</v>
      </c>
      <c r="BF175" s="173">
        <f t="shared" si="5"/>
        <v>0</v>
      </c>
      <c r="BG175" s="173">
        <f t="shared" si="6"/>
        <v>0</v>
      </c>
      <c r="BH175" s="173">
        <f t="shared" si="7"/>
        <v>0</v>
      </c>
      <c r="BI175" s="173">
        <f t="shared" si="8"/>
        <v>0</v>
      </c>
      <c r="BJ175" s="18" t="s">
        <v>15</v>
      </c>
      <c r="BK175" s="173">
        <f t="shared" si="9"/>
        <v>0</v>
      </c>
      <c r="BL175" s="18" t="s">
        <v>255</v>
      </c>
      <c r="BM175" s="172" t="s">
        <v>607</v>
      </c>
    </row>
    <row r="176" spans="1:65" s="2" customFormat="1" ht="16.5" customHeight="1">
      <c r="A176" s="33"/>
      <c r="B176" s="160"/>
      <c r="C176" s="161" t="s">
        <v>300</v>
      </c>
      <c r="D176" s="358" t="s">
        <v>167</v>
      </c>
      <c r="E176" s="162" t="s">
        <v>301</v>
      </c>
      <c r="F176" s="163" t="s">
        <v>302</v>
      </c>
      <c r="G176" s="164" t="s">
        <v>286</v>
      </c>
      <c r="H176" s="165">
        <v>1</v>
      </c>
      <c r="I176" s="166"/>
      <c r="J176" s="167">
        <f t="shared" si="0"/>
        <v>0</v>
      </c>
      <c r="K176" s="163" t="s">
        <v>3</v>
      </c>
      <c r="L176" s="34"/>
      <c r="M176" s="168" t="s">
        <v>3</v>
      </c>
      <c r="N176" s="169" t="s">
        <v>42</v>
      </c>
      <c r="O176" s="54"/>
      <c r="P176" s="170">
        <f t="shared" si="1"/>
        <v>0</v>
      </c>
      <c r="Q176" s="170">
        <v>0</v>
      </c>
      <c r="R176" s="170">
        <f t="shared" si="2"/>
        <v>0</v>
      </c>
      <c r="S176" s="170">
        <v>0</v>
      </c>
      <c r="T176" s="171">
        <f t="shared" si="3"/>
        <v>0</v>
      </c>
      <c r="U176" s="33"/>
      <c r="V176" s="33"/>
      <c r="W176" s="33"/>
      <c r="X176" s="33"/>
      <c r="Y176" s="33"/>
      <c r="Z176" s="33"/>
      <c r="AA176" s="33"/>
      <c r="AB176" s="33"/>
      <c r="AC176" s="33"/>
      <c r="AD176" s="33"/>
      <c r="AE176" s="33"/>
      <c r="AR176" s="172" t="s">
        <v>255</v>
      </c>
      <c r="AT176" s="172" t="s">
        <v>167</v>
      </c>
      <c r="AU176" s="172" t="s">
        <v>75</v>
      </c>
      <c r="AY176" s="18" t="s">
        <v>165</v>
      </c>
      <c r="BE176" s="173">
        <f t="shared" si="4"/>
        <v>0</v>
      </c>
      <c r="BF176" s="173">
        <f t="shared" si="5"/>
        <v>0</v>
      </c>
      <c r="BG176" s="173">
        <f t="shared" si="6"/>
        <v>0</v>
      </c>
      <c r="BH176" s="173">
        <f t="shared" si="7"/>
        <v>0</v>
      </c>
      <c r="BI176" s="173">
        <f t="shared" si="8"/>
        <v>0</v>
      </c>
      <c r="BJ176" s="18" t="s">
        <v>15</v>
      </c>
      <c r="BK176" s="173">
        <f t="shared" si="9"/>
        <v>0</v>
      </c>
      <c r="BL176" s="18" t="s">
        <v>255</v>
      </c>
      <c r="BM176" s="172" t="s">
        <v>608</v>
      </c>
    </row>
    <row r="177" spans="1:65" s="2" customFormat="1" ht="16.5" customHeight="1">
      <c r="A177" s="33"/>
      <c r="B177" s="160"/>
      <c r="C177" s="161" t="s">
        <v>304</v>
      </c>
      <c r="D177" s="358" t="s">
        <v>167</v>
      </c>
      <c r="E177" s="162" t="s">
        <v>305</v>
      </c>
      <c r="F177" s="163" t="s">
        <v>306</v>
      </c>
      <c r="G177" s="164" t="s">
        <v>286</v>
      </c>
      <c r="H177" s="165">
        <v>1</v>
      </c>
      <c r="I177" s="166"/>
      <c r="J177" s="167">
        <f t="shared" si="0"/>
        <v>0</v>
      </c>
      <c r="K177" s="163" t="s">
        <v>3</v>
      </c>
      <c r="L177" s="34"/>
      <c r="M177" s="168" t="s">
        <v>3</v>
      </c>
      <c r="N177" s="169" t="s">
        <v>42</v>
      </c>
      <c r="O177" s="54"/>
      <c r="P177" s="170">
        <f t="shared" si="1"/>
        <v>0</v>
      </c>
      <c r="Q177" s="170">
        <v>0</v>
      </c>
      <c r="R177" s="170">
        <f t="shared" si="2"/>
        <v>0</v>
      </c>
      <c r="S177" s="170">
        <v>0</v>
      </c>
      <c r="T177" s="171">
        <f t="shared" si="3"/>
        <v>0</v>
      </c>
      <c r="U177" s="33"/>
      <c r="V177" s="33"/>
      <c r="W177" s="33"/>
      <c r="X177" s="33"/>
      <c r="Y177" s="33"/>
      <c r="Z177" s="33"/>
      <c r="AA177" s="33"/>
      <c r="AB177" s="33"/>
      <c r="AC177" s="33"/>
      <c r="AD177" s="33"/>
      <c r="AE177" s="33"/>
      <c r="AR177" s="172" t="s">
        <v>255</v>
      </c>
      <c r="AT177" s="172" t="s">
        <v>167</v>
      </c>
      <c r="AU177" s="172" t="s">
        <v>75</v>
      </c>
      <c r="AY177" s="18" t="s">
        <v>165</v>
      </c>
      <c r="BE177" s="173">
        <f t="shared" si="4"/>
        <v>0</v>
      </c>
      <c r="BF177" s="173">
        <f t="shared" si="5"/>
        <v>0</v>
      </c>
      <c r="BG177" s="173">
        <f t="shared" si="6"/>
        <v>0</v>
      </c>
      <c r="BH177" s="173">
        <f t="shared" si="7"/>
        <v>0</v>
      </c>
      <c r="BI177" s="173">
        <f t="shared" si="8"/>
        <v>0</v>
      </c>
      <c r="BJ177" s="18" t="s">
        <v>15</v>
      </c>
      <c r="BK177" s="173">
        <f t="shared" si="9"/>
        <v>0</v>
      </c>
      <c r="BL177" s="18" t="s">
        <v>255</v>
      </c>
      <c r="BM177" s="172" t="s">
        <v>609</v>
      </c>
    </row>
    <row r="178" spans="1:65" s="2" customFormat="1" ht="16.5" customHeight="1">
      <c r="A178" s="33"/>
      <c r="B178" s="160"/>
      <c r="C178" s="161" t="s">
        <v>308</v>
      </c>
      <c r="D178" s="358" t="s">
        <v>167</v>
      </c>
      <c r="E178" s="162" t="s">
        <v>309</v>
      </c>
      <c r="F178" s="163" t="s">
        <v>310</v>
      </c>
      <c r="G178" s="164" t="s">
        <v>286</v>
      </c>
      <c r="H178" s="165">
        <v>1</v>
      </c>
      <c r="I178" s="166"/>
      <c r="J178" s="167">
        <f t="shared" si="0"/>
        <v>0</v>
      </c>
      <c r="K178" s="163" t="s">
        <v>3</v>
      </c>
      <c r="L178" s="34"/>
      <c r="M178" s="168" t="s">
        <v>3</v>
      </c>
      <c r="N178" s="169" t="s">
        <v>42</v>
      </c>
      <c r="O178" s="54"/>
      <c r="P178" s="170">
        <f t="shared" si="1"/>
        <v>0</v>
      </c>
      <c r="Q178" s="170">
        <v>0</v>
      </c>
      <c r="R178" s="170">
        <f t="shared" si="2"/>
        <v>0</v>
      </c>
      <c r="S178" s="170">
        <v>0</v>
      </c>
      <c r="T178" s="171">
        <f t="shared" si="3"/>
        <v>0</v>
      </c>
      <c r="U178" s="33"/>
      <c r="V178" s="33"/>
      <c r="W178" s="33"/>
      <c r="X178" s="33"/>
      <c r="Y178" s="33"/>
      <c r="Z178" s="33"/>
      <c r="AA178" s="33"/>
      <c r="AB178" s="33"/>
      <c r="AC178" s="33"/>
      <c r="AD178" s="33"/>
      <c r="AE178" s="33"/>
      <c r="AR178" s="172" t="s">
        <v>255</v>
      </c>
      <c r="AT178" s="172" t="s">
        <v>167</v>
      </c>
      <c r="AU178" s="172" t="s">
        <v>75</v>
      </c>
      <c r="AY178" s="18" t="s">
        <v>165</v>
      </c>
      <c r="BE178" s="173">
        <f t="shared" si="4"/>
        <v>0</v>
      </c>
      <c r="BF178" s="173">
        <f t="shared" si="5"/>
        <v>0</v>
      </c>
      <c r="BG178" s="173">
        <f t="shared" si="6"/>
        <v>0</v>
      </c>
      <c r="BH178" s="173">
        <f t="shared" si="7"/>
        <v>0</v>
      </c>
      <c r="BI178" s="173">
        <f t="shared" si="8"/>
        <v>0</v>
      </c>
      <c r="BJ178" s="18" t="s">
        <v>15</v>
      </c>
      <c r="BK178" s="173">
        <f t="shared" si="9"/>
        <v>0</v>
      </c>
      <c r="BL178" s="18" t="s">
        <v>255</v>
      </c>
      <c r="BM178" s="172" t="s">
        <v>610</v>
      </c>
    </row>
    <row r="179" spans="2:63" s="12" customFormat="1" ht="22.9" customHeight="1">
      <c r="B179" s="147"/>
      <c r="D179" s="360" t="s">
        <v>70</v>
      </c>
      <c r="E179" s="158" t="s">
        <v>312</v>
      </c>
      <c r="F179" s="158" t="s">
        <v>313</v>
      </c>
      <c r="I179" s="150"/>
      <c r="J179" s="159">
        <f>BK179</f>
        <v>0</v>
      </c>
      <c r="L179" s="147"/>
      <c r="M179" s="152"/>
      <c r="N179" s="153"/>
      <c r="O179" s="153"/>
      <c r="P179" s="154">
        <f>SUM(P180:P185)</f>
        <v>0</v>
      </c>
      <c r="Q179" s="153"/>
      <c r="R179" s="154">
        <f>SUM(R180:R185)</f>
        <v>0</v>
      </c>
      <c r="S179" s="153"/>
      <c r="T179" s="155">
        <f>SUM(T180:T185)</f>
        <v>0</v>
      </c>
      <c r="AR179" s="148" t="s">
        <v>75</v>
      </c>
      <c r="AT179" s="156" t="s">
        <v>70</v>
      </c>
      <c r="AU179" s="156" t="s">
        <v>15</v>
      </c>
      <c r="AY179" s="148" t="s">
        <v>165</v>
      </c>
      <c r="BK179" s="157">
        <f>SUM(BK180:BK185)</f>
        <v>0</v>
      </c>
    </row>
    <row r="180" spans="1:65" s="2" customFormat="1" ht="16.5" customHeight="1">
      <c r="A180" s="33"/>
      <c r="B180" s="160"/>
      <c r="C180" s="161" t="s">
        <v>314</v>
      </c>
      <c r="D180" s="358" t="s">
        <v>167</v>
      </c>
      <c r="E180" s="162" t="s">
        <v>315</v>
      </c>
      <c r="F180" s="163" t="s">
        <v>316</v>
      </c>
      <c r="G180" s="164" t="s">
        <v>286</v>
      </c>
      <c r="H180" s="165">
        <v>1</v>
      </c>
      <c r="I180" s="166"/>
      <c r="J180" s="167">
        <f aca="true" t="shared" si="10" ref="J180:J185">ROUND(I180*H180,2)</f>
        <v>0</v>
      </c>
      <c r="K180" s="163" t="s">
        <v>3</v>
      </c>
      <c r="L180" s="34"/>
      <c r="M180" s="168" t="s">
        <v>3</v>
      </c>
      <c r="N180" s="169" t="s">
        <v>42</v>
      </c>
      <c r="O180" s="54"/>
      <c r="P180" s="170">
        <f aca="true" t="shared" si="11" ref="P180:P185">O180*H180</f>
        <v>0</v>
      </c>
      <c r="Q180" s="170">
        <v>0</v>
      </c>
      <c r="R180" s="170">
        <f aca="true" t="shared" si="12" ref="R180:R185">Q180*H180</f>
        <v>0</v>
      </c>
      <c r="S180" s="170">
        <v>0</v>
      </c>
      <c r="T180" s="171">
        <f aca="true" t="shared" si="13" ref="T180:T185">S180*H180</f>
        <v>0</v>
      </c>
      <c r="U180" s="33"/>
      <c r="V180" s="33"/>
      <c r="W180" s="33"/>
      <c r="X180" s="33"/>
      <c r="Y180" s="33"/>
      <c r="Z180" s="33"/>
      <c r="AA180" s="33"/>
      <c r="AB180" s="33"/>
      <c r="AC180" s="33"/>
      <c r="AD180" s="33"/>
      <c r="AE180" s="33"/>
      <c r="AR180" s="172" t="s">
        <v>255</v>
      </c>
      <c r="AT180" s="172" t="s">
        <v>167</v>
      </c>
      <c r="AU180" s="172" t="s">
        <v>75</v>
      </c>
      <c r="AY180" s="18" t="s">
        <v>165</v>
      </c>
      <c r="BE180" s="173">
        <f aca="true" t="shared" si="14" ref="BE180:BE185">IF(N180="základní",J180,0)</f>
        <v>0</v>
      </c>
      <c r="BF180" s="173">
        <f aca="true" t="shared" si="15" ref="BF180:BF185">IF(N180="snížená",J180,0)</f>
        <v>0</v>
      </c>
      <c r="BG180" s="173">
        <f aca="true" t="shared" si="16" ref="BG180:BG185">IF(N180="zákl. přenesená",J180,0)</f>
        <v>0</v>
      </c>
      <c r="BH180" s="173">
        <f aca="true" t="shared" si="17" ref="BH180:BH185">IF(N180="sníž. přenesená",J180,0)</f>
        <v>0</v>
      </c>
      <c r="BI180" s="173">
        <f aca="true" t="shared" si="18" ref="BI180:BI185">IF(N180="nulová",J180,0)</f>
        <v>0</v>
      </c>
      <c r="BJ180" s="18" t="s">
        <v>15</v>
      </c>
      <c r="BK180" s="173">
        <f aca="true" t="shared" si="19" ref="BK180:BK185">ROUND(I180*H180,2)</f>
        <v>0</v>
      </c>
      <c r="BL180" s="18" t="s">
        <v>255</v>
      </c>
      <c r="BM180" s="172" t="s">
        <v>611</v>
      </c>
    </row>
    <row r="181" spans="1:65" s="2" customFormat="1" ht="16.5" customHeight="1">
      <c r="A181" s="33"/>
      <c r="B181" s="160"/>
      <c r="C181" s="161" t="s">
        <v>318</v>
      </c>
      <c r="D181" s="358" t="s">
        <v>167</v>
      </c>
      <c r="E181" s="162" t="s">
        <v>319</v>
      </c>
      <c r="F181" s="163" t="s">
        <v>320</v>
      </c>
      <c r="G181" s="164" t="s">
        <v>286</v>
      </c>
      <c r="H181" s="165">
        <v>1</v>
      </c>
      <c r="I181" s="166"/>
      <c r="J181" s="167">
        <f t="shared" si="10"/>
        <v>0</v>
      </c>
      <c r="K181" s="163" t="s">
        <v>3</v>
      </c>
      <c r="L181" s="34"/>
      <c r="M181" s="168" t="s">
        <v>3</v>
      </c>
      <c r="N181" s="169" t="s">
        <v>42</v>
      </c>
      <c r="O181" s="54"/>
      <c r="P181" s="170">
        <f t="shared" si="11"/>
        <v>0</v>
      </c>
      <c r="Q181" s="170">
        <v>0</v>
      </c>
      <c r="R181" s="170">
        <f t="shared" si="12"/>
        <v>0</v>
      </c>
      <c r="S181" s="170">
        <v>0</v>
      </c>
      <c r="T181" s="171">
        <f t="shared" si="13"/>
        <v>0</v>
      </c>
      <c r="U181" s="33"/>
      <c r="V181" s="33"/>
      <c r="W181" s="33"/>
      <c r="X181" s="33"/>
      <c r="Y181" s="33"/>
      <c r="Z181" s="33"/>
      <c r="AA181" s="33"/>
      <c r="AB181" s="33"/>
      <c r="AC181" s="33"/>
      <c r="AD181" s="33"/>
      <c r="AE181" s="33"/>
      <c r="AR181" s="172" t="s">
        <v>255</v>
      </c>
      <c r="AT181" s="172" t="s">
        <v>167</v>
      </c>
      <c r="AU181" s="172" t="s">
        <v>75</v>
      </c>
      <c r="AY181" s="18" t="s">
        <v>165</v>
      </c>
      <c r="BE181" s="173">
        <f t="shared" si="14"/>
        <v>0</v>
      </c>
      <c r="BF181" s="173">
        <f t="shared" si="15"/>
        <v>0</v>
      </c>
      <c r="BG181" s="173">
        <f t="shared" si="16"/>
        <v>0</v>
      </c>
      <c r="BH181" s="173">
        <f t="shared" si="17"/>
        <v>0</v>
      </c>
      <c r="BI181" s="173">
        <f t="shared" si="18"/>
        <v>0</v>
      </c>
      <c r="BJ181" s="18" t="s">
        <v>15</v>
      </c>
      <c r="BK181" s="173">
        <f t="shared" si="19"/>
        <v>0</v>
      </c>
      <c r="BL181" s="18" t="s">
        <v>255</v>
      </c>
      <c r="BM181" s="172" t="s">
        <v>612</v>
      </c>
    </row>
    <row r="182" spans="1:65" s="2" customFormat="1" ht="16.5" customHeight="1">
      <c r="A182" s="33"/>
      <c r="B182" s="160"/>
      <c r="C182" s="161" t="s">
        <v>322</v>
      </c>
      <c r="D182" s="358" t="s">
        <v>167</v>
      </c>
      <c r="E182" s="162" t="s">
        <v>323</v>
      </c>
      <c r="F182" s="163" t="s">
        <v>324</v>
      </c>
      <c r="G182" s="164" t="s">
        <v>286</v>
      </c>
      <c r="H182" s="165">
        <v>1</v>
      </c>
      <c r="I182" s="166"/>
      <c r="J182" s="167">
        <f t="shared" si="10"/>
        <v>0</v>
      </c>
      <c r="K182" s="163" t="s">
        <v>3</v>
      </c>
      <c r="L182" s="34"/>
      <c r="M182" s="168" t="s">
        <v>3</v>
      </c>
      <c r="N182" s="169" t="s">
        <v>42</v>
      </c>
      <c r="O182" s="54"/>
      <c r="P182" s="170">
        <f t="shared" si="11"/>
        <v>0</v>
      </c>
      <c r="Q182" s="170">
        <v>0</v>
      </c>
      <c r="R182" s="170">
        <f t="shared" si="12"/>
        <v>0</v>
      </c>
      <c r="S182" s="170">
        <v>0</v>
      </c>
      <c r="T182" s="171">
        <f t="shared" si="13"/>
        <v>0</v>
      </c>
      <c r="U182" s="33"/>
      <c r="V182" s="33"/>
      <c r="W182" s="33"/>
      <c r="X182" s="33"/>
      <c r="Y182" s="33"/>
      <c r="Z182" s="33"/>
      <c r="AA182" s="33"/>
      <c r="AB182" s="33"/>
      <c r="AC182" s="33"/>
      <c r="AD182" s="33"/>
      <c r="AE182" s="33"/>
      <c r="AR182" s="172" t="s">
        <v>255</v>
      </c>
      <c r="AT182" s="172" t="s">
        <v>167</v>
      </c>
      <c r="AU182" s="172" t="s">
        <v>75</v>
      </c>
      <c r="AY182" s="18" t="s">
        <v>165</v>
      </c>
      <c r="BE182" s="173">
        <f t="shared" si="14"/>
        <v>0</v>
      </c>
      <c r="BF182" s="173">
        <f t="shared" si="15"/>
        <v>0</v>
      </c>
      <c r="BG182" s="173">
        <f t="shared" si="16"/>
        <v>0</v>
      </c>
      <c r="BH182" s="173">
        <f t="shared" si="17"/>
        <v>0</v>
      </c>
      <c r="BI182" s="173">
        <f t="shared" si="18"/>
        <v>0</v>
      </c>
      <c r="BJ182" s="18" t="s">
        <v>15</v>
      </c>
      <c r="BK182" s="173">
        <f t="shared" si="19"/>
        <v>0</v>
      </c>
      <c r="BL182" s="18" t="s">
        <v>255</v>
      </c>
      <c r="BM182" s="172" t="s">
        <v>613</v>
      </c>
    </row>
    <row r="183" spans="1:65" s="2" customFormat="1" ht="16.5" customHeight="1">
      <c r="A183" s="33"/>
      <c r="B183" s="160"/>
      <c r="C183" s="161" t="s">
        <v>326</v>
      </c>
      <c r="D183" s="358" t="s">
        <v>167</v>
      </c>
      <c r="E183" s="162" t="s">
        <v>327</v>
      </c>
      <c r="F183" s="163" t="s">
        <v>328</v>
      </c>
      <c r="G183" s="164" t="s">
        <v>286</v>
      </c>
      <c r="H183" s="165">
        <v>1</v>
      </c>
      <c r="I183" s="166"/>
      <c r="J183" s="167">
        <f t="shared" si="10"/>
        <v>0</v>
      </c>
      <c r="K183" s="163" t="s">
        <v>3</v>
      </c>
      <c r="L183" s="34"/>
      <c r="M183" s="168" t="s">
        <v>3</v>
      </c>
      <c r="N183" s="169" t="s">
        <v>42</v>
      </c>
      <c r="O183" s="54"/>
      <c r="P183" s="170">
        <f t="shared" si="11"/>
        <v>0</v>
      </c>
      <c r="Q183" s="170">
        <v>0</v>
      </c>
      <c r="R183" s="170">
        <f t="shared" si="12"/>
        <v>0</v>
      </c>
      <c r="S183" s="170">
        <v>0</v>
      </c>
      <c r="T183" s="171">
        <f t="shared" si="13"/>
        <v>0</v>
      </c>
      <c r="U183" s="33"/>
      <c r="V183" s="33"/>
      <c r="W183" s="33"/>
      <c r="X183" s="33"/>
      <c r="Y183" s="33"/>
      <c r="Z183" s="33"/>
      <c r="AA183" s="33"/>
      <c r="AB183" s="33"/>
      <c r="AC183" s="33"/>
      <c r="AD183" s="33"/>
      <c r="AE183" s="33"/>
      <c r="AR183" s="172" t="s">
        <v>255</v>
      </c>
      <c r="AT183" s="172" t="s">
        <v>167</v>
      </c>
      <c r="AU183" s="172" t="s">
        <v>75</v>
      </c>
      <c r="AY183" s="18" t="s">
        <v>165</v>
      </c>
      <c r="BE183" s="173">
        <f t="shared" si="14"/>
        <v>0</v>
      </c>
      <c r="BF183" s="173">
        <f t="shared" si="15"/>
        <v>0</v>
      </c>
      <c r="BG183" s="173">
        <f t="shared" si="16"/>
        <v>0</v>
      </c>
      <c r="BH183" s="173">
        <f t="shared" si="17"/>
        <v>0</v>
      </c>
      <c r="BI183" s="173">
        <f t="shared" si="18"/>
        <v>0</v>
      </c>
      <c r="BJ183" s="18" t="s">
        <v>15</v>
      </c>
      <c r="BK183" s="173">
        <f t="shared" si="19"/>
        <v>0</v>
      </c>
      <c r="BL183" s="18" t="s">
        <v>255</v>
      </c>
      <c r="BM183" s="172" t="s">
        <v>614</v>
      </c>
    </row>
    <row r="184" spans="1:65" s="2" customFormat="1" ht="16.5" customHeight="1">
      <c r="A184" s="33"/>
      <c r="B184" s="160"/>
      <c r="C184" s="161" t="s">
        <v>330</v>
      </c>
      <c r="D184" s="358" t="s">
        <v>167</v>
      </c>
      <c r="E184" s="162" t="s">
        <v>331</v>
      </c>
      <c r="F184" s="163" t="s">
        <v>332</v>
      </c>
      <c r="G184" s="164" t="s">
        <v>177</v>
      </c>
      <c r="H184" s="165">
        <v>7</v>
      </c>
      <c r="I184" s="166"/>
      <c r="J184" s="167">
        <f t="shared" si="10"/>
        <v>0</v>
      </c>
      <c r="K184" s="163" t="s">
        <v>3</v>
      </c>
      <c r="L184" s="34"/>
      <c r="M184" s="168" t="s">
        <v>3</v>
      </c>
      <c r="N184" s="169" t="s">
        <v>42</v>
      </c>
      <c r="O184" s="54"/>
      <c r="P184" s="170">
        <f t="shared" si="11"/>
        <v>0</v>
      </c>
      <c r="Q184" s="170">
        <v>0</v>
      </c>
      <c r="R184" s="170">
        <f t="shared" si="12"/>
        <v>0</v>
      </c>
      <c r="S184" s="170">
        <v>0</v>
      </c>
      <c r="T184" s="171">
        <f t="shared" si="13"/>
        <v>0</v>
      </c>
      <c r="U184" s="33"/>
      <c r="V184" s="33"/>
      <c r="W184" s="33"/>
      <c r="X184" s="33"/>
      <c r="Y184" s="33"/>
      <c r="Z184" s="33"/>
      <c r="AA184" s="33"/>
      <c r="AB184" s="33"/>
      <c r="AC184" s="33"/>
      <c r="AD184" s="33"/>
      <c r="AE184" s="33"/>
      <c r="AR184" s="172" t="s">
        <v>255</v>
      </c>
      <c r="AT184" s="172" t="s">
        <v>167</v>
      </c>
      <c r="AU184" s="172" t="s">
        <v>75</v>
      </c>
      <c r="AY184" s="18" t="s">
        <v>165</v>
      </c>
      <c r="BE184" s="173">
        <f t="shared" si="14"/>
        <v>0</v>
      </c>
      <c r="BF184" s="173">
        <f t="shared" si="15"/>
        <v>0</v>
      </c>
      <c r="BG184" s="173">
        <f t="shared" si="16"/>
        <v>0</v>
      </c>
      <c r="BH184" s="173">
        <f t="shared" si="17"/>
        <v>0</v>
      </c>
      <c r="BI184" s="173">
        <f t="shared" si="18"/>
        <v>0</v>
      </c>
      <c r="BJ184" s="18" t="s">
        <v>15</v>
      </c>
      <c r="BK184" s="173">
        <f t="shared" si="19"/>
        <v>0</v>
      </c>
      <c r="BL184" s="18" t="s">
        <v>255</v>
      </c>
      <c r="BM184" s="172" t="s">
        <v>615</v>
      </c>
    </row>
    <row r="185" spans="1:65" s="2" customFormat="1" ht="16.5" customHeight="1">
      <c r="A185" s="33"/>
      <c r="B185" s="160"/>
      <c r="C185" s="161" t="s">
        <v>334</v>
      </c>
      <c r="D185" s="358" t="s">
        <v>167</v>
      </c>
      <c r="E185" s="162" t="s">
        <v>335</v>
      </c>
      <c r="F185" s="163" t="s">
        <v>336</v>
      </c>
      <c r="G185" s="164" t="s">
        <v>177</v>
      </c>
      <c r="H185" s="165">
        <v>7</v>
      </c>
      <c r="I185" s="166"/>
      <c r="J185" s="167">
        <f t="shared" si="10"/>
        <v>0</v>
      </c>
      <c r="K185" s="163" t="s">
        <v>3</v>
      </c>
      <c r="L185" s="34"/>
      <c r="M185" s="168" t="s">
        <v>3</v>
      </c>
      <c r="N185" s="169" t="s">
        <v>42</v>
      </c>
      <c r="O185" s="54"/>
      <c r="P185" s="170">
        <f t="shared" si="11"/>
        <v>0</v>
      </c>
      <c r="Q185" s="170">
        <v>0</v>
      </c>
      <c r="R185" s="170">
        <f t="shared" si="12"/>
        <v>0</v>
      </c>
      <c r="S185" s="170">
        <v>0</v>
      </c>
      <c r="T185" s="171">
        <f t="shared" si="13"/>
        <v>0</v>
      </c>
      <c r="U185" s="33"/>
      <c r="V185" s="33"/>
      <c r="W185" s="33"/>
      <c r="X185" s="33"/>
      <c r="Y185" s="33"/>
      <c r="Z185" s="33"/>
      <c r="AA185" s="33"/>
      <c r="AB185" s="33"/>
      <c r="AC185" s="33"/>
      <c r="AD185" s="33"/>
      <c r="AE185" s="33"/>
      <c r="AR185" s="172" t="s">
        <v>255</v>
      </c>
      <c r="AT185" s="172" t="s">
        <v>167</v>
      </c>
      <c r="AU185" s="172" t="s">
        <v>75</v>
      </c>
      <c r="AY185" s="18" t="s">
        <v>165</v>
      </c>
      <c r="BE185" s="173">
        <f t="shared" si="14"/>
        <v>0</v>
      </c>
      <c r="BF185" s="173">
        <f t="shared" si="15"/>
        <v>0</v>
      </c>
      <c r="BG185" s="173">
        <f t="shared" si="16"/>
        <v>0</v>
      </c>
      <c r="BH185" s="173">
        <f t="shared" si="17"/>
        <v>0</v>
      </c>
      <c r="BI185" s="173">
        <f t="shared" si="18"/>
        <v>0</v>
      </c>
      <c r="BJ185" s="18" t="s">
        <v>15</v>
      </c>
      <c r="BK185" s="173">
        <f t="shared" si="19"/>
        <v>0</v>
      </c>
      <c r="BL185" s="18" t="s">
        <v>255</v>
      </c>
      <c r="BM185" s="172" t="s">
        <v>616</v>
      </c>
    </row>
    <row r="186" spans="2:63" s="12" customFormat="1" ht="22.9" customHeight="1">
      <c r="B186" s="147"/>
      <c r="D186" s="360" t="s">
        <v>70</v>
      </c>
      <c r="E186" s="158" t="s">
        <v>338</v>
      </c>
      <c r="F186" s="158" t="s">
        <v>339</v>
      </c>
      <c r="I186" s="150"/>
      <c r="J186" s="159">
        <f>BK186</f>
        <v>0</v>
      </c>
      <c r="L186" s="147"/>
      <c r="M186" s="152"/>
      <c r="N186" s="153"/>
      <c r="O186" s="153"/>
      <c r="P186" s="154">
        <f>SUM(P187:P191)</f>
        <v>0</v>
      </c>
      <c r="Q186" s="153"/>
      <c r="R186" s="154">
        <f>SUM(R187:R191)</f>
        <v>0.046788</v>
      </c>
      <c r="S186" s="153"/>
      <c r="T186" s="155">
        <f>SUM(T187:T191)</f>
        <v>0.063677</v>
      </c>
      <c r="AR186" s="148" t="s">
        <v>75</v>
      </c>
      <c r="AT186" s="156" t="s">
        <v>70</v>
      </c>
      <c r="AU186" s="156" t="s">
        <v>15</v>
      </c>
      <c r="AY186" s="148" t="s">
        <v>165</v>
      </c>
      <c r="BK186" s="157">
        <f>SUM(BK187:BK191)</f>
        <v>0</v>
      </c>
    </row>
    <row r="187" spans="1:65" s="2" customFormat="1" ht="44.25" customHeight="1">
      <c r="A187" s="33"/>
      <c r="B187" s="160"/>
      <c r="C187" s="161" t="s">
        <v>340</v>
      </c>
      <c r="D187" s="358" t="s">
        <v>167</v>
      </c>
      <c r="E187" s="162" t="s">
        <v>341</v>
      </c>
      <c r="F187" s="163" t="s">
        <v>342</v>
      </c>
      <c r="G187" s="164" t="s">
        <v>170</v>
      </c>
      <c r="H187" s="165">
        <v>3.7</v>
      </c>
      <c r="I187" s="166"/>
      <c r="J187" s="167">
        <f>ROUND(I187*H187,2)</f>
        <v>0</v>
      </c>
      <c r="K187" s="163" t="s">
        <v>3</v>
      </c>
      <c r="L187" s="34"/>
      <c r="M187" s="168" t="s">
        <v>3</v>
      </c>
      <c r="N187" s="169" t="s">
        <v>42</v>
      </c>
      <c r="O187" s="54"/>
      <c r="P187" s="170">
        <f>O187*H187</f>
        <v>0</v>
      </c>
      <c r="Q187" s="170">
        <v>0.01254</v>
      </c>
      <c r="R187" s="170">
        <f>Q187*H187</f>
        <v>0.046398</v>
      </c>
      <c r="S187" s="170">
        <v>0</v>
      </c>
      <c r="T187" s="171">
        <f>S187*H187</f>
        <v>0</v>
      </c>
      <c r="U187" s="33"/>
      <c r="V187" s="33"/>
      <c r="W187" s="33"/>
      <c r="X187" s="33"/>
      <c r="Y187" s="33"/>
      <c r="Z187" s="33"/>
      <c r="AA187" s="33"/>
      <c r="AB187" s="33"/>
      <c r="AC187" s="33"/>
      <c r="AD187" s="33"/>
      <c r="AE187" s="33"/>
      <c r="AR187" s="172" t="s">
        <v>255</v>
      </c>
      <c r="AT187" s="172" t="s">
        <v>167</v>
      </c>
      <c r="AU187" s="172" t="s">
        <v>75</v>
      </c>
      <c r="AY187" s="18" t="s">
        <v>165</v>
      </c>
      <c r="BE187" s="173">
        <f>IF(N187="základní",J187,0)</f>
        <v>0</v>
      </c>
      <c r="BF187" s="173">
        <f>IF(N187="snížená",J187,0)</f>
        <v>0</v>
      </c>
      <c r="BG187" s="173">
        <f>IF(N187="zákl. přenesená",J187,0)</f>
        <v>0</v>
      </c>
      <c r="BH187" s="173">
        <f>IF(N187="sníž. přenesená",J187,0)</f>
        <v>0</v>
      </c>
      <c r="BI187" s="173">
        <f>IF(N187="nulová",J187,0)</f>
        <v>0</v>
      </c>
      <c r="BJ187" s="18" t="s">
        <v>15</v>
      </c>
      <c r="BK187" s="173">
        <f>ROUND(I187*H187,2)</f>
        <v>0</v>
      </c>
      <c r="BL187" s="18" t="s">
        <v>255</v>
      </c>
      <c r="BM187" s="172" t="s">
        <v>617</v>
      </c>
    </row>
    <row r="188" spans="1:65" s="2" customFormat="1" ht="44.25" customHeight="1">
      <c r="A188" s="33"/>
      <c r="B188" s="160"/>
      <c r="C188" s="161" t="s">
        <v>344</v>
      </c>
      <c r="D188" s="358" t="s">
        <v>167</v>
      </c>
      <c r="E188" s="162" t="s">
        <v>345</v>
      </c>
      <c r="F188" s="163" t="s">
        <v>346</v>
      </c>
      <c r="G188" s="164" t="s">
        <v>170</v>
      </c>
      <c r="H188" s="165">
        <v>3.7</v>
      </c>
      <c r="I188" s="166"/>
      <c r="J188" s="167">
        <f>ROUND(I188*H188,2)</f>
        <v>0</v>
      </c>
      <c r="K188" s="163" t="s">
        <v>171</v>
      </c>
      <c r="L188" s="34"/>
      <c r="M188" s="168" t="s">
        <v>3</v>
      </c>
      <c r="N188" s="169" t="s">
        <v>42</v>
      </c>
      <c r="O188" s="54"/>
      <c r="P188" s="170">
        <f>O188*H188</f>
        <v>0</v>
      </c>
      <c r="Q188" s="170">
        <v>0</v>
      </c>
      <c r="R188" s="170">
        <f>Q188*H188</f>
        <v>0</v>
      </c>
      <c r="S188" s="170">
        <v>0.01721</v>
      </c>
      <c r="T188" s="171">
        <f>S188*H188</f>
        <v>0.063677</v>
      </c>
      <c r="U188" s="33"/>
      <c r="V188" s="33"/>
      <c r="W188" s="33"/>
      <c r="X188" s="33"/>
      <c r="Y188" s="33"/>
      <c r="Z188" s="33"/>
      <c r="AA188" s="33"/>
      <c r="AB188" s="33"/>
      <c r="AC188" s="33"/>
      <c r="AD188" s="33"/>
      <c r="AE188" s="33"/>
      <c r="AR188" s="172" t="s">
        <v>255</v>
      </c>
      <c r="AT188" s="172" t="s">
        <v>167</v>
      </c>
      <c r="AU188" s="172" t="s">
        <v>75</v>
      </c>
      <c r="AY188" s="18" t="s">
        <v>165</v>
      </c>
      <c r="BE188" s="173">
        <f>IF(N188="základní",J188,0)</f>
        <v>0</v>
      </c>
      <c r="BF188" s="173">
        <f>IF(N188="snížená",J188,0)</f>
        <v>0</v>
      </c>
      <c r="BG188" s="173">
        <f>IF(N188="zákl. přenesená",J188,0)</f>
        <v>0</v>
      </c>
      <c r="BH188" s="173">
        <f>IF(N188="sníž. přenesená",J188,0)</f>
        <v>0</v>
      </c>
      <c r="BI188" s="173">
        <f>IF(N188="nulová",J188,0)</f>
        <v>0</v>
      </c>
      <c r="BJ188" s="18" t="s">
        <v>15</v>
      </c>
      <c r="BK188" s="173">
        <f>ROUND(I188*H188,2)</f>
        <v>0</v>
      </c>
      <c r="BL188" s="18" t="s">
        <v>255</v>
      </c>
      <c r="BM188" s="172" t="s">
        <v>618</v>
      </c>
    </row>
    <row r="189" spans="1:65" s="2" customFormat="1" ht="21.75" customHeight="1">
      <c r="A189" s="33"/>
      <c r="B189" s="160"/>
      <c r="C189" s="161" t="s">
        <v>348</v>
      </c>
      <c r="D189" s="358" t="s">
        <v>167</v>
      </c>
      <c r="E189" s="162" t="s">
        <v>349</v>
      </c>
      <c r="F189" s="163" t="s">
        <v>350</v>
      </c>
      <c r="G189" s="164" t="s">
        <v>286</v>
      </c>
      <c r="H189" s="165">
        <v>1</v>
      </c>
      <c r="I189" s="166"/>
      <c r="J189" s="167">
        <f>ROUND(I189*H189,2)</f>
        <v>0</v>
      </c>
      <c r="K189" s="163" t="s">
        <v>3</v>
      </c>
      <c r="L189" s="34"/>
      <c r="M189" s="168" t="s">
        <v>3</v>
      </c>
      <c r="N189" s="169" t="s">
        <v>42</v>
      </c>
      <c r="O189" s="54"/>
      <c r="P189" s="170">
        <f>O189*H189</f>
        <v>0</v>
      </c>
      <c r="Q189" s="170">
        <v>3E-05</v>
      </c>
      <c r="R189" s="170">
        <f>Q189*H189</f>
        <v>3E-05</v>
      </c>
      <c r="S189" s="170">
        <v>0</v>
      </c>
      <c r="T189" s="171">
        <f>S189*H189</f>
        <v>0</v>
      </c>
      <c r="U189" s="33"/>
      <c r="V189" s="33"/>
      <c r="W189" s="33"/>
      <c r="X189" s="33"/>
      <c r="Y189" s="33"/>
      <c r="Z189" s="33"/>
      <c r="AA189" s="33"/>
      <c r="AB189" s="33"/>
      <c r="AC189" s="33"/>
      <c r="AD189" s="33"/>
      <c r="AE189" s="33"/>
      <c r="AR189" s="172" t="s">
        <v>255</v>
      </c>
      <c r="AT189" s="172" t="s">
        <v>167</v>
      </c>
      <c r="AU189" s="172" t="s">
        <v>75</v>
      </c>
      <c r="AY189" s="18" t="s">
        <v>165</v>
      </c>
      <c r="BE189" s="173">
        <f>IF(N189="základní",J189,0)</f>
        <v>0</v>
      </c>
      <c r="BF189" s="173">
        <f>IF(N189="snížená",J189,0)</f>
        <v>0</v>
      </c>
      <c r="BG189" s="173">
        <f>IF(N189="zákl. přenesená",J189,0)</f>
        <v>0</v>
      </c>
      <c r="BH189" s="173">
        <f>IF(N189="sníž. přenesená",J189,0)</f>
        <v>0</v>
      </c>
      <c r="BI189" s="173">
        <f>IF(N189="nulová",J189,0)</f>
        <v>0</v>
      </c>
      <c r="BJ189" s="18" t="s">
        <v>15</v>
      </c>
      <c r="BK189" s="173">
        <f>ROUND(I189*H189,2)</f>
        <v>0</v>
      </c>
      <c r="BL189" s="18" t="s">
        <v>255</v>
      </c>
      <c r="BM189" s="172" t="s">
        <v>619</v>
      </c>
    </row>
    <row r="190" spans="1:65" s="2" customFormat="1" ht="16.5" customHeight="1">
      <c r="A190" s="33"/>
      <c r="B190" s="160"/>
      <c r="C190" s="198" t="s">
        <v>352</v>
      </c>
      <c r="D190" s="361" t="s">
        <v>353</v>
      </c>
      <c r="E190" s="199" t="s">
        <v>354</v>
      </c>
      <c r="F190" s="200" t="s">
        <v>355</v>
      </c>
      <c r="G190" s="201" t="s">
        <v>286</v>
      </c>
      <c r="H190" s="202">
        <v>1</v>
      </c>
      <c r="I190" s="203"/>
      <c r="J190" s="204">
        <f>ROUND(I190*H190,2)</f>
        <v>0</v>
      </c>
      <c r="K190" s="200" t="s">
        <v>3</v>
      </c>
      <c r="L190" s="205"/>
      <c r="M190" s="206" t="s">
        <v>3</v>
      </c>
      <c r="N190" s="207" t="s">
        <v>42</v>
      </c>
      <c r="O190" s="54"/>
      <c r="P190" s="170">
        <f>O190*H190</f>
        <v>0</v>
      </c>
      <c r="Q190" s="170">
        <v>0.00036</v>
      </c>
      <c r="R190" s="170">
        <f>Q190*H190</f>
        <v>0.00036</v>
      </c>
      <c r="S190" s="170">
        <v>0</v>
      </c>
      <c r="T190" s="171">
        <f>S190*H190</f>
        <v>0</v>
      </c>
      <c r="U190" s="33"/>
      <c r="V190" s="33"/>
      <c r="W190" s="33"/>
      <c r="X190" s="33"/>
      <c r="Y190" s="33"/>
      <c r="Z190" s="33"/>
      <c r="AA190" s="33"/>
      <c r="AB190" s="33"/>
      <c r="AC190" s="33"/>
      <c r="AD190" s="33"/>
      <c r="AE190" s="33"/>
      <c r="AR190" s="172" t="s">
        <v>330</v>
      </c>
      <c r="AT190" s="172" t="s">
        <v>353</v>
      </c>
      <c r="AU190" s="172" t="s">
        <v>75</v>
      </c>
      <c r="AY190" s="18" t="s">
        <v>165</v>
      </c>
      <c r="BE190" s="173">
        <f>IF(N190="základní",J190,0)</f>
        <v>0</v>
      </c>
      <c r="BF190" s="173">
        <f>IF(N190="snížená",J190,0)</f>
        <v>0</v>
      </c>
      <c r="BG190" s="173">
        <f>IF(N190="zákl. přenesená",J190,0)</f>
        <v>0</v>
      </c>
      <c r="BH190" s="173">
        <f>IF(N190="sníž. přenesená",J190,0)</f>
        <v>0</v>
      </c>
      <c r="BI190" s="173">
        <f>IF(N190="nulová",J190,0)</f>
        <v>0</v>
      </c>
      <c r="BJ190" s="18" t="s">
        <v>15</v>
      </c>
      <c r="BK190" s="173">
        <f>ROUND(I190*H190,2)</f>
        <v>0</v>
      </c>
      <c r="BL190" s="18" t="s">
        <v>255</v>
      </c>
      <c r="BM190" s="172" t="s">
        <v>620</v>
      </c>
    </row>
    <row r="191" spans="1:65" s="2" customFormat="1" ht="44.25" customHeight="1">
      <c r="A191" s="33"/>
      <c r="B191" s="160"/>
      <c r="C191" s="161" t="s">
        <v>357</v>
      </c>
      <c r="D191" s="358" t="s">
        <v>167</v>
      </c>
      <c r="E191" s="162" t="s">
        <v>621</v>
      </c>
      <c r="F191" s="163" t="s">
        <v>622</v>
      </c>
      <c r="G191" s="164" t="s">
        <v>270</v>
      </c>
      <c r="H191" s="197"/>
      <c r="I191" s="166"/>
      <c r="J191" s="167">
        <f>ROUND(I191*H191,2)</f>
        <v>0</v>
      </c>
      <c r="K191" s="163" t="s">
        <v>171</v>
      </c>
      <c r="L191" s="34"/>
      <c r="M191" s="168" t="s">
        <v>3</v>
      </c>
      <c r="N191" s="169" t="s">
        <v>42</v>
      </c>
      <c r="O191" s="54"/>
      <c r="P191" s="170">
        <f>O191*H191</f>
        <v>0</v>
      </c>
      <c r="Q191" s="170">
        <v>0</v>
      </c>
      <c r="R191" s="170">
        <f>Q191*H191</f>
        <v>0</v>
      </c>
      <c r="S191" s="170">
        <v>0</v>
      </c>
      <c r="T191" s="171">
        <f>S191*H191</f>
        <v>0</v>
      </c>
      <c r="U191" s="33"/>
      <c r="V191" s="33"/>
      <c r="W191" s="33"/>
      <c r="X191" s="33"/>
      <c r="Y191" s="33"/>
      <c r="Z191" s="33"/>
      <c r="AA191" s="33"/>
      <c r="AB191" s="33"/>
      <c r="AC191" s="33"/>
      <c r="AD191" s="33"/>
      <c r="AE191" s="33"/>
      <c r="AR191" s="172" t="s">
        <v>255</v>
      </c>
      <c r="AT191" s="172" t="s">
        <v>167</v>
      </c>
      <c r="AU191" s="172" t="s">
        <v>75</v>
      </c>
      <c r="AY191" s="18" t="s">
        <v>165</v>
      </c>
      <c r="BE191" s="173">
        <f>IF(N191="základní",J191,0)</f>
        <v>0</v>
      </c>
      <c r="BF191" s="173">
        <f>IF(N191="snížená",J191,0)</f>
        <v>0</v>
      </c>
      <c r="BG191" s="173">
        <f>IF(N191="zákl. přenesená",J191,0)</f>
        <v>0</v>
      </c>
      <c r="BH191" s="173">
        <f>IF(N191="sníž. přenesená",J191,0)</f>
        <v>0</v>
      </c>
      <c r="BI191" s="173">
        <f>IF(N191="nulová",J191,0)</f>
        <v>0</v>
      </c>
      <c r="BJ191" s="18" t="s">
        <v>15</v>
      </c>
      <c r="BK191" s="173">
        <f>ROUND(I191*H191,2)</f>
        <v>0</v>
      </c>
      <c r="BL191" s="18" t="s">
        <v>255</v>
      </c>
      <c r="BM191" s="172" t="s">
        <v>623</v>
      </c>
    </row>
    <row r="192" spans="2:63" s="12" customFormat="1" ht="22.9" customHeight="1">
      <c r="B192" s="147"/>
      <c r="D192" s="360" t="s">
        <v>70</v>
      </c>
      <c r="E192" s="158" t="s">
        <v>361</v>
      </c>
      <c r="F192" s="158" t="s">
        <v>362</v>
      </c>
      <c r="I192" s="150"/>
      <c r="J192" s="159">
        <f>BK192</f>
        <v>0</v>
      </c>
      <c r="L192" s="147"/>
      <c r="M192" s="152"/>
      <c r="N192" s="153"/>
      <c r="O192" s="153"/>
      <c r="P192" s="154">
        <f>SUM(P193:P200)</f>
        <v>0</v>
      </c>
      <c r="Q192" s="153"/>
      <c r="R192" s="154">
        <f>SUM(R193:R200)</f>
        <v>0.02068</v>
      </c>
      <c r="S192" s="153"/>
      <c r="T192" s="155">
        <f>SUM(T193:T200)</f>
        <v>0.024</v>
      </c>
      <c r="AR192" s="148" t="s">
        <v>75</v>
      </c>
      <c r="AT192" s="156" t="s">
        <v>70</v>
      </c>
      <c r="AU192" s="156" t="s">
        <v>15</v>
      </c>
      <c r="AY192" s="148" t="s">
        <v>165</v>
      </c>
      <c r="BK192" s="157">
        <f>SUM(BK193:BK200)</f>
        <v>0</v>
      </c>
    </row>
    <row r="193" spans="1:65" s="2" customFormat="1" ht="33" customHeight="1">
      <c r="A193" s="33"/>
      <c r="B193" s="160"/>
      <c r="C193" s="161" t="s">
        <v>363</v>
      </c>
      <c r="D193" s="358" t="s">
        <v>167</v>
      </c>
      <c r="E193" s="162" t="s">
        <v>364</v>
      </c>
      <c r="F193" s="163" t="s">
        <v>365</v>
      </c>
      <c r="G193" s="164" t="s">
        <v>286</v>
      </c>
      <c r="H193" s="165">
        <v>1</v>
      </c>
      <c r="I193" s="166"/>
      <c r="J193" s="167">
        <f aca="true" t="shared" si="20" ref="J193:J200">ROUND(I193*H193,2)</f>
        <v>0</v>
      </c>
      <c r="K193" s="163" t="s">
        <v>171</v>
      </c>
      <c r="L193" s="34"/>
      <c r="M193" s="168" t="s">
        <v>3</v>
      </c>
      <c r="N193" s="169" t="s">
        <v>42</v>
      </c>
      <c r="O193" s="54"/>
      <c r="P193" s="170">
        <f aca="true" t="shared" si="21" ref="P193:P200">O193*H193</f>
        <v>0</v>
      </c>
      <c r="Q193" s="170">
        <v>0</v>
      </c>
      <c r="R193" s="170">
        <f aca="true" t="shared" si="22" ref="R193:R200">Q193*H193</f>
        <v>0</v>
      </c>
      <c r="S193" s="170">
        <v>0</v>
      </c>
      <c r="T193" s="171">
        <f aca="true" t="shared" si="23" ref="T193:T200">S193*H193</f>
        <v>0</v>
      </c>
      <c r="U193" s="33"/>
      <c r="V193" s="33"/>
      <c r="W193" s="33"/>
      <c r="X193" s="33"/>
      <c r="Y193" s="33"/>
      <c r="Z193" s="33"/>
      <c r="AA193" s="33"/>
      <c r="AB193" s="33"/>
      <c r="AC193" s="33"/>
      <c r="AD193" s="33"/>
      <c r="AE193" s="33"/>
      <c r="AR193" s="172" t="s">
        <v>255</v>
      </c>
      <c r="AT193" s="172" t="s">
        <v>167</v>
      </c>
      <c r="AU193" s="172" t="s">
        <v>75</v>
      </c>
      <c r="AY193" s="18" t="s">
        <v>165</v>
      </c>
      <c r="BE193" s="173">
        <f aca="true" t="shared" si="24" ref="BE193:BE200">IF(N193="základní",J193,0)</f>
        <v>0</v>
      </c>
      <c r="BF193" s="173">
        <f aca="true" t="shared" si="25" ref="BF193:BF200">IF(N193="snížená",J193,0)</f>
        <v>0</v>
      </c>
      <c r="BG193" s="173">
        <f aca="true" t="shared" si="26" ref="BG193:BG200">IF(N193="zákl. přenesená",J193,0)</f>
        <v>0</v>
      </c>
      <c r="BH193" s="173">
        <f aca="true" t="shared" si="27" ref="BH193:BH200">IF(N193="sníž. přenesená",J193,0)</f>
        <v>0</v>
      </c>
      <c r="BI193" s="173">
        <f aca="true" t="shared" si="28" ref="BI193:BI200">IF(N193="nulová",J193,0)</f>
        <v>0</v>
      </c>
      <c r="BJ193" s="18" t="s">
        <v>15</v>
      </c>
      <c r="BK193" s="173">
        <f aca="true" t="shared" si="29" ref="BK193:BK200">ROUND(I193*H193,2)</f>
        <v>0</v>
      </c>
      <c r="BL193" s="18" t="s">
        <v>255</v>
      </c>
      <c r="BM193" s="172" t="s">
        <v>624</v>
      </c>
    </row>
    <row r="194" spans="1:65" s="2" customFormat="1" ht="21.75" customHeight="1">
      <c r="A194" s="33"/>
      <c r="B194" s="160"/>
      <c r="C194" s="198" t="s">
        <v>367</v>
      </c>
      <c r="D194" s="361" t="s">
        <v>353</v>
      </c>
      <c r="E194" s="199" t="s">
        <v>368</v>
      </c>
      <c r="F194" s="200" t="s">
        <v>369</v>
      </c>
      <c r="G194" s="201" t="s">
        <v>286</v>
      </c>
      <c r="H194" s="202">
        <v>1</v>
      </c>
      <c r="I194" s="203"/>
      <c r="J194" s="204">
        <f t="shared" si="20"/>
        <v>0</v>
      </c>
      <c r="K194" s="200" t="s">
        <v>3</v>
      </c>
      <c r="L194" s="205"/>
      <c r="M194" s="206" t="s">
        <v>3</v>
      </c>
      <c r="N194" s="207" t="s">
        <v>42</v>
      </c>
      <c r="O194" s="54"/>
      <c r="P194" s="170">
        <f t="shared" si="21"/>
        <v>0</v>
      </c>
      <c r="Q194" s="170">
        <v>0.0155</v>
      </c>
      <c r="R194" s="170">
        <f t="shared" si="22"/>
        <v>0.0155</v>
      </c>
      <c r="S194" s="170">
        <v>0</v>
      </c>
      <c r="T194" s="171">
        <f t="shared" si="23"/>
        <v>0</v>
      </c>
      <c r="U194" s="33"/>
      <c r="V194" s="33"/>
      <c r="W194" s="33"/>
      <c r="X194" s="33"/>
      <c r="Y194" s="33"/>
      <c r="Z194" s="33"/>
      <c r="AA194" s="33"/>
      <c r="AB194" s="33"/>
      <c r="AC194" s="33"/>
      <c r="AD194" s="33"/>
      <c r="AE194" s="33"/>
      <c r="AR194" s="172" t="s">
        <v>330</v>
      </c>
      <c r="AT194" s="172" t="s">
        <v>353</v>
      </c>
      <c r="AU194" s="172" t="s">
        <v>75</v>
      </c>
      <c r="AY194" s="18" t="s">
        <v>165</v>
      </c>
      <c r="BE194" s="173">
        <f t="shared" si="24"/>
        <v>0</v>
      </c>
      <c r="BF194" s="173">
        <f t="shared" si="25"/>
        <v>0</v>
      </c>
      <c r="BG194" s="173">
        <f t="shared" si="26"/>
        <v>0</v>
      </c>
      <c r="BH194" s="173">
        <f t="shared" si="27"/>
        <v>0</v>
      </c>
      <c r="BI194" s="173">
        <f t="shared" si="28"/>
        <v>0</v>
      </c>
      <c r="BJ194" s="18" t="s">
        <v>15</v>
      </c>
      <c r="BK194" s="173">
        <f t="shared" si="29"/>
        <v>0</v>
      </c>
      <c r="BL194" s="18" t="s">
        <v>255</v>
      </c>
      <c r="BM194" s="172" t="s">
        <v>625</v>
      </c>
    </row>
    <row r="195" spans="1:65" s="2" customFormat="1" ht="16.5" customHeight="1">
      <c r="A195" s="33"/>
      <c r="B195" s="160"/>
      <c r="C195" s="161" t="s">
        <v>371</v>
      </c>
      <c r="D195" s="358" t="s">
        <v>167</v>
      </c>
      <c r="E195" s="162" t="s">
        <v>372</v>
      </c>
      <c r="F195" s="163" t="s">
        <v>373</v>
      </c>
      <c r="G195" s="164" t="s">
        <v>286</v>
      </c>
      <c r="H195" s="165">
        <v>1</v>
      </c>
      <c r="I195" s="166"/>
      <c r="J195" s="167">
        <f t="shared" si="20"/>
        <v>0</v>
      </c>
      <c r="K195" s="163" t="s">
        <v>171</v>
      </c>
      <c r="L195" s="34"/>
      <c r="M195" s="168" t="s">
        <v>3</v>
      </c>
      <c r="N195" s="169" t="s">
        <v>42</v>
      </c>
      <c r="O195" s="54"/>
      <c r="P195" s="170">
        <f t="shared" si="21"/>
        <v>0</v>
      </c>
      <c r="Q195" s="170">
        <v>0</v>
      </c>
      <c r="R195" s="170">
        <f t="shared" si="22"/>
        <v>0</v>
      </c>
      <c r="S195" s="170">
        <v>0</v>
      </c>
      <c r="T195" s="171">
        <f t="shared" si="23"/>
        <v>0</v>
      </c>
      <c r="U195" s="33"/>
      <c r="V195" s="33"/>
      <c r="W195" s="33"/>
      <c r="X195" s="33"/>
      <c r="Y195" s="33"/>
      <c r="Z195" s="33"/>
      <c r="AA195" s="33"/>
      <c r="AB195" s="33"/>
      <c r="AC195" s="33"/>
      <c r="AD195" s="33"/>
      <c r="AE195" s="33"/>
      <c r="AR195" s="172" t="s">
        <v>255</v>
      </c>
      <c r="AT195" s="172" t="s">
        <v>167</v>
      </c>
      <c r="AU195" s="172" t="s">
        <v>75</v>
      </c>
      <c r="AY195" s="18" t="s">
        <v>165</v>
      </c>
      <c r="BE195" s="173">
        <f t="shared" si="24"/>
        <v>0</v>
      </c>
      <c r="BF195" s="173">
        <f t="shared" si="25"/>
        <v>0</v>
      </c>
      <c r="BG195" s="173">
        <f t="shared" si="26"/>
        <v>0</v>
      </c>
      <c r="BH195" s="173">
        <f t="shared" si="27"/>
        <v>0</v>
      </c>
      <c r="BI195" s="173">
        <f t="shared" si="28"/>
        <v>0</v>
      </c>
      <c r="BJ195" s="18" t="s">
        <v>15</v>
      </c>
      <c r="BK195" s="173">
        <f t="shared" si="29"/>
        <v>0</v>
      </c>
      <c r="BL195" s="18" t="s">
        <v>255</v>
      </c>
      <c r="BM195" s="172" t="s">
        <v>626</v>
      </c>
    </row>
    <row r="196" spans="1:65" s="2" customFormat="1" ht="21.75" customHeight="1">
      <c r="A196" s="33"/>
      <c r="B196" s="160"/>
      <c r="C196" s="198" t="s">
        <v>375</v>
      </c>
      <c r="D196" s="361" t="s">
        <v>353</v>
      </c>
      <c r="E196" s="199" t="s">
        <v>376</v>
      </c>
      <c r="F196" s="200" t="s">
        <v>377</v>
      </c>
      <c r="G196" s="201" t="s">
        <v>286</v>
      </c>
      <c r="H196" s="202">
        <v>1</v>
      </c>
      <c r="I196" s="203"/>
      <c r="J196" s="204">
        <f t="shared" si="20"/>
        <v>0</v>
      </c>
      <c r="K196" s="200" t="s">
        <v>3</v>
      </c>
      <c r="L196" s="205"/>
      <c r="M196" s="206" t="s">
        <v>3</v>
      </c>
      <c r="N196" s="207" t="s">
        <v>42</v>
      </c>
      <c r="O196" s="54"/>
      <c r="P196" s="170">
        <f t="shared" si="21"/>
        <v>0</v>
      </c>
      <c r="Q196" s="170">
        <v>0.00068</v>
      </c>
      <c r="R196" s="170">
        <f t="shared" si="22"/>
        <v>0.00068</v>
      </c>
      <c r="S196" s="170">
        <v>0</v>
      </c>
      <c r="T196" s="171">
        <f t="shared" si="23"/>
        <v>0</v>
      </c>
      <c r="U196" s="33"/>
      <c r="V196" s="33"/>
      <c r="W196" s="33"/>
      <c r="X196" s="33"/>
      <c r="Y196" s="33"/>
      <c r="Z196" s="33"/>
      <c r="AA196" s="33"/>
      <c r="AB196" s="33"/>
      <c r="AC196" s="33"/>
      <c r="AD196" s="33"/>
      <c r="AE196" s="33"/>
      <c r="AR196" s="172" t="s">
        <v>330</v>
      </c>
      <c r="AT196" s="172" t="s">
        <v>353</v>
      </c>
      <c r="AU196" s="172" t="s">
        <v>75</v>
      </c>
      <c r="AY196" s="18" t="s">
        <v>165</v>
      </c>
      <c r="BE196" s="173">
        <f t="shared" si="24"/>
        <v>0</v>
      </c>
      <c r="BF196" s="173">
        <f t="shared" si="25"/>
        <v>0</v>
      </c>
      <c r="BG196" s="173">
        <f t="shared" si="26"/>
        <v>0</v>
      </c>
      <c r="BH196" s="173">
        <f t="shared" si="27"/>
        <v>0</v>
      </c>
      <c r="BI196" s="173">
        <f t="shared" si="28"/>
        <v>0</v>
      </c>
      <c r="BJ196" s="18" t="s">
        <v>15</v>
      </c>
      <c r="BK196" s="173">
        <f t="shared" si="29"/>
        <v>0</v>
      </c>
      <c r="BL196" s="18" t="s">
        <v>255</v>
      </c>
      <c r="BM196" s="172" t="s">
        <v>627</v>
      </c>
    </row>
    <row r="197" spans="1:65" s="2" customFormat="1" ht="16.5" customHeight="1">
      <c r="A197" s="33"/>
      <c r="B197" s="160"/>
      <c r="C197" s="161" t="s">
        <v>379</v>
      </c>
      <c r="D197" s="358" t="s">
        <v>167</v>
      </c>
      <c r="E197" s="162" t="s">
        <v>380</v>
      </c>
      <c r="F197" s="163" t="s">
        <v>381</v>
      </c>
      <c r="G197" s="164" t="s">
        <v>286</v>
      </c>
      <c r="H197" s="165">
        <v>1</v>
      </c>
      <c r="I197" s="166"/>
      <c r="J197" s="167">
        <f t="shared" si="20"/>
        <v>0</v>
      </c>
      <c r="K197" s="163" t="s">
        <v>171</v>
      </c>
      <c r="L197" s="34"/>
      <c r="M197" s="168" t="s">
        <v>3</v>
      </c>
      <c r="N197" s="169" t="s">
        <v>42</v>
      </c>
      <c r="O197" s="54"/>
      <c r="P197" s="170">
        <f t="shared" si="21"/>
        <v>0</v>
      </c>
      <c r="Q197" s="170">
        <v>0</v>
      </c>
      <c r="R197" s="170">
        <f t="shared" si="22"/>
        <v>0</v>
      </c>
      <c r="S197" s="170">
        <v>0.024</v>
      </c>
      <c r="T197" s="171">
        <f t="shared" si="23"/>
        <v>0.024</v>
      </c>
      <c r="U197" s="33"/>
      <c r="V197" s="33"/>
      <c r="W197" s="33"/>
      <c r="X197" s="33"/>
      <c r="Y197" s="33"/>
      <c r="Z197" s="33"/>
      <c r="AA197" s="33"/>
      <c r="AB197" s="33"/>
      <c r="AC197" s="33"/>
      <c r="AD197" s="33"/>
      <c r="AE197" s="33"/>
      <c r="AR197" s="172" t="s">
        <v>255</v>
      </c>
      <c r="AT197" s="172" t="s">
        <v>167</v>
      </c>
      <c r="AU197" s="172" t="s">
        <v>75</v>
      </c>
      <c r="AY197" s="18" t="s">
        <v>165</v>
      </c>
      <c r="BE197" s="173">
        <f t="shared" si="24"/>
        <v>0</v>
      </c>
      <c r="BF197" s="173">
        <f t="shared" si="25"/>
        <v>0</v>
      </c>
      <c r="BG197" s="173">
        <f t="shared" si="26"/>
        <v>0</v>
      </c>
      <c r="BH197" s="173">
        <f t="shared" si="27"/>
        <v>0</v>
      </c>
      <c r="BI197" s="173">
        <f t="shared" si="28"/>
        <v>0</v>
      </c>
      <c r="BJ197" s="18" t="s">
        <v>15</v>
      </c>
      <c r="BK197" s="173">
        <f t="shared" si="29"/>
        <v>0</v>
      </c>
      <c r="BL197" s="18" t="s">
        <v>255</v>
      </c>
      <c r="BM197" s="172" t="s">
        <v>628</v>
      </c>
    </row>
    <row r="198" spans="1:65" s="2" customFormat="1" ht="21.75" customHeight="1">
      <c r="A198" s="33"/>
      <c r="B198" s="160"/>
      <c r="C198" s="161" t="s">
        <v>383</v>
      </c>
      <c r="D198" s="358" t="s">
        <v>167</v>
      </c>
      <c r="E198" s="162" t="s">
        <v>384</v>
      </c>
      <c r="F198" s="163" t="s">
        <v>385</v>
      </c>
      <c r="G198" s="164" t="s">
        <v>286</v>
      </c>
      <c r="H198" s="165">
        <v>1</v>
      </c>
      <c r="I198" s="166"/>
      <c r="J198" s="167">
        <f t="shared" si="20"/>
        <v>0</v>
      </c>
      <c r="K198" s="163" t="s">
        <v>3</v>
      </c>
      <c r="L198" s="34"/>
      <c r="M198" s="168" t="s">
        <v>3</v>
      </c>
      <c r="N198" s="169" t="s">
        <v>42</v>
      </c>
      <c r="O198" s="54"/>
      <c r="P198" s="170">
        <f t="shared" si="21"/>
        <v>0</v>
      </c>
      <c r="Q198" s="170">
        <v>0</v>
      </c>
      <c r="R198" s="170">
        <f t="shared" si="22"/>
        <v>0</v>
      </c>
      <c r="S198" s="170">
        <v>0</v>
      </c>
      <c r="T198" s="171">
        <f t="shared" si="23"/>
        <v>0</v>
      </c>
      <c r="U198" s="33"/>
      <c r="V198" s="33"/>
      <c r="W198" s="33"/>
      <c r="X198" s="33"/>
      <c r="Y198" s="33"/>
      <c r="Z198" s="33"/>
      <c r="AA198" s="33"/>
      <c r="AB198" s="33"/>
      <c r="AC198" s="33"/>
      <c r="AD198" s="33"/>
      <c r="AE198" s="33"/>
      <c r="AR198" s="172" t="s">
        <v>255</v>
      </c>
      <c r="AT198" s="172" t="s">
        <v>167</v>
      </c>
      <c r="AU198" s="172" t="s">
        <v>75</v>
      </c>
      <c r="AY198" s="18" t="s">
        <v>165</v>
      </c>
      <c r="BE198" s="173">
        <f t="shared" si="24"/>
        <v>0</v>
      </c>
      <c r="BF198" s="173">
        <f t="shared" si="25"/>
        <v>0</v>
      </c>
      <c r="BG198" s="173">
        <f t="shared" si="26"/>
        <v>0</v>
      </c>
      <c r="BH198" s="173">
        <f t="shared" si="27"/>
        <v>0</v>
      </c>
      <c r="BI198" s="173">
        <f t="shared" si="28"/>
        <v>0</v>
      </c>
      <c r="BJ198" s="18" t="s">
        <v>15</v>
      </c>
      <c r="BK198" s="173">
        <f t="shared" si="29"/>
        <v>0</v>
      </c>
      <c r="BL198" s="18" t="s">
        <v>255</v>
      </c>
      <c r="BM198" s="172" t="s">
        <v>629</v>
      </c>
    </row>
    <row r="199" spans="1:65" s="2" customFormat="1" ht="16.5" customHeight="1">
      <c r="A199" s="33"/>
      <c r="B199" s="160"/>
      <c r="C199" s="198" t="s">
        <v>387</v>
      </c>
      <c r="D199" s="361" t="s">
        <v>353</v>
      </c>
      <c r="E199" s="199" t="s">
        <v>388</v>
      </c>
      <c r="F199" s="200" t="s">
        <v>389</v>
      </c>
      <c r="G199" s="201" t="s">
        <v>177</v>
      </c>
      <c r="H199" s="202">
        <v>1.5</v>
      </c>
      <c r="I199" s="203"/>
      <c r="J199" s="204">
        <f t="shared" si="20"/>
        <v>0</v>
      </c>
      <c r="K199" s="200" t="s">
        <v>171</v>
      </c>
      <c r="L199" s="205"/>
      <c r="M199" s="206" t="s">
        <v>3</v>
      </c>
      <c r="N199" s="207" t="s">
        <v>42</v>
      </c>
      <c r="O199" s="54"/>
      <c r="P199" s="170">
        <f t="shared" si="21"/>
        <v>0</v>
      </c>
      <c r="Q199" s="170">
        <v>0.003</v>
      </c>
      <c r="R199" s="170">
        <f t="shared" si="22"/>
        <v>0.0045000000000000005</v>
      </c>
      <c r="S199" s="170">
        <v>0</v>
      </c>
      <c r="T199" s="171">
        <f t="shared" si="23"/>
        <v>0</v>
      </c>
      <c r="U199" s="33"/>
      <c r="V199" s="33"/>
      <c r="W199" s="33"/>
      <c r="X199" s="33"/>
      <c r="Y199" s="33"/>
      <c r="Z199" s="33"/>
      <c r="AA199" s="33"/>
      <c r="AB199" s="33"/>
      <c r="AC199" s="33"/>
      <c r="AD199" s="33"/>
      <c r="AE199" s="33"/>
      <c r="AR199" s="172" t="s">
        <v>330</v>
      </c>
      <c r="AT199" s="172" t="s">
        <v>353</v>
      </c>
      <c r="AU199" s="172" t="s">
        <v>75</v>
      </c>
      <c r="AY199" s="18" t="s">
        <v>165</v>
      </c>
      <c r="BE199" s="173">
        <f t="shared" si="24"/>
        <v>0</v>
      </c>
      <c r="BF199" s="173">
        <f t="shared" si="25"/>
        <v>0</v>
      </c>
      <c r="BG199" s="173">
        <f t="shared" si="26"/>
        <v>0</v>
      </c>
      <c r="BH199" s="173">
        <f t="shared" si="27"/>
        <v>0</v>
      </c>
      <c r="BI199" s="173">
        <f t="shared" si="28"/>
        <v>0</v>
      </c>
      <c r="BJ199" s="18" t="s">
        <v>15</v>
      </c>
      <c r="BK199" s="173">
        <f t="shared" si="29"/>
        <v>0</v>
      </c>
      <c r="BL199" s="18" t="s">
        <v>255</v>
      </c>
      <c r="BM199" s="172" t="s">
        <v>630</v>
      </c>
    </row>
    <row r="200" spans="1:65" s="2" customFormat="1" ht="33" customHeight="1">
      <c r="A200" s="33"/>
      <c r="B200" s="160"/>
      <c r="C200" s="161" t="s">
        <v>391</v>
      </c>
      <c r="D200" s="358" t="s">
        <v>167</v>
      </c>
      <c r="E200" s="162" t="s">
        <v>631</v>
      </c>
      <c r="F200" s="163" t="s">
        <v>632</v>
      </c>
      <c r="G200" s="164" t="s">
        <v>270</v>
      </c>
      <c r="H200" s="197"/>
      <c r="I200" s="166"/>
      <c r="J200" s="167">
        <f t="shared" si="20"/>
        <v>0</v>
      </c>
      <c r="K200" s="163" t="s">
        <v>171</v>
      </c>
      <c r="L200" s="34"/>
      <c r="M200" s="168" t="s">
        <v>3</v>
      </c>
      <c r="N200" s="169" t="s">
        <v>42</v>
      </c>
      <c r="O200" s="54"/>
      <c r="P200" s="170">
        <f t="shared" si="21"/>
        <v>0</v>
      </c>
      <c r="Q200" s="170">
        <v>0</v>
      </c>
      <c r="R200" s="170">
        <f t="shared" si="22"/>
        <v>0</v>
      </c>
      <c r="S200" s="170">
        <v>0</v>
      </c>
      <c r="T200" s="171">
        <f t="shared" si="23"/>
        <v>0</v>
      </c>
      <c r="U200" s="33"/>
      <c r="V200" s="33"/>
      <c r="W200" s="33"/>
      <c r="X200" s="33"/>
      <c r="Y200" s="33"/>
      <c r="Z200" s="33"/>
      <c r="AA200" s="33"/>
      <c r="AB200" s="33"/>
      <c r="AC200" s="33"/>
      <c r="AD200" s="33"/>
      <c r="AE200" s="33"/>
      <c r="AR200" s="172" t="s">
        <v>255</v>
      </c>
      <c r="AT200" s="172" t="s">
        <v>167</v>
      </c>
      <c r="AU200" s="172" t="s">
        <v>75</v>
      </c>
      <c r="AY200" s="18" t="s">
        <v>165</v>
      </c>
      <c r="BE200" s="173">
        <f t="shared" si="24"/>
        <v>0</v>
      </c>
      <c r="BF200" s="173">
        <f t="shared" si="25"/>
        <v>0</v>
      </c>
      <c r="BG200" s="173">
        <f t="shared" si="26"/>
        <v>0</v>
      </c>
      <c r="BH200" s="173">
        <f t="shared" si="27"/>
        <v>0</v>
      </c>
      <c r="BI200" s="173">
        <f t="shared" si="28"/>
        <v>0</v>
      </c>
      <c r="BJ200" s="18" t="s">
        <v>15</v>
      </c>
      <c r="BK200" s="173">
        <f t="shared" si="29"/>
        <v>0</v>
      </c>
      <c r="BL200" s="18" t="s">
        <v>255</v>
      </c>
      <c r="BM200" s="172" t="s">
        <v>633</v>
      </c>
    </row>
    <row r="201" spans="2:63" s="12" customFormat="1" ht="22.9" customHeight="1">
      <c r="B201" s="147"/>
      <c r="D201" s="360" t="s">
        <v>70</v>
      </c>
      <c r="E201" s="158" t="s">
        <v>395</v>
      </c>
      <c r="F201" s="158" t="s">
        <v>396</v>
      </c>
      <c r="I201" s="150"/>
      <c r="J201" s="159">
        <f>BK201</f>
        <v>0</v>
      </c>
      <c r="L201" s="147"/>
      <c r="M201" s="152"/>
      <c r="N201" s="153"/>
      <c r="O201" s="153"/>
      <c r="P201" s="154">
        <f>SUM(P202:P212)</f>
        <v>0</v>
      </c>
      <c r="Q201" s="153"/>
      <c r="R201" s="154">
        <f>SUM(R202:R212)</f>
        <v>0.0929919</v>
      </c>
      <c r="S201" s="153"/>
      <c r="T201" s="155">
        <f>SUM(T202:T212)</f>
        <v>0.307729</v>
      </c>
      <c r="AR201" s="148" t="s">
        <v>75</v>
      </c>
      <c r="AT201" s="156" t="s">
        <v>70</v>
      </c>
      <c r="AU201" s="156" t="s">
        <v>15</v>
      </c>
      <c r="AY201" s="148" t="s">
        <v>165</v>
      </c>
      <c r="BK201" s="157">
        <f>SUM(BK202:BK212)</f>
        <v>0</v>
      </c>
    </row>
    <row r="202" spans="1:65" s="2" customFormat="1" ht="21.75" customHeight="1">
      <c r="A202" s="33"/>
      <c r="B202" s="160"/>
      <c r="C202" s="161" t="s">
        <v>397</v>
      </c>
      <c r="D202" s="358" t="s">
        <v>167</v>
      </c>
      <c r="E202" s="162" t="s">
        <v>398</v>
      </c>
      <c r="F202" s="163" t="s">
        <v>399</v>
      </c>
      <c r="G202" s="164" t="s">
        <v>170</v>
      </c>
      <c r="H202" s="165">
        <v>3.7</v>
      </c>
      <c r="I202" s="166"/>
      <c r="J202" s="167">
        <f>ROUND(I202*H202,2)</f>
        <v>0</v>
      </c>
      <c r="K202" s="163" t="s">
        <v>171</v>
      </c>
      <c r="L202" s="34"/>
      <c r="M202" s="168" t="s">
        <v>3</v>
      </c>
      <c r="N202" s="169" t="s">
        <v>42</v>
      </c>
      <c r="O202" s="54"/>
      <c r="P202" s="170">
        <f>O202*H202</f>
        <v>0</v>
      </c>
      <c r="Q202" s="170">
        <v>0</v>
      </c>
      <c r="R202" s="170">
        <f>Q202*H202</f>
        <v>0</v>
      </c>
      <c r="S202" s="170">
        <v>0.08317</v>
      </c>
      <c r="T202" s="171">
        <f>S202*H202</f>
        <v>0.307729</v>
      </c>
      <c r="U202" s="33"/>
      <c r="V202" s="33"/>
      <c r="W202" s="33"/>
      <c r="X202" s="33"/>
      <c r="Y202" s="33"/>
      <c r="Z202" s="33"/>
      <c r="AA202" s="33"/>
      <c r="AB202" s="33"/>
      <c r="AC202" s="33"/>
      <c r="AD202" s="33"/>
      <c r="AE202" s="33"/>
      <c r="AR202" s="172" t="s">
        <v>255</v>
      </c>
      <c r="AT202" s="172" t="s">
        <v>167</v>
      </c>
      <c r="AU202" s="172" t="s">
        <v>75</v>
      </c>
      <c r="AY202" s="18" t="s">
        <v>165</v>
      </c>
      <c r="BE202" s="173">
        <f>IF(N202="základní",J202,0)</f>
        <v>0</v>
      </c>
      <c r="BF202" s="173">
        <f>IF(N202="snížená",J202,0)</f>
        <v>0</v>
      </c>
      <c r="BG202" s="173">
        <f>IF(N202="zákl. přenesená",J202,0)</f>
        <v>0</v>
      </c>
      <c r="BH202" s="173">
        <f>IF(N202="sníž. přenesená",J202,0)</f>
        <v>0</v>
      </c>
      <c r="BI202" s="173">
        <f>IF(N202="nulová",J202,0)</f>
        <v>0</v>
      </c>
      <c r="BJ202" s="18" t="s">
        <v>15</v>
      </c>
      <c r="BK202" s="173">
        <f>ROUND(I202*H202,2)</f>
        <v>0</v>
      </c>
      <c r="BL202" s="18" t="s">
        <v>255</v>
      </c>
      <c r="BM202" s="172" t="s">
        <v>634</v>
      </c>
    </row>
    <row r="203" spans="2:51" s="13" customFormat="1" ht="12">
      <c r="B203" s="174"/>
      <c r="D203" s="359" t="s">
        <v>173</v>
      </c>
      <c r="E203" s="175" t="s">
        <v>3</v>
      </c>
      <c r="F203" s="176" t="s">
        <v>219</v>
      </c>
      <c r="H203" s="177">
        <v>3.7</v>
      </c>
      <c r="I203" s="178"/>
      <c r="L203" s="174"/>
      <c r="M203" s="179"/>
      <c r="N203" s="180"/>
      <c r="O203" s="180"/>
      <c r="P203" s="180"/>
      <c r="Q203" s="180"/>
      <c r="R203" s="180"/>
      <c r="S203" s="180"/>
      <c r="T203" s="181"/>
      <c r="AT203" s="175" t="s">
        <v>173</v>
      </c>
      <c r="AU203" s="175" t="s">
        <v>75</v>
      </c>
      <c r="AV203" s="13" t="s">
        <v>75</v>
      </c>
      <c r="AW203" s="13" t="s">
        <v>33</v>
      </c>
      <c r="AX203" s="13" t="s">
        <v>15</v>
      </c>
      <c r="AY203" s="175" t="s">
        <v>165</v>
      </c>
    </row>
    <row r="204" spans="1:65" s="2" customFormat="1" ht="33" customHeight="1">
      <c r="A204" s="33"/>
      <c r="B204" s="160"/>
      <c r="C204" s="161" t="s">
        <v>401</v>
      </c>
      <c r="D204" s="358" t="s">
        <v>167</v>
      </c>
      <c r="E204" s="162" t="s">
        <v>402</v>
      </c>
      <c r="F204" s="163" t="s">
        <v>403</v>
      </c>
      <c r="G204" s="164" t="s">
        <v>170</v>
      </c>
      <c r="H204" s="165">
        <v>3.7</v>
      </c>
      <c r="I204" s="166"/>
      <c r="J204" s="167">
        <f>ROUND(I204*H204,2)</f>
        <v>0</v>
      </c>
      <c r="K204" s="163" t="s">
        <v>171</v>
      </c>
      <c r="L204" s="34"/>
      <c r="M204" s="168" t="s">
        <v>3</v>
      </c>
      <c r="N204" s="169" t="s">
        <v>42</v>
      </c>
      <c r="O204" s="54"/>
      <c r="P204" s="170">
        <f>O204*H204</f>
        <v>0</v>
      </c>
      <c r="Q204" s="170">
        <v>0.00367</v>
      </c>
      <c r="R204" s="170">
        <f>Q204*H204</f>
        <v>0.013579</v>
      </c>
      <c r="S204" s="170">
        <v>0</v>
      </c>
      <c r="T204" s="171">
        <f>S204*H204</f>
        <v>0</v>
      </c>
      <c r="U204" s="33"/>
      <c r="V204" s="33"/>
      <c r="W204" s="33"/>
      <c r="X204" s="33"/>
      <c r="Y204" s="33"/>
      <c r="Z204" s="33"/>
      <c r="AA204" s="33"/>
      <c r="AB204" s="33"/>
      <c r="AC204" s="33"/>
      <c r="AD204" s="33"/>
      <c r="AE204" s="33"/>
      <c r="AR204" s="172" t="s">
        <v>255</v>
      </c>
      <c r="AT204" s="172" t="s">
        <v>167</v>
      </c>
      <c r="AU204" s="172" t="s">
        <v>75</v>
      </c>
      <c r="AY204" s="18" t="s">
        <v>165</v>
      </c>
      <c r="BE204" s="173">
        <f>IF(N204="základní",J204,0)</f>
        <v>0</v>
      </c>
      <c r="BF204" s="173">
        <f>IF(N204="snížená",J204,0)</f>
        <v>0</v>
      </c>
      <c r="BG204" s="173">
        <f>IF(N204="zákl. přenesená",J204,0)</f>
        <v>0</v>
      </c>
      <c r="BH204" s="173">
        <f>IF(N204="sníž. přenesená",J204,0)</f>
        <v>0</v>
      </c>
      <c r="BI204" s="173">
        <f>IF(N204="nulová",J204,0)</f>
        <v>0</v>
      </c>
      <c r="BJ204" s="18" t="s">
        <v>15</v>
      </c>
      <c r="BK204" s="173">
        <f>ROUND(I204*H204,2)</f>
        <v>0</v>
      </c>
      <c r="BL204" s="18" t="s">
        <v>255</v>
      </c>
      <c r="BM204" s="172" t="s">
        <v>635</v>
      </c>
    </row>
    <row r="205" spans="1:65" s="2" customFormat="1" ht="21.75" customHeight="1">
      <c r="A205" s="33"/>
      <c r="B205" s="160"/>
      <c r="C205" s="198" t="s">
        <v>405</v>
      </c>
      <c r="D205" s="361" t="s">
        <v>353</v>
      </c>
      <c r="E205" s="199" t="s">
        <v>406</v>
      </c>
      <c r="F205" s="200" t="s">
        <v>407</v>
      </c>
      <c r="G205" s="201" t="s">
        <v>170</v>
      </c>
      <c r="H205" s="202">
        <v>4.07</v>
      </c>
      <c r="I205" s="203"/>
      <c r="J205" s="204">
        <f>ROUND(I205*H205,2)</f>
        <v>0</v>
      </c>
      <c r="K205" s="200" t="s">
        <v>3</v>
      </c>
      <c r="L205" s="205"/>
      <c r="M205" s="206" t="s">
        <v>3</v>
      </c>
      <c r="N205" s="207" t="s">
        <v>42</v>
      </c>
      <c r="O205" s="54"/>
      <c r="P205" s="170">
        <f>O205*H205</f>
        <v>0</v>
      </c>
      <c r="Q205" s="170">
        <v>0.0192</v>
      </c>
      <c r="R205" s="170">
        <f>Q205*H205</f>
        <v>0.078144</v>
      </c>
      <c r="S205" s="170">
        <v>0</v>
      </c>
      <c r="T205" s="171">
        <f>S205*H205</f>
        <v>0</v>
      </c>
      <c r="U205" s="33"/>
      <c r="V205" s="33"/>
      <c r="W205" s="33"/>
      <c r="X205" s="33"/>
      <c r="Y205" s="33"/>
      <c r="Z205" s="33"/>
      <c r="AA205" s="33"/>
      <c r="AB205" s="33"/>
      <c r="AC205" s="33"/>
      <c r="AD205" s="33"/>
      <c r="AE205" s="33"/>
      <c r="AR205" s="172" t="s">
        <v>330</v>
      </c>
      <c r="AT205" s="172" t="s">
        <v>353</v>
      </c>
      <c r="AU205" s="172" t="s">
        <v>75</v>
      </c>
      <c r="AY205" s="18" t="s">
        <v>165</v>
      </c>
      <c r="BE205" s="173">
        <f>IF(N205="základní",J205,0)</f>
        <v>0</v>
      </c>
      <c r="BF205" s="173">
        <f>IF(N205="snížená",J205,0)</f>
        <v>0</v>
      </c>
      <c r="BG205" s="173">
        <f>IF(N205="zákl. přenesená",J205,0)</f>
        <v>0</v>
      </c>
      <c r="BH205" s="173">
        <f>IF(N205="sníž. přenesená",J205,0)</f>
        <v>0</v>
      </c>
      <c r="BI205" s="173">
        <f>IF(N205="nulová",J205,0)</f>
        <v>0</v>
      </c>
      <c r="BJ205" s="18" t="s">
        <v>15</v>
      </c>
      <c r="BK205" s="173">
        <f>ROUND(I205*H205,2)</f>
        <v>0</v>
      </c>
      <c r="BL205" s="18" t="s">
        <v>255</v>
      </c>
      <c r="BM205" s="172" t="s">
        <v>636</v>
      </c>
    </row>
    <row r="206" spans="2:51" s="13" customFormat="1" ht="12">
      <c r="B206" s="174"/>
      <c r="D206" s="359" t="s">
        <v>173</v>
      </c>
      <c r="F206" s="176" t="s">
        <v>409</v>
      </c>
      <c r="H206" s="177">
        <v>4.07</v>
      </c>
      <c r="I206" s="178"/>
      <c r="L206" s="174"/>
      <c r="M206" s="179"/>
      <c r="N206" s="180"/>
      <c r="O206" s="180"/>
      <c r="P206" s="180"/>
      <c r="Q206" s="180"/>
      <c r="R206" s="180"/>
      <c r="S206" s="180"/>
      <c r="T206" s="181"/>
      <c r="AT206" s="175" t="s">
        <v>173</v>
      </c>
      <c r="AU206" s="175" t="s">
        <v>75</v>
      </c>
      <c r="AV206" s="13" t="s">
        <v>75</v>
      </c>
      <c r="AW206" s="13" t="s">
        <v>4</v>
      </c>
      <c r="AX206" s="13" t="s">
        <v>15</v>
      </c>
      <c r="AY206" s="175" t="s">
        <v>165</v>
      </c>
    </row>
    <row r="207" spans="1:65" s="2" customFormat="1" ht="21.75" customHeight="1">
      <c r="A207" s="33"/>
      <c r="B207" s="160"/>
      <c r="C207" s="161" t="s">
        <v>410</v>
      </c>
      <c r="D207" s="358" t="s">
        <v>167</v>
      </c>
      <c r="E207" s="162" t="s">
        <v>411</v>
      </c>
      <c r="F207" s="163" t="s">
        <v>412</v>
      </c>
      <c r="G207" s="164" t="s">
        <v>170</v>
      </c>
      <c r="H207" s="165">
        <v>3.7</v>
      </c>
      <c r="I207" s="166"/>
      <c r="J207" s="167">
        <f>ROUND(I207*H207,2)</f>
        <v>0</v>
      </c>
      <c r="K207" s="163" t="s">
        <v>171</v>
      </c>
      <c r="L207" s="34"/>
      <c r="M207" s="168" t="s">
        <v>3</v>
      </c>
      <c r="N207" s="169" t="s">
        <v>42</v>
      </c>
      <c r="O207" s="54"/>
      <c r="P207" s="170">
        <f>O207*H207</f>
        <v>0</v>
      </c>
      <c r="Q207" s="170">
        <v>0</v>
      </c>
      <c r="R207" s="170">
        <f>Q207*H207</f>
        <v>0</v>
      </c>
      <c r="S207" s="170">
        <v>0</v>
      </c>
      <c r="T207" s="171">
        <f>S207*H207</f>
        <v>0</v>
      </c>
      <c r="U207" s="33"/>
      <c r="V207" s="33"/>
      <c r="W207" s="33"/>
      <c r="X207" s="33"/>
      <c r="Y207" s="33"/>
      <c r="Z207" s="33"/>
      <c r="AA207" s="33"/>
      <c r="AB207" s="33"/>
      <c r="AC207" s="33"/>
      <c r="AD207" s="33"/>
      <c r="AE207" s="33"/>
      <c r="AR207" s="172" t="s">
        <v>255</v>
      </c>
      <c r="AT207" s="172" t="s">
        <v>167</v>
      </c>
      <c r="AU207" s="172" t="s">
        <v>75</v>
      </c>
      <c r="AY207" s="18" t="s">
        <v>165</v>
      </c>
      <c r="BE207" s="173">
        <f>IF(N207="základní",J207,0)</f>
        <v>0</v>
      </c>
      <c r="BF207" s="173">
        <f>IF(N207="snížená",J207,0)</f>
        <v>0</v>
      </c>
      <c r="BG207" s="173">
        <f>IF(N207="zákl. přenesená",J207,0)</f>
        <v>0</v>
      </c>
      <c r="BH207" s="173">
        <f>IF(N207="sníž. přenesená",J207,0)</f>
        <v>0</v>
      </c>
      <c r="BI207" s="173">
        <f>IF(N207="nulová",J207,0)</f>
        <v>0</v>
      </c>
      <c r="BJ207" s="18" t="s">
        <v>15</v>
      </c>
      <c r="BK207" s="173">
        <f>ROUND(I207*H207,2)</f>
        <v>0</v>
      </c>
      <c r="BL207" s="18" t="s">
        <v>255</v>
      </c>
      <c r="BM207" s="172" t="s">
        <v>637</v>
      </c>
    </row>
    <row r="208" spans="1:65" s="2" customFormat="1" ht="16.5" customHeight="1">
      <c r="A208" s="33"/>
      <c r="B208" s="160"/>
      <c r="C208" s="161" t="s">
        <v>414</v>
      </c>
      <c r="D208" s="358" t="s">
        <v>167</v>
      </c>
      <c r="E208" s="162" t="s">
        <v>415</v>
      </c>
      <c r="F208" s="163" t="s">
        <v>416</v>
      </c>
      <c r="G208" s="164" t="s">
        <v>170</v>
      </c>
      <c r="H208" s="165">
        <v>3.7</v>
      </c>
      <c r="I208" s="166"/>
      <c r="J208" s="167">
        <f>ROUND(I208*H208,2)</f>
        <v>0</v>
      </c>
      <c r="K208" s="163" t="s">
        <v>171</v>
      </c>
      <c r="L208" s="34"/>
      <c r="M208" s="168" t="s">
        <v>3</v>
      </c>
      <c r="N208" s="169" t="s">
        <v>42</v>
      </c>
      <c r="O208" s="54"/>
      <c r="P208" s="170">
        <f>O208*H208</f>
        <v>0</v>
      </c>
      <c r="Q208" s="170">
        <v>0.0003</v>
      </c>
      <c r="R208" s="170">
        <f>Q208*H208</f>
        <v>0.0011099999999999999</v>
      </c>
      <c r="S208" s="170">
        <v>0</v>
      </c>
      <c r="T208" s="171">
        <f>S208*H208</f>
        <v>0</v>
      </c>
      <c r="U208" s="33"/>
      <c r="V208" s="33"/>
      <c r="W208" s="33"/>
      <c r="X208" s="33"/>
      <c r="Y208" s="33"/>
      <c r="Z208" s="33"/>
      <c r="AA208" s="33"/>
      <c r="AB208" s="33"/>
      <c r="AC208" s="33"/>
      <c r="AD208" s="33"/>
      <c r="AE208" s="33"/>
      <c r="AR208" s="172" t="s">
        <v>255</v>
      </c>
      <c r="AT208" s="172" t="s">
        <v>167</v>
      </c>
      <c r="AU208" s="172" t="s">
        <v>75</v>
      </c>
      <c r="AY208" s="18" t="s">
        <v>165</v>
      </c>
      <c r="BE208" s="173">
        <f>IF(N208="základní",J208,0)</f>
        <v>0</v>
      </c>
      <c r="BF208" s="173">
        <f>IF(N208="snížená",J208,0)</f>
        <v>0</v>
      </c>
      <c r="BG208" s="173">
        <f>IF(N208="zákl. přenesená",J208,0)</f>
        <v>0</v>
      </c>
      <c r="BH208" s="173">
        <f>IF(N208="sníž. přenesená",J208,0)</f>
        <v>0</v>
      </c>
      <c r="BI208" s="173">
        <f>IF(N208="nulová",J208,0)</f>
        <v>0</v>
      </c>
      <c r="BJ208" s="18" t="s">
        <v>15</v>
      </c>
      <c r="BK208" s="173">
        <f>ROUND(I208*H208,2)</f>
        <v>0</v>
      </c>
      <c r="BL208" s="18" t="s">
        <v>255</v>
      </c>
      <c r="BM208" s="172" t="s">
        <v>638</v>
      </c>
    </row>
    <row r="209" spans="1:65" s="2" customFormat="1" ht="16.5" customHeight="1">
      <c r="A209" s="33"/>
      <c r="B209" s="160"/>
      <c r="C209" s="161" t="s">
        <v>418</v>
      </c>
      <c r="D209" s="358" t="s">
        <v>167</v>
      </c>
      <c r="E209" s="162" t="s">
        <v>419</v>
      </c>
      <c r="F209" s="163" t="s">
        <v>420</v>
      </c>
      <c r="G209" s="164" t="s">
        <v>177</v>
      </c>
      <c r="H209" s="165">
        <v>0.7</v>
      </c>
      <c r="I209" s="166"/>
      <c r="J209" s="167">
        <f>ROUND(I209*H209,2)</f>
        <v>0</v>
      </c>
      <c r="K209" s="163" t="s">
        <v>171</v>
      </c>
      <c r="L209" s="34"/>
      <c r="M209" s="168" t="s">
        <v>3</v>
      </c>
      <c r="N209" s="169" t="s">
        <v>42</v>
      </c>
      <c r="O209" s="54"/>
      <c r="P209" s="170">
        <f>O209*H209</f>
        <v>0</v>
      </c>
      <c r="Q209" s="170">
        <v>4E-05</v>
      </c>
      <c r="R209" s="170">
        <f>Q209*H209</f>
        <v>2.8E-05</v>
      </c>
      <c r="S209" s="170">
        <v>0</v>
      </c>
      <c r="T209" s="171">
        <f>S209*H209</f>
        <v>0</v>
      </c>
      <c r="U209" s="33"/>
      <c r="V209" s="33"/>
      <c r="W209" s="33"/>
      <c r="X209" s="33"/>
      <c r="Y209" s="33"/>
      <c r="Z209" s="33"/>
      <c r="AA209" s="33"/>
      <c r="AB209" s="33"/>
      <c r="AC209" s="33"/>
      <c r="AD209" s="33"/>
      <c r="AE209" s="33"/>
      <c r="AR209" s="172" t="s">
        <v>255</v>
      </c>
      <c r="AT209" s="172" t="s">
        <v>167</v>
      </c>
      <c r="AU209" s="172" t="s">
        <v>75</v>
      </c>
      <c r="AY209" s="18" t="s">
        <v>165</v>
      </c>
      <c r="BE209" s="173">
        <f>IF(N209="základní",J209,0)</f>
        <v>0</v>
      </c>
      <c r="BF209" s="173">
        <f>IF(N209="snížená",J209,0)</f>
        <v>0</v>
      </c>
      <c r="BG209" s="173">
        <f>IF(N209="zákl. přenesená",J209,0)</f>
        <v>0</v>
      </c>
      <c r="BH209" s="173">
        <f>IF(N209="sníž. přenesená",J209,0)</f>
        <v>0</v>
      </c>
      <c r="BI209" s="173">
        <f>IF(N209="nulová",J209,0)</f>
        <v>0</v>
      </c>
      <c r="BJ209" s="18" t="s">
        <v>15</v>
      </c>
      <c r="BK209" s="173">
        <f>ROUND(I209*H209,2)</f>
        <v>0</v>
      </c>
      <c r="BL209" s="18" t="s">
        <v>255</v>
      </c>
      <c r="BM209" s="172" t="s">
        <v>639</v>
      </c>
    </row>
    <row r="210" spans="1:65" s="2" customFormat="1" ht="16.5" customHeight="1">
      <c r="A210" s="33"/>
      <c r="B210" s="160"/>
      <c r="C210" s="198" t="s">
        <v>422</v>
      </c>
      <c r="D210" s="361" t="s">
        <v>353</v>
      </c>
      <c r="E210" s="199" t="s">
        <v>423</v>
      </c>
      <c r="F210" s="200" t="s">
        <v>424</v>
      </c>
      <c r="G210" s="201" t="s">
        <v>177</v>
      </c>
      <c r="H210" s="202">
        <v>0.77</v>
      </c>
      <c r="I210" s="203"/>
      <c r="J210" s="204">
        <f>ROUND(I210*H210,2)</f>
        <v>0</v>
      </c>
      <c r="K210" s="200" t="s">
        <v>171</v>
      </c>
      <c r="L210" s="205"/>
      <c r="M210" s="206" t="s">
        <v>3</v>
      </c>
      <c r="N210" s="207" t="s">
        <v>42</v>
      </c>
      <c r="O210" s="54"/>
      <c r="P210" s="170">
        <f>O210*H210</f>
        <v>0</v>
      </c>
      <c r="Q210" s="170">
        <v>0.00017</v>
      </c>
      <c r="R210" s="170">
        <f>Q210*H210</f>
        <v>0.0001309</v>
      </c>
      <c r="S210" s="170">
        <v>0</v>
      </c>
      <c r="T210" s="171">
        <f>S210*H210</f>
        <v>0</v>
      </c>
      <c r="U210" s="33"/>
      <c r="V210" s="33"/>
      <c r="W210" s="33"/>
      <c r="X210" s="33"/>
      <c r="Y210" s="33"/>
      <c r="Z210" s="33"/>
      <c r="AA210" s="33"/>
      <c r="AB210" s="33"/>
      <c r="AC210" s="33"/>
      <c r="AD210" s="33"/>
      <c r="AE210" s="33"/>
      <c r="AR210" s="172" t="s">
        <v>330</v>
      </c>
      <c r="AT210" s="172" t="s">
        <v>353</v>
      </c>
      <c r="AU210" s="172" t="s">
        <v>75</v>
      </c>
      <c r="AY210" s="18" t="s">
        <v>165</v>
      </c>
      <c r="BE210" s="173">
        <f>IF(N210="základní",J210,0)</f>
        <v>0</v>
      </c>
      <c r="BF210" s="173">
        <f>IF(N210="snížená",J210,0)</f>
        <v>0</v>
      </c>
      <c r="BG210" s="173">
        <f>IF(N210="zákl. přenesená",J210,0)</f>
        <v>0</v>
      </c>
      <c r="BH210" s="173">
        <f>IF(N210="sníž. přenesená",J210,0)</f>
        <v>0</v>
      </c>
      <c r="BI210" s="173">
        <f>IF(N210="nulová",J210,0)</f>
        <v>0</v>
      </c>
      <c r="BJ210" s="18" t="s">
        <v>15</v>
      </c>
      <c r="BK210" s="173">
        <f>ROUND(I210*H210,2)</f>
        <v>0</v>
      </c>
      <c r="BL210" s="18" t="s">
        <v>255</v>
      </c>
      <c r="BM210" s="172" t="s">
        <v>640</v>
      </c>
    </row>
    <row r="211" spans="2:51" s="13" customFormat="1" ht="12">
      <c r="B211" s="174"/>
      <c r="D211" s="359" t="s">
        <v>173</v>
      </c>
      <c r="F211" s="176" t="s">
        <v>426</v>
      </c>
      <c r="H211" s="177">
        <v>0.77</v>
      </c>
      <c r="I211" s="178"/>
      <c r="L211" s="174"/>
      <c r="M211" s="179"/>
      <c r="N211" s="180"/>
      <c r="O211" s="180"/>
      <c r="P211" s="180"/>
      <c r="Q211" s="180"/>
      <c r="R211" s="180"/>
      <c r="S211" s="180"/>
      <c r="T211" s="181"/>
      <c r="AT211" s="175" t="s">
        <v>173</v>
      </c>
      <c r="AU211" s="175" t="s">
        <v>75</v>
      </c>
      <c r="AV211" s="13" t="s">
        <v>75</v>
      </c>
      <c r="AW211" s="13" t="s">
        <v>4</v>
      </c>
      <c r="AX211" s="13" t="s">
        <v>15</v>
      </c>
      <c r="AY211" s="175" t="s">
        <v>165</v>
      </c>
    </row>
    <row r="212" spans="1:65" s="2" customFormat="1" ht="33" customHeight="1">
      <c r="A212" s="33"/>
      <c r="B212" s="160"/>
      <c r="C212" s="161" t="s">
        <v>427</v>
      </c>
      <c r="D212" s="358" t="s">
        <v>167</v>
      </c>
      <c r="E212" s="162" t="s">
        <v>641</v>
      </c>
      <c r="F212" s="163" t="s">
        <v>642</v>
      </c>
      <c r="G212" s="164" t="s">
        <v>270</v>
      </c>
      <c r="H212" s="197"/>
      <c r="I212" s="166"/>
      <c r="J212" s="167">
        <f>ROUND(I212*H212,2)</f>
        <v>0</v>
      </c>
      <c r="K212" s="163" t="s">
        <v>171</v>
      </c>
      <c r="L212" s="34"/>
      <c r="M212" s="168" t="s">
        <v>3</v>
      </c>
      <c r="N212" s="169" t="s">
        <v>42</v>
      </c>
      <c r="O212" s="54"/>
      <c r="P212" s="170">
        <f>O212*H212</f>
        <v>0</v>
      </c>
      <c r="Q212" s="170">
        <v>0</v>
      </c>
      <c r="R212" s="170">
        <f>Q212*H212</f>
        <v>0</v>
      </c>
      <c r="S212" s="170">
        <v>0</v>
      </c>
      <c r="T212" s="171">
        <f>S212*H212</f>
        <v>0</v>
      </c>
      <c r="U212" s="33"/>
      <c r="V212" s="33"/>
      <c r="W212" s="33"/>
      <c r="X212" s="33"/>
      <c r="Y212" s="33"/>
      <c r="Z212" s="33"/>
      <c r="AA212" s="33"/>
      <c r="AB212" s="33"/>
      <c r="AC212" s="33"/>
      <c r="AD212" s="33"/>
      <c r="AE212" s="33"/>
      <c r="AR212" s="172" t="s">
        <v>255</v>
      </c>
      <c r="AT212" s="172" t="s">
        <v>167</v>
      </c>
      <c r="AU212" s="172" t="s">
        <v>75</v>
      </c>
      <c r="AY212" s="18" t="s">
        <v>165</v>
      </c>
      <c r="BE212" s="173">
        <f>IF(N212="základní",J212,0)</f>
        <v>0</v>
      </c>
      <c r="BF212" s="173">
        <f>IF(N212="snížená",J212,0)</f>
        <v>0</v>
      </c>
      <c r="BG212" s="173">
        <f>IF(N212="zákl. přenesená",J212,0)</f>
        <v>0</v>
      </c>
      <c r="BH212" s="173">
        <f>IF(N212="sníž. přenesená",J212,0)</f>
        <v>0</v>
      </c>
      <c r="BI212" s="173">
        <f>IF(N212="nulová",J212,0)</f>
        <v>0</v>
      </c>
      <c r="BJ212" s="18" t="s">
        <v>15</v>
      </c>
      <c r="BK212" s="173">
        <f>ROUND(I212*H212,2)</f>
        <v>0</v>
      </c>
      <c r="BL212" s="18" t="s">
        <v>255</v>
      </c>
      <c r="BM212" s="172" t="s">
        <v>643</v>
      </c>
    </row>
    <row r="213" spans="2:63" s="12" customFormat="1" ht="22.9" customHeight="1">
      <c r="B213" s="147"/>
      <c r="D213" s="360" t="s">
        <v>70</v>
      </c>
      <c r="E213" s="158" t="s">
        <v>431</v>
      </c>
      <c r="F213" s="158" t="s">
        <v>432</v>
      </c>
      <c r="I213" s="150"/>
      <c r="J213" s="159">
        <f>BK213</f>
        <v>0</v>
      </c>
      <c r="L213" s="147"/>
      <c r="M213" s="152"/>
      <c r="N213" s="153"/>
      <c r="O213" s="153"/>
      <c r="P213" s="154">
        <f>SUM(P214:P239)</f>
        <v>0</v>
      </c>
      <c r="Q213" s="153"/>
      <c r="R213" s="154">
        <f>SUM(R214:R239)</f>
        <v>0.08550500000000001</v>
      </c>
      <c r="S213" s="153"/>
      <c r="T213" s="155">
        <f>SUM(T214:T239)</f>
        <v>1.4833</v>
      </c>
      <c r="AR213" s="148" t="s">
        <v>75</v>
      </c>
      <c r="AT213" s="156" t="s">
        <v>70</v>
      </c>
      <c r="AU213" s="156" t="s">
        <v>15</v>
      </c>
      <c r="AY213" s="148" t="s">
        <v>165</v>
      </c>
      <c r="BK213" s="157">
        <f>SUM(BK214:BK239)</f>
        <v>0</v>
      </c>
    </row>
    <row r="214" spans="1:65" s="2" customFormat="1" ht="21.75" customHeight="1">
      <c r="A214" s="33"/>
      <c r="B214" s="160"/>
      <c r="C214" s="161" t="s">
        <v>433</v>
      </c>
      <c r="D214" s="358" t="s">
        <v>167</v>
      </c>
      <c r="E214" s="162" t="s">
        <v>434</v>
      </c>
      <c r="F214" s="163" t="s">
        <v>435</v>
      </c>
      <c r="G214" s="164" t="s">
        <v>170</v>
      </c>
      <c r="H214" s="165">
        <v>18.2</v>
      </c>
      <c r="I214" s="166"/>
      <c r="J214" s="167">
        <f>ROUND(I214*H214,2)</f>
        <v>0</v>
      </c>
      <c r="K214" s="163" t="s">
        <v>171</v>
      </c>
      <c r="L214" s="34"/>
      <c r="M214" s="168" t="s">
        <v>3</v>
      </c>
      <c r="N214" s="169" t="s">
        <v>42</v>
      </c>
      <c r="O214" s="54"/>
      <c r="P214" s="170">
        <f>O214*H214</f>
        <v>0</v>
      </c>
      <c r="Q214" s="170">
        <v>0</v>
      </c>
      <c r="R214" s="170">
        <f>Q214*H214</f>
        <v>0</v>
      </c>
      <c r="S214" s="170">
        <v>0.0815</v>
      </c>
      <c r="T214" s="171">
        <f>S214*H214</f>
        <v>1.4833</v>
      </c>
      <c r="U214" s="33"/>
      <c r="V214" s="33"/>
      <c r="W214" s="33"/>
      <c r="X214" s="33"/>
      <c r="Y214" s="33"/>
      <c r="Z214" s="33"/>
      <c r="AA214" s="33"/>
      <c r="AB214" s="33"/>
      <c r="AC214" s="33"/>
      <c r="AD214" s="33"/>
      <c r="AE214" s="33"/>
      <c r="AR214" s="172" t="s">
        <v>255</v>
      </c>
      <c r="AT214" s="172" t="s">
        <v>167</v>
      </c>
      <c r="AU214" s="172" t="s">
        <v>75</v>
      </c>
      <c r="AY214" s="18" t="s">
        <v>165</v>
      </c>
      <c r="BE214" s="173">
        <f>IF(N214="základní",J214,0)</f>
        <v>0</v>
      </c>
      <c r="BF214" s="173">
        <f>IF(N214="snížená",J214,0)</f>
        <v>0</v>
      </c>
      <c r="BG214" s="173">
        <f>IF(N214="zákl. přenesená",J214,0)</f>
        <v>0</v>
      </c>
      <c r="BH214" s="173">
        <f>IF(N214="sníž. přenesená",J214,0)</f>
        <v>0</v>
      </c>
      <c r="BI214" s="173">
        <f>IF(N214="nulová",J214,0)</f>
        <v>0</v>
      </c>
      <c r="BJ214" s="18" t="s">
        <v>15</v>
      </c>
      <c r="BK214" s="173">
        <f>ROUND(I214*H214,2)</f>
        <v>0</v>
      </c>
      <c r="BL214" s="18" t="s">
        <v>255</v>
      </c>
      <c r="BM214" s="172" t="s">
        <v>644</v>
      </c>
    </row>
    <row r="215" spans="2:51" s="13" customFormat="1" ht="12">
      <c r="B215" s="174"/>
      <c r="D215" s="359" t="s">
        <v>173</v>
      </c>
      <c r="E215" s="175" t="s">
        <v>3</v>
      </c>
      <c r="F215" s="176" t="s">
        <v>437</v>
      </c>
      <c r="H215" s="177">
        <v>19.6</v>
      </c>
      <c r="I215" s="178"/>
      <c r="L215" s="174"/>
      <c r="M215" s="179"/>
      <c r="N215" s="180"/>
      <c r="O215" s="180"/>
      <c r="P215" s="180"/>
      <c r="Q215" s="180"/>
      <c r="R215" s="180"/>
      <c r="S215" s="180"/>
      <c r="T215" s="181"/>
      <c r="AT215" s="175" t="s">
        <v>173</v>
      </c>
      <c r="AU215" s="175" t="s">
        <v>75</v>
      </c>
      <c r="AV215" s="13" t="s">
        <v>75</v>
      </c>
      <c r="AW215" s="13" t="s">
        <v>33</v>
      </c>
      <c r="AX215" s="13" t="s">
        <v>71</v>
      </c>
      <c r="AY215" s="175" t="s">
        <v>165</v>
      </c>
    </row>
    <row r="216" spans="2:51" s="13" customFormat="1" ht="12">
      <c r="B216" s="174"/>
      <c r="D216" s="359" t="s">
        <v>173</v>
      </c>
      <c r="E216" s="175" t="s">
        <v>3</v>
      </c>
      <c r="F216" s="176" t="s">
        <v>192</v>
      </c>
      <c r="H216" s="177">
        <v>-1.4</v>
      </c>
      <c r="I216" s="178"/>
      <c r="L216" s="174"/>
      <c r="M216" s="179"/>
      <c r="N216" s="180"/>
      <c r="O216" s="180"/>
      <c r="P216" s="180"/>
      <c r="Q216" s="180"/>
      <c r="R216" s="180"/>
      <c r="S216" s="180"/>
      <c r="T216" s="181"/>
      <c r="AT216" s="175" t="s">
        <v>173</v>
      </c>
      <c r="AU216" s="175" t="s">
        <v>75</v>
      </c>
      <c r="AV216" s="13" t="s">
        <v>75</v>
      </c>
      <c r="AW216" s="13" t="s">
        <v>33</v>
      </c>
      <c r="AX216" s="13" t="s">
        <v>71</v>
      </c>
      <c r="AY216" s="175" t="s">
        <v>165</v>
      </c>
    </row>
    <row r="217" spans="2:51" s="14" customFormat="1" ht="12">
      <c r="B217" s="182"/>
      <c r="D217" s="359" t="s">
        <v>173</v>
      </c>
      <c r="E217" s="183" t="s">
        <v>3</v>
      </c>
      <c r="F217" s="184" t="s">
        <v>181</v>
      </c>
      <c r="H217" s="185">
        <v>18.2</v>
      </c>
      <c r="I217" s="186"/>
      <c r="L217" s="182"/>
      <c r="M217" s="187"/>
      <c r="N217" s="188"/>
      <c r="O217" s="188"/>
      <c r="P217" s="188"/>
      <c r="Q217" s="188"/>
      <c r="R217" s="188"/>
      <c r="S217" s="188"/>
      <c r="T217" s="189"/>
      <c r="AT217" s="183" t="s">
        <v>173</v>
      </c>
      <c r="AU217" s="183" t="s">
        <v>75</v>
      </c>
      <c r="AV217" s="14" t="s">
        <v>87</v>
      </c>
      <c r="AW217" s="14" t="s">
        <v>33</v>
      </c>
      <c r="AX217" s="14" t="s">
        <v>15</v>
      </c>
      <c r="AY217" s="183" t="s">
        <v>165</v>
      </c>
    </row>
    <row r="218" spans="1:65" s="2" customFormat="1" ht="33" customHeight="1">
      <c r="A218" s="33"/>
      <c r="B218" s="160"/>
      <c r="C218" s="161" t="s">
        <v>438</v>
      </c>
      <c r="D218" s="358" t="s">
        <v>167</v>
      </c>
      <c r="E218" s="162" t="s">
        <v>439</v>
      </c>
      <c r="F218" s="163" t="s">
        <v>440</v>
      </c>
      <c r="G218" s="164" t="s">
        <v>170</v>
      </c>
      <c r="H218" s="165">
        <v>22.12</v>
      </c>
      <c r="I218" s="166"/>
      <c r="J218" s="167">
        <f>ROUND(I218*H218,2)</f>
        <v>0</v>
      </c>
      <c r="K218" s="163" t="s">
        <v>171</v>
      </c>
      <c r="L218" s="34"/>
      <c r="M218" s="168" t="s">
        <v>3</v>
      </c>
      <c r="N218" s="169" t="s">
        <v>42</v>
      </c>
      <c r="O218" s="54"/>
      <c r="P218" s="170">
        <f>O218*H218</f>
        <v>0</v>
      </c>
      <c r="Q218" s="170">
        <v>0.0029</v>
      </c>
      <c r="R218" s="170">
        <f>Q218*H218</f>
        <v>0.064148</v>
      </c>
      <c r="S218" s="170">
        <v>0</v>
      </c>
      <c r="T218" s="171">
        <f>S218*H218</f>
        <v>0</v>
      </c>
      <c r="U218" s="33"/>
      <c r="V218" s="33"/>
      <c r="W218" s="33"/>
      <c r="X218" s="33"/>
      <c r="Y218" s="33"/>
      <c r="Z218" s="33"/>
      <c r="AA218" s="33"/>
      <c r="AB218" s="33"/>
      <c r="AC218" s="33"/>
      <c r="AD218" s="33"/>
      <c r="AE218" s="33"/>
      <c r="AR218" s="172" t="s">
        <v>255</v>
      </c>
      <c r="AT218" s="172" t="s">
        <v>167</v>
      </c>
      <c r="AU218" s="172" t="s">
        <v>75</v>
      </c>
      <c r="AY218" s="18" t="s">
        <v>165</v>
      </c>
      <c r="BE218" s="173">
        <f>IF(N218="základní",J218,0)</f>
        <v>0</v>
      </c>
      <c r="BF218" s="173">
        <f>IF(N218="snížená",J218,0)</f>
        <v>0</v>
      </c>
      <c r="BG218" s="173">
        <f>IF(N218="zákl. přenesená",J218,0)</f>
        <v>0</v>
      </c>
      <c r="BH218" s="173">
        <f>IF(N218="sníž. přenesená",J218,0)</f>
        <v>0</v>
      </c>
      <c r="BI218" s="173">
        <f>IF(N218="nulová",J218,0)</f>
        <v>0</v>
      </c>
      <c r="BJ218" s="18" t="s">
        <v>15</v>
      </c>
      <c r="BK218" s="173">
        <f>ROUND(I218*H218,2)</f>
        <v>0</v>
      </c>
      <c r="BL218" s="18" t="s">
        <v>255</v>
      </c>
      <c r="BM218" s="172" t="s">
        <v>645</v>
      </c>
    </row>
    <row r="219" spans="2:51" s="13" customFormat="1" ht="12">
      <c r="B219" s="174"/>
      <c r="D219" s="359" t="s">
        <v>173</v>
      </c>
      <c r="E219" s="175" t="s">
        <v>3</v>
      </c>
      <c r="F219" s="176" t="s">
        <v>442</v>
      </c>
      <c r="H219" s="177">
        <v>23.52</v>
      </c>
      <c r="I219" s="178"/>
      <c r="L219" s="174"/>
      <c r="M219" s="179"/>
      <c r="N219" s="180"/>
      <c r="O219" s="180"/>
      <c r="P219" s="180"/>
      <c r="Q219" s="180"/>
      <c r="R219" s="180"/>
      <c r="S219" s="180"/>
      <c r="T219" s="181"/>
      <c r="AT219" s="175" t="s">
        <v>173</v>
      </c>
      <c r="AU219" s="175" t="s">
        <v>75</v>
      </c>
      <c r="AV219" s="13" t="s">
        <v>75</v>
      </c>
      <c r="AW219" s="13" t="s">
        <v>33</v>
      </c>
      <c r="AX219" s="13" t="s">
        <v>71</v>
      </c>
      <c r="AY219" s="175" t="s">
        <v>165</v>
      </c>
    </row>
    <row r="220" spans="2:51" s="13" customFormat="1" ht="12">
      <c r="B220" s="174"/>
      <c r="D220" s="359" t="s">
        <v>173</v>
      </c>
      <c r="E220" s="175" t="s">
        <v>3</v>
      </c>
      <c r="F220" s="176" t="s">
        <v>192</v>
      </c>
      <c r="H220" s="177">
        <v>-1.4</v>
      </c>
      <c r="I220" s="178"/>
      <c r="L220" s="174"/>
      <c r="M220" s="179"/>
      <c r="N220" s="180"/>
      <c r="O220" s="180"/>
      <c r="P220" s="180"/>
      <c r="Q220" s="180"/>
      <c r="R220" s="180"/>
      <c r="S220" s="180"/>
      <c r="T220" s="181"/>
      <c r="AT220" s="175" t="s">
        <v>173</v>
      </c>
      <c r="AU220" s="175" t="s">
        <v>75</v>
      </c>
      <c r="AV220" s="13" t="s">
        <v>75</v>
      </c>
      <c r="AW220" s="13" t="s">
        <v>33</v>
      </c>
      <c r="AX220" s="13" t="s">
        <v>71</v>
      </c>
      <c r="AY220" s="175" t="s">
        <v>165</v>
      </c>
    </row>
    <row r="221" spans="2:51" s="14" customFormat="1" ht="12">
      <c r="B221" s="182"/>
      <c r="D221" s="359" t="s">
        <v>173</v>
      </c>
      <c r="E221" s="183" t="s">
        <v>3</v>
      </c>
      <c r="F221" s="184" t="s">
        <v>181</v>
      </c>
      <c r="H221" s="185">
        <v>22.12</v>
      </c>
      <c r="I221" s="186"/>
      <c r="L221" s="182"/>
      <c r="M221" s="187"/>
      <c r="N221" s="188"/>
      <c r="O221" s="188"/>
      <c r="P221" s="188"/>
      <c r="Q221" s="188"/>
      <c r="R221" s="188"/>
      <c r="S221" s="188"/>
      <c r="T221" s="189"/>
      <c r="AT221" s="183" t="s">
        <v>173</v>
      </c>
      <c r="AU221" s="183" t="s">
        <v>75</v>
      </c>
      <c r="AV221" s="14" t="s">
        <v>87</v>
      </c>
      <c r="AW221" s="14" t="s">
        <v>33</v>
      </c>
      <c r="AX221" s="14" t="s">
        <v>15</v>
      </c>
      <c r="AY221" s="183" t="s">
        <v>165</v>
      </c>
    </row>
    <row r="222" spans="1:65" s="2" customFormat="1" ht="21.75" customHeight="1">
      <c r="A222" s="33"/>
      <c r="B222" s="160"/>
      <c r="C222" s="198" t="s">
        <v>443</v>
      </c>
      <c r="D222" s="361" t="s">
        <v>353</v>
      </c>
      <c r="E222" s="199" t="s">
        <v>444</v>
      </c>
      <c r="F222" s="200" t="s">
        <v>445</v>
      </c>
      <c r="G222" s="201" t="s">
        <v>170</v>
      </c>
      <c r="H222" s="202">
        <v>24.332</v>
      </c>
      <c r="I222" s="203"/>
      <c r="J222" s="204">
        <f>ROUND(I222*H222,2)</f>
        <v>0</v>
      </c>
      <c r="K222" s="200" t="s">
        <v>3</v>
      </c>
      <c r="L222" s="205"/>
      <c r="M222" s="206" t="s">
        <v>3</v>
      </c>
      <c r="N222" s="207" t="s">
        <v>42</v>
      </c>
      <c r="O222" s="54"/>
      <c r="P222" s="170">
        <f>O222*H222</f>
        <v>0</v>
      </c>
      <c r="Q222" s="170">
        <v>0</v>
      </c>
      <c r="R222" s="170">
        <f>Q222*H222</f>
        <v>0</v>
      </c>
      <c r="S222" s="170">
        <v>0</v>
      </c>
      <c r="T222" s="171">
        <f>S222*H222</f>
        <v>0</v>
      </c>
      <c r="U222" s="33"/>
      <c r="V222" s="33"/>
      <c r="W222" s="33"/>
      <c r="X222" s="33"/>
      <c r="Y222" s="33"/>
      <c r="Z222" s="33"/>
      <c r="AA222" s="33"/>
      <c r="AB222" s="33"/>
      <c r="AC222" s="33"/>
      <c r="AD222" s="33"/>
      <c r="AE222" s="33"/>
      <c r="AR222" s="172" t="s">
        <v>330</v>
      </c>
      <c r="AT222" s="172" t="s">
        <v>353</v>
      </c>
      <c r="AU222" s="172" t="s">
        <v>75</v>
      </c>
      <c r="AY222" s="18" t="s">
        <v>165</v>
      </c>
      <c r="BE222" s="173">
        <f>IF(N222="základní",J222,0)</f>
        <v>0</v>
      </c>
      <c r="BF222" s="173">
        <f>IF(N222="snížená",J222,0)</f>
        <v>0</v>
      </c>
      <c r="BG222" s="173">
        <f>IF(N222="zákl. přenesená",J222,0)</f>
        <v>0</v>
      </c>
      <c r="BH222" s="173">
        <f>IF(N222="sníž. přenesená",J222,0)</f>
        <v>0</v>
      </c>
      <c r="BI222" s="173">
        <f>IF(N222="nulová",J222,0)</f>
        <v>0</v>
      </c>
      <c r="BJ222" s="18" t="s">
        <v>15</v>
      </c>
      <c r="BK222" s="173">
        <f>ROUND(I222*H222,2)</f>
        <v>0</v>
      </c>
      <c r="BL222" s="18" t="s">
        <v>255</v>
      </c>
      <c r="BM222" s="172" t="s">
        <v>646</v>
      </c>
    </row>
    <row r="223" spans="2:51" s="13" customFormat="1" ht="12">
      <c r="B223" s="174"/>
      <c r="D223" s="359" t="s">
        <v>173</v>
      </c>
      <c r="F223" s="176" t="s">
        <v>447</v>
      </c>
      <c r="H223" s="177">
        <v>24.332</v>
      </c>
      <c r="I223" s="178"/>
      <c r="L223" s="174"/>
      <c r="M223" s="179"/>
      <c r="N223" s="180"/>
      <c r="O223" s="180"/>
      <c r="P223" s="180"/>
      <c r="Q223" s="180"/>
      <c r="R223" s="180"/>
      <c r="S223" s="180"/>
      <c r="T223" s="181"/>
      <c r="AT223" s="175" t="s">
        <v>173</v>
      </c>
      <c r="AU223" s="175" t="s">
        <v>75</v>
      </c>
      <c r="AV223" s="13" t="s">
        <v>75</v>
      </c>
      <c r="AW223" s="13" t="s">
        <v>4</v>
      </c>
      <c r="AX223" s="13" t="s">
        <v>15</v>
      </c>
      <c r="AY223" s="175" t="s">
        <v>165</v>
      </c>
    </row>
    <row r="224" spans="1:65" s="2" customFormat="1" ht="21.75" customHeight="1">
      <c r="A224" s="33"/>
      <c r="B224" s="160"/>
      <c r="C224" s="161" t="s">
        <v>448</v>
      </c>
      <c r="D224" s="358" t="s">
        <v>167</v>
      </c>
      <c r="E224" s="162" t="s">
        <v>449</v>
      </c>
      <c r="F224" s="163" t="s">
        <v>450</v>
      </c>
      <c r="G224" s="164" t="s">
        <v>170</v>
      </c>
      <c r="H224" s="165">
        <v>1.25</v>
      </c>
      <c r="I224" s="166"/>
      <c r="J224" s="167">
        <f>ROUND(I224*H224,2)</f>
        <v>0</v>
      </c>
      <c r="K224" s="163" t="s">
        <v>171</v>
      </c>
      <c r="L224" s="34"/>
      <c r="M224" s="168" t="s">
        <v>3</v>
      </c>
      <c r="N224" s="169" t="s">
        <v>42</v>
      </c>
      <c r="O224" s="54"/>
      <c r="P224" s="170">
        <f>O224*H224</f>
        <v>0</v>
      </c>
      <c r="Q224" s="170">
        <v>0.00057</v>
      </c>
      <c r="R224" s="170">
        <f>Q224*H224</f>
        <v>0.0007125</v>
      </c>
      <c r="S224" s="170">
        <v>0</v>
      </c>
      <c r="T224" s="171">
        <f>S224*H224</f>
        <v>0</v>
      </c>
      <c r="U224" s="33"/>
      <c r="V224" s="33"/>
      <c r="W224" s="33"/>
      <c r="X224" s="33"/>
      <c r="Y224" s="33"/>
      <c r="Z224" s="33"/>
      <c r="AA224" s="33"/>
      <c r="AB224" s="33"/>
      <c r="AC224" s="33"/>
      <c r="AD224" s="33"/>
      <c r="AE224" s="33"/>
      <c r="AR224" s="172" t="s">
        <v>255</v>
      </c>
      <c r="AT224" s="172" t="s">
        <v>167</v>
      </c>
      <c r="AU224" s="172" t="s">
        <v>75</v>
      </c>
      <c r="AY224" s="18" t="s">
        <v>165</v>
      </c>
      <c r="BE224" s="173">
        <f>IF(N224="základní",J224,0)</f>
        <v>0</v>
      </c>
      <c r="BF224" s="173">
        <f>IF(N224="snížená",J224,0)</f>
        <v>0</v>
      </c>
      <c r="BG224" s="173">
        <f>IF(N224="zákl. přenesená",J224,0)</f>
        <v>0</v>
      </c>
      <c r="BH224" s="173">
        <f>IF(N224="sníž. přenesená",J224,0)</f>
        <v>0</v>
      </c>
      <c r="BI224" s="173">
        <f>IF(N224="nulová",J224,0)</f>
        <v>0</v>
      </c>
      <c r="BJ224" s="18" t="s">
        <v>15</v>
      </c>
      <c r="BK224" s="173">
        <f>ROUND(I224*H224,2)</f>
        <v>0</v>
      </c>
      <c r="BL224" s="18" t="s">
        <v>255</v>
      </c>
      <c r="BM224" s="172" t="s">
        <v>647</v>
      </c>
    </row>
    <row r="225" spans="2:51" s="13" customFormat="1" ht="12">
      <c r="B225" s="174"/>
      <c r="D225" s="359" t="s">
        <v>173</v>
      </c>
      <c r="E225" s="175" t="s">
        <v>3</v>
      </c>
      <c r="F225" s="176" t="s">
        <v>452</v>
      </c>
      <c r="H225" s="177">
        <v>1.25</v>
      </c>
      <c r="I225" s="178"/>
      <c r="L225" s="174"/>
      <c r="M225" s="179"/>
      <c r="N225" s="180"/>
      <c r="O225" s="180"/>
      <c r="P225" s="180"/>
      <c r="Q225" s="180"/>
      <c r="R225" s="180"/>
      <c r="S225" s="180"/>
      <c r="T225" s="181"/>
      <c r="AT225" s="175" t="s">
        <v>173</v>
      </c>
      <c r="AU225" s="175" t="s">
        <v>75</v>
      </c>
      <c r="AV225" s="13" t="s">
        <v>75</v>
      </c>
      <c r="AW225" s="13" t="s">
        <v>33</v>
      </c>
      <c r="AX225" s="13" t="s">
        <v>15</v>
      </c>
      <c r="AY225" s="175" t="s">
        <v>165</v>
      </c>
    </row>
    <row r="226" spans="1:65" s="2" customFormat="1" ht="16.5" customHeight="1">
      <c r="A226" s="33"/>
      <c r="B226" s="160"/>
      <c r="C226" s="198" t="s">
        <v>453</v>
      </c>
      <c r="D226" s="361" t="s">
        <v>353</v>
      </c>
      <c r="E226" s="199" t="s">
        <v>454</v>
      </c>
      <c r="F226" s="200" t="s">
        <v>455</v>
      </c>
      <c r="G226" s="201" t="s">
        <v>170</v>
      </c>
      <c r="H226" s="202">
        <v>1.375</v>
      </c>
      <c r="I226" s="203"/>
      <c r="J226" s="204">
        <f>ROUND(I226*H226,2)</f>
        <v>0</v>
      </c>
      <c r="K226" s="200" t="s">
        <v>171</v>
      </c>
      <c r="L226" s="205"/>
      <c r="M226" s="206" t="s">
        <v>3</v>
      </c>
      <c r="N226" s="207" t="s">
        <v>42</v>
      </c>
      <c r="O226" s="54"/>
      <c r="P226" s="170">
        <f>O226*H226</f>
        <v>0</v>
      </c>
      <c r="Q226" s="170">
        <v>0.0075</v>
      </c>
      <c r="R226" s="170">
        <f>Q226*H226</f>
        <v>0.010312499999999999</v>
      </c>
      <c r="S226" s="170">
        <v>0</v>
      </c>
      <c r="T226" s="171">
        <f>S226*H226</f>
        <v>0</v>
      </c>
      <c r="U226" s="33"/>
      <c r="V226" s="33"/>
      <c r="W226" s="33"/>
      <c r="X226" s="33"/>
      <c r="Y226" s="33"/>
      <c r="Z226" s="33"/>
      <c r="AA226" s="33"/>
      <c r="AB226" s="33"/>
      <c r="AC226" s="33"/>
      <c r="AD226" s="33"/>
      <c r="AE226" s="33"/>
      <c r="AR226" s="172" t="s">
        <v>330</v>
      </c>
      <c r="AT226" s="172" t="s">
        <v>353</v>
      </c>
      <c r="AU226" s="172" t="s">
        <v>75</v>
      </c>
      <c r="AY226" s="18" t="s">
        <v>165</v>
      </c>
      <c r="BE226" s="173">
        <f>IF(N226="základní",J226,0)</f>
        <v>0</v>
      </c>
      <c r="BF226" s="173">
        <f>IF(N226="snížená",J226,0)</f>
        <v>0</v>
      </c>
      <c r="BG226" s="173">
        <f>IF(N226="zákl. přenesená",J226,0)</f>
        <v>0</v>
      </c>
      <c r="BH226" s="173">
        <f>IF(N226="sníž. přenesená",J226,0)</f>
        <v>0</v>
      </c>
      <c r="BI226" s="173">
        <f>IF(N226="nulová",J226,0)</f>
        <v>0</v>
      </c>
      <c r="BJ226" s="18" t="s">
        <v>15</v>
      </c>
      <c r="BK226" s="173">
        <f>ROUND(I226*H226,2)</f>
        <v>0</v>
      </c>
      <c r="BL226" s="18" t="s">
        <v>255</v>
      </c>
      <c r="BM226" s="172" t="s">
        <v>648</v>
      </c>
    </row>
    <row r="227" spans="2:51" s="13" customFormat="1" ht="12">
      <c r="B227" s="174"/>
      <c r="D227" s="359" t="s">
        <v>173</v>
      </c>
      <c r="F227" s="176" t="s">
        <v>457</v>
      </c>
      <c r="H227" s="177">
        <v>1.375</v>
      </c>
      <c r="I227" s="178"/>
      <c r="L227" s="174"/>
      <c r="M227" s="179"/>
      <c r="N227" s="180"/>
      <c r="O227" s="180"/>
      <c r="P227" s="180"/>
      <c r="Q227" s="180"/>
      <c r="R227" s="180"/>
      <c r="S227" s="180"/>
      <c r="T227" s="181"/>
      <c r="AT227" s="175" t="s">
        <v>173</v>
      </c>
      <c r="AU227" s="175" t="s">
        <v>75</v>
      </c>
      <c r="AV227" s="13" t="s">
        <v>75</v>
      </c>
      <c r="AW227" s="13" t="s">
        <v>4</v>
      </c>
      <c r="AX227" s="13" t="s">
        <v>15</v>
      </c>
      <c r="AY227" s="175" t="s">
        <v>165</v>
      </c>
    </row>
    <row r="228" spans="1:65" s="2" customFormat="1" ht="21.75" customHeight="1">
      <c r="A228" s="33"/>
      <c r="B228" s="160"/>
      <c r="C228" s="161" t="s">
        <v>458</v>
      </c>
      <c r="D228" s="358" t="s">
        <v>167</v>
      </c>
      <c r="E228" s="162" t="s">
        <v>459</v>
      </c>
      <c r="F228" s="163" t="s">
        <v>460</v>
      </c>
      <c r="G228" s="164" t="s">
        <v>177</v>
      </c>
      <c r="H228" s="165">
        <v>8.7</v>
      </c>
      <c r="I228" s="166"/>
      <c r="J228" s="167">
        <f>ROUND(I228*H228,2)</f>
        <v>0</v>
      </c>
      <c r="K228" s="163" t="s">
        <v>171</v>
      </c>
      <c r="L228" s="34"/>
      <c r="M228" s="168" t="s">
        <v>3</v>
      </c>
      <c r="N228" s="169" t="s">
        <v>42</v>
      </c>
      <c r="O228" s="54"/>
      <c r="P228" s="170">
        <f>O228*H228</f>
        <v>0</v>
      </c>
      <c r="Q228" s="170">
        <v>0.00031</v>
      </c>
      <c r="R228" s="170">
        <f>Q228*H228</f>
        <v>0.0026969999999999997</v>
      </c>
      <c r="S228" s="170">
        <v>0</v>
      </c>
      <c r="T228" s="171">
        <f>S228*H228</f>
        <v>0</v>
      </c>
      <c r="U228" s="33"/>
      <c r="V228" s="33"/>
      <c r="W228" s="33"/>
      <c r="X228" s="33"/>
      <c r="Y228" s="33"/>
      <c r="Z228" s="33"/>
      <c r="AA228" s="33"/>
      <c r="AB228" s="33"/>
      <c r="AC228" s="33"/>
      <c r="AD228" s="33"/>
      <c r="AE228" s="33"/>
      <c r="AR228" s="172" t="s">
        <v>255</v>
      </c>
      <c r="AT228" s="172" t="s">
        <v>167</v>
      </c>
      <c r="AU228" s="172" t="s">
        <v>75</v>
      </c>
      <c r="AY228" s="18" t="s">
        <v>165</v>
      </c>
      <c r="BE228" s="173">
        <f>IF(N228="základní",J228,0)</f>
        <v>0</v>
      </c>
      <c r="BF228" s="173">
        <f>IF(N228="snížená",J228,0)</f>
        <v>0</v>
      </c>
      <c r="BG228" s="173">
        <f>IF(N228="zákl. přenesená",J228,0)</f>
        <v>0</v>
      </c>
      <c r="BH228" s="173">
        <f>IF(N228="sníž. přenesená",J228,0)</f>
        <v>0</v>
      </c>
      <c r="BI228" s="173">
        <f>IF(N228="nulová",J228,0)</f>
        <v>0</v>
      </c>
      <c r="BJ228" s="18" t="s">
        <v>15</v>
      </c>
      <c r="BK228" s="173">
        <f>ROUND(I228*H228,2)</f>
        <v>0</v>
      </c>
      <c r="BL228" s="18" t="s">
        <v>255</v>
      </c>
      <c r="BM228" s="172" t="s">
        <v>649</v>
      </c>
    </row>
    <row r="229" spans="2:51" s="13" customFormat="1" ht="12">
      <c r="B229" s="174"/>
      <c r="D229" s="359" t="s">
        <v>173</v>
      </c>
      <c r="E229" s="175" t="s">
        <v>3</v>
      </c>
      <c r="F229" s="176" t="s">
        <v>462</v>
      </c>
      <c r="H229" s="177">
        <v>8.7</v>
      </c>
      <c r="I229" s="178"/>
      <c r="L229" s="174"/>
      <c r="M229" s="179"/>
      <c r="N229" s="180"/>
      <c r="O229" s="180"/>
      <c r="P229" s="180"/>
      <c r="Q229" s="180"/>
      <c r="R229" s="180"/>
      <c r="S229" s="180"/>
      <c r="T229" s="181"/>
      <c r="AT229" s="175" t="s">
        <v>173</v>
      </c>
      <c r="AU229" s="175" t="s">
        <v>75</v>
      </c>
      <c r="AV229" s="13" t="s">
        <v>75</v>
      </c>
      <c r="AW229" s="13" t="s">
        <v>33</v>
      </c>
      <c r="AX229" s="13" t="s">
        <v>15</v>
      </c>
      <c r="AY229" s="175" t="s">
        <v>165</v>
      </c>
    </row>
    <row r="230" spans="1:65" s="2" customFormat="1" ht="16.5" customHeight="1">
      <c r="A230" s="33"/>
      <c r="B230" s="160"/>
      <c r="C230" s="161" t="s">
        <v>463</v>
      </c>
      <c r="D230" s="358" t="s">
        <v>167</v>
      </c>
      <c r="E230" s="162" t="s">
        <v>464</v>
      </c>
      <c r="F230" s="163" t="s">
        <v>465</v>
      </c>
      <c r="G230" s="164" t="s">
        <v>170</v>
      </c>
      <c r="H230" s="165">
        <v>22.12</v>
      </c>
      <c r="I230" s="166"/>
      <c r="J230" s="167">
        <f>ROUND(I230*H230,2)</f>
        <v>0</v>
      </c>
      <c r="K230" s="163" t="s">
        <v>171</v>
      </c>
      <c r="L230" s="34"/>
      <c r="M230" s="168" t="s">
        <v>3</v>
      </c>
      <c r="N230" s="169" t="s">
        <v>42</v>
      </c>
      <c r="O230" s="54"/>
      <c r="P230" s="170">
        <f>O230*H230</f>
        <v>0</v>
      </c>
      <c r="Q230" s="170">
        <v>0.0003</v>
      </c>
      <c r="R230" s="170">
        <f>Q230*H230</f>
        <v>0.0066359999999999995</v>
      </c>
      <c r="S230" s="170">
        <v>0</v>
      </c>
      <c r="T230" s="171">
        <f>S230*H230</f>
        <v>0</v>
      </c>
      <c r="U230" s="33"/>
      <c r="V230" s="33"/>
      <c r="W230" s="33"/>
      <c r="X230" s="33"/>
      <c r="Y230" s="33"/>
      <c r="Z230" s="33"/>
      <c r="AA230" s="33"/>
      <c r="AB230" s="33"/>
      <c r="AC230" s="33"/>
      <c r="AD230" s="33"/>
      <c r="AE230" s="33"/>
      <c r="AR230" s="172" t="s">
        <v>255</v>
      </c>
      <c r="AT230" s="172" t="s">
        <v>167</v>
      </c>
      <c r="AU230" s="172" t="s">
        <v>75</v>
      </c>
      <c r="AY230" s="18" t="s">
        <v>165</v>
      </c>
      <c r="BE230" s="173">
        <f>IF(N230="základní",J230,0)</f>
        <v>0</v>
      </c>
      <c r="BF230" s="173">
        <f>IF(N230="snížená",J230,0)</f>
        <v>0</v>
      </c>
      <c r="BG230" s="173">
        <f>IF(N230="zákl. přenesená",J230,0)</f>
        <v>0</v>
      </c>
      <c r="BH230" s="173">
        <f>IF(N230="sníž. přenesená",J230,0)</f>
        <v>0</v>
      </c>
      <c r="BI230" s="173">
        <f>IF(N230="nulová",J230,0)</f>
        <v>0</v>
      </c>
      <c r="BJ230" s="18" t="s">
        <v>15</v>
      </c>
      <c r="BK230" s="173">
        <f>ROUND(I230*H230,2)</f>
        <v>0</v>
      </c>
      <c r="BL230" s="18" t="s">
        <v>255</v>
      </c>
      <c r="BM230" s="172" t="s">
        <v>650</v>
      </c>
    </row>
    <row r="231" spans="1:65" s="2" customFormat="1" ht="16.5" customHeight="1">
      <c r="A231" s="33"/>
      <c r="B231" s="160"/>
      <c r="C231" s="161" t="s">
        <v>467</v>
      </c>
      <c r="D231" s="358" t="s">
        <v>167</v>
      </c>
      <c r="E231" s="162" t="s">
        <v>468</v>
      </c>
      <c r="F231" s="163" t="s">
        <v>469</v>
      </c>
      <c r="G231" s="164" t="s">
        <v>177</v>
      </c>
      <c r="H231" s="165">
        <v>33.3</v>
      </c>
      <c r="I231" s="166"/>
      <c r="J231" s="167">
        <f>ROUND(I231*H231,2)</f>
        <v>0</v>
      </c>
      <c r="K231" s="163" t="s">
        <v>171</v>
      </c>
      <c r="L231" s="34"/>
      <c r="M231" s="168" t="s">
        <v>3</v>
      </c>
      <c r="N231" s="169" t="s">
        <v>42</v>
      </c>
      <c r="O231" s="54"/>
      <c r="P231" s="170">
        <f>O231*H231</f>
        <v>0</v>
      </c>
      <c r="Q231" s="170">
        <v>3E-05</v>
      </c>
      <c r="R231" s="170">
        <f>Q231*H231</f>
        <v>0.0009989999999999999</v>
      </c>
      <c r="S231" s="170">
        <v>0</v>
      </c>
      <c r="T231" s="171">
        <f>S231*H231</f>
        <v>0</v>
      </c>
      <c r="U231" s="33"/>
      <c r="V231" s="33"/>
      <c r="W231" s="33"/>
      <c r="X231" s="33"/>
      <c r="Y231" s="33"/>
      <c r="Z231" s="33"/>
      <c r="AA231" s="33"/>
      <c r="AB231" s="33"/>
      <c r="AC231" s="33"/>
      <c r="AD231" s="33"/>
      <c r="AE231" s="33"/>
      <c r="AR231" s="172" t="s">
        <v>255</v>
      </c>
      <c r="AT231" s="172" t="s">
        <v>167</v>
      </c>
      <c r="AU231" s="172" t="s">
        <v>75</v>
      </c>
      <c r="AY231" s="18" t="s">
        <v>165</v>
      </c>
      <c r="BE231" s="173">
        <f>IF(N231="základní",J231,0)</f>
        <v>0</v>
      </c>
      <c r="BF231" s="173">
        <f>IF(N231="snížená",J231,0)</f>
        <v>0</v>
      </c>
      <c r="BG231" s="173">
        <f>IF(N231="zákl. přenesená",J231,0)</f>
        <v>0</v>
      </c>
      <c r="BH231" s="173">
        <f>IF(N231="sníž. přenesená",J231,0)</f>
        <v>0</v>
      </c>
      <c r="BI231" s="173">
        <f>IF(N231="nulová",J231,0)</f>
        <v>0</v>
      </c>
      <c r="BJ231" s="18" t="s">
        <v>15</v>
      </c>
      <c r="BK231" s="173">
        <f>ROUND(I231*H231,2)</f>
        <v>0</v>
      </c>
      <c r="BL231" s="18" t="s">
        <v>255</v>
      </c>
      <c r="BM231" s="172" t="s">
        <v>651</v>
      </c>
    </row>
    <row r="232" spans="2:51" s="15" customFormat="1" ht="12">
      <c r="B232" s="190"/>
      <c r="D232" s="359" t="s">
        <v>173</v>
      </c>
      <c r="E232" s="191" t="s">
        <v>3</v>
      </c>
      <c r="F232" s="192" t="s">
        <v>471</v>
      </c>
      <c r="H232" s="191" t="s">
        <v>3</v>
      </c>
      <c r="I232" s="193"/>
      <c r="L232" s="190"/>
      <c r="M232" s="194"/>
      <c r="N232" s="195"/>
      <c r="O232" s="195"/>
      <c r="P232" s="195"/>
      <c r="Q232" s="195"/>
      <c r="R232" s="195"/>
      <c r="S232" s="195"/>
      <c r="T232" s="196"/>
      <c r="AT232" s="191" t="s">
        <v>173</v>
      </c>
      <c r="AU232" s="191" t="s">
        <v>75</v>
      </c>
      <c r="AV232" s="15" t="s">
        <v>15</v>
      </c>
      <c r="AW232" s="15" t="s">
        <v>33</v>
      </c>
      <c r="AX232" s="15" t="s">
        <v>71</v>
      </c>
      <c r="AY232" s="191" t="s">
        <v>165</v>
      </c>
    </row>
    <row r="233" spans="2:51" s="13" customFormat="1" ht="12">
      <c r="B233" s="174"/>
      <c r="D233" s="359" t="s">
        <v>173</v>
      </c>
      <c r="E233" s="175" t="s">
        <v>3</v>
      </c>
      <c r="F233" s="176" t="s">
        <v>472</v>
      </c>
      <c r="H233" s="177">
        <v>9.1</v>
      </c>
      <c r="I233" s="178"/>
      <c r="L233" s="174"/>
      <c r="M233" s="179"/>
      <c r="N233" s="180"/>
      <c r="O233" s="180"/>
      <c r="P233" s="180"/>
      <c r="Q233" s="180"/>
      <c r="R233" s="180"/>
      <c r="S233" s="180"/>
      <c r="T233" s="181"/>
      <c r="AT233" s="175" t="s">
        <v>173</v>
      </c>
      <c r="AU233" s="175" t="s">
        <v>75</v>
      </c>
      <c r="AV233" s="13" t="s">
        <v>75</v>
      </c>
      <c r="AW233" s="13" t="s">
        <v>33</v>
      </c>
      <c r="AX233" s="13" t="s">
        <v>71</v>
      </c>
      <c r="AY233" s="175" t="s">
        <v>165</v>
      </c>
    </row>
    <row r="234" spans="2:51" s="15" customFormat="1" ht="12">
      <c r="B234" s="190"/>
      <c r="D234" s="359" t="s">
        <v>173</v>
      </c>
      <c r="E234" s="191" t="s">
        <v>3</v>
      </c>
      <c r="F234" s="192" t="s">
        <v>473</v>
      </c>
      <c r="H234" s="191" t="s">
        <v>3</v>
      </c>
      <c r="I234" s="193"/>
      <c r="L234" s="190"/>
      <c r="M234" s="194"/>
      <c r="N234" s="195"/>
      <c r="O234" s="195"/>
      <c r="P234" s="195"/>
      <c r="Q234" s="195"/>
      <c r="R234" s="195"/>
      <c r="S234" s="195"/>
      <c r="T234" s="196"/>
      <c r="AT234" s="191" t="s">
        <v>173</v>
      </c>
      <c r="AU234" s="191" t="s">
        <v>75</v>
      </c>
      <c r="AV234" s="15" t="s">
        <v>15</v>
      </c>
      <c r="AW234" s="15" t="s">
        <v>33</v>
      </c>
      <c r="AX234" s="15" t="s">
        <v>71</v>
      </c>
      <c r="AY234" s="191" t="s">
        <v>165</v>
      </c>
    </row>
    <row r="235" spans="2:51" s="13" customFormat="1" ht="12">
      <c r="B235" s="174"/>
      <c r="D235" s="359" t="s">
        <v>173</v>
      </c>
      <c r="E235" s="175" t="s">
        <v>3</v>
      </c>
      <c r="F235" s="176" t="s">
        <v>474</v>
      </c>
      <c r="H235" s="177">
        <v>18.3</v>
      </c>
      <c r="I235" s="178"/>
      <c r="L235" s="174"/>
      <c r="M235" s="179"/>
      <c r="N235" s="180"/>
      <c r="O235" s="180"/>
      <c r="P235" s="180"/>
      <c r="Q235" s="180"/>
      <c r="R235" s="180"/>
      <c r="S235" s="180"/>
      <c r="T235" s="181"/>
      <c r="AT235" s="175" t="s">
        <v>173</v>
      </c>
      <c r="AU235" s="175" t="s">
        <v>75</v>
      </c>
      <c r="AV235" s="13" t="s">
        <v>75</v>
      </c>
      <c r="AW235" s="13" t="s">
        <v>33</v>
      </c>
      <c r="AX235" s="13" t="s">
        <v>71</v>
      </c>
      <c r="AY235" s="175" t="s">
        <v>165</v>
      </c>
    </row>
    <row r="236" spans="2:51" s="15" customFormat="1" ht="12">
      <c r="B236" s="190"/>
      <c r="D236" s="359" t="s">
        <v>173</v>
      </c>
      <c r="E236" s="191" t="s">
        <v>3</v>
      </c>
      <c r="F236" s="192" t="s">
        <v>475</v>
      </c>
      <c r="H236" s="191" t="s">
        <v>3</v>
      </c>
      <c r="I236" s="193"/>
      <c r="L236" s="190"/>
      <c r="M236" s="194"/>
      <c r="N236" s="195"/>
      <c r="O236" s="195"/>
      <c r="P236" s="195"/>
      <c r="Q236" s="195"/>
      <c r="R236" s="195"/>
      <c r="S236" s="195"/>
      <c r="T236" s="196"/>
      <c r="AT236" s="191" t="s">
        <v>173</v>
      </c>
      <c r="AU236" s="191" t="s">
        <v>75</v>
      </c>
      <c r="AV236" s="15" t="s">
        <v>15</v>
      </c>
      <c r="AW236" s="15" t="s">
        <v>33</v>
      </c>
      <c r="AX236" s="15" t="s">
        <v>71</v>
      </c>
      <c r="AY236" s="191" t="s">
        <v>165</v>
      </c>
    </row>
    <row r="237" spans="2:51" s="13" customFormat="1" ht="12">
      <c r="B237" s="174"/>
      <c r="D237" s="359" t="s">
        <v>173</v>
      </c>
      <c r="E237" s="175" t="s">
        <v>3</v>
      </c>
      <c r="F237" s="176" t="s">
        <v>476</v>
      </c>
      <c r="H237" s="177">
        <v>5.9</v>
      </c>
      <c r="I237" s="178"/>
      <c r="L237" s="174"/>
      <c r="M237" s="179"/>
      <c r="N237" s="180"/>
      <c r="O237" s="180"/>
      <c r="P237" s="180"/>
      <c r="Q237" s="180"/>
      <c r="R237" s="180"/>
      <c r="S237" s="180"/>
      <c r="T237" s="181"/>
      <c r="AT237" s="175" t="s">
        <v>173</v>
      </c>
      <c r="AU237" s="175" t="s">
        <v>75</v>
      </c>
      <c r="AV237" s="13" t="s">
        <v>75</v>
      </c>
      <c r="AW237" s="13" t="s">
        <v>33</v>
      </c>
      <c r="AX237" s="13" t="s">
        <v>71</v>
      </c>
      <c r="AY237" s="175" t="s">
        <v>165</v>
      </c>
    </row>
    <row r="238" spans="2:51" s="14" customFormat="1" ht="12">
      <c r="B238" s="182"/>
      <c r="D238" s="359" t="s">
        <v>173</v>
      </c>
      <c r="E238" s="183" t="s">
        <v>3</v>
      </c>
      <c r="F238" s="184" t="s">
        <v>181</v>
      </c>
      <c r="H238" s="185">
        <v>33.3</v>
      </c>
      <c r="I238" s="186"/>
      <c r="L238" s="182"/>
      <c r="M238" s="187"/>
      <c r="N238" s="188"/>
      <c r="O238" s="188"/>
      <c r="P238" s="188"/>
      <c r="Q238" s="188"/>
      <c r="R238" s="188"/>
      <c r="S238" s="188"/>
      <c r="T238" s="189"/>
      <c r="AT238" s="183" t="s">
        <v>173</v>
      </c>
      <c r="AU238" s="183" t="s">
        <v>75</v>
      </c>
      <c r="AV238" s="14" t="s">
        <v>87</v>
      </c>
      <c r="AW238" s="14" t="s">
        <v>33</v>
      </c>
      <c r="AX238" s="14" t="s">
        <v>15</v>
      </c>
      <c r="AY238" s="183" t="s">
        <v>165</v>
      </c>
    </row>
    <row r="239" spans="1:65" s="2" customFormat="1" ht="33" customHeight="1">
      <c r="A239" s="33"/>
      <c r="B239" s="160"/>
      <c r="C239" s="161" t="s">
        <v>477</v>
      </c>
      <c r="D239" s="358" t="s">
        <v>167</v>
      </c>
      <c r="E239" s="162" t="s">
        <v>652</v>
      </c>
      <c r="F239" s="163" t="s">
        <v>653</v>
      </c>
      <c r="G239" s="164" t="s">
        <v>270</v>
      </c>
      <c r="H239" s="197"/>
      <c r="I239" s="166"/>
      <c r="J239" s="167">
        <f>ROUND(I239*H239,2)</f>
        <v>0</v>
      </c>
      <c r="K239" s="163" t="s">
        <v>171</v>
      </c>
      <c r="L239" s="34"/>
      <c r="M239" s="168" t="s">
        <v>3</v>
      </c>
      <c r="N239" s="169" t="s">
        <v>42</v>
      </c>
      <c r="O239" s="54"/>
      <c r="P239" s="170">
        <f>O239*H239</f>
        <v>0</v>
      </c>
      <c r="Q239" s="170">
        <v>0</v>
      </c>
      <c r="R239" s="170">
        <f>Q239*H239</f>
        <v>0</v>
      </c>
      <c r="S239" s="170">
        <v>0</v>
      </c>
      <c r="T239" s="171">
        <f>S239*H239</f>
        <v>0</v>
      </c>
      <c r="U239" s="33"/>
      <c r="V239" s="33"/>
      <c r="W239" s="33"/>
      <c r="X239" s="33"/>
      <c r="Y239" s="33"/>
      <c r="Z239" s="33"/>
      <c r="AA239" s="33"/>
      <c r="AB239" s="33"/>
      <c r="AC239" s="33"/>
      <c r="AD239" s="33"/>
      <c r="AE239" s="33"/>
      <c r="AR239" s="172" t="s">
        <v>255</v>
      </c>
      <c r="AT239" s="172" t="s">
        <v>167</v>
      </c>
      <c r="AU239" s="172" t="s">
        <v>75</v>
      </c>
      <c r="AY239" s="18" t="s">
        <v>165</v>
      </c>
      <c r="BE239" s="173">
        <f>IF(N239="základní",J239,0)</f>
        <v>0</v>
      </c>
      <c r="BF239" s="173">
        <f>IF(N239="snížená",J239,0)</f>
        <v>0</v>
      </c>
      <c r="BG239" s="173">
        <f>IF(N239="zákl. přenesená",J239,0)</f>
        <v>0</v>
      </c>
      <c r="BH239" s="173">
        <f>IF(N239="sníž. přenesená",J239,0)</f>
        <v>0</v>
      </c>
      <c r="BI239" s="173">
        <f>IF(N239="nulová",J239,0)</f>
        <v>0</v>
      </c>
      <c r="BJ239" s="18" t="s">
        <v>15</v>
      </c>
      <c r="BK239" s="173">
        <f>ROUND(I239*H239,2)</f>
        <v>0</v>
      </c>
      <c r="BL239" s="18" t="s">
        <v>255</v>
      </c>
      <c r="BM239" s="172" t="s">
        <v>654</v>
      </c>
    </row>
    <row r="240" spans="2:63" s="12" customFormat="1" ht="22.9" customHeight="1">
      <c r="B240" s="147"/>
      <c r="D240" s="360" t="s">
        <v>70</v>
      </c>
      <c r="E240" s="158" t="s">
        <v>481</v>
      </c>
      <c r="F240" s="158" t="s">
        <v>482</v>
      </c>
      <c r="I240" s="150"/>
      <c r="J240" s="159">
        <f>BK240</f>
        <v>0</v>
      </c>
      <c r="L240" s="147"/>
      <c r="M240" s="152"/>
      <c r="N240" s="153"/>
      <c r="O240" s="153"/>
      <c r="P240" s="154">
        <f>SUM(P241:P245)</f>
        <v>0</v>
      </c>
      <c r="Q240" s="153"/>
      <c r="R240" s="154">
        <f>SUM(R241:R245)</f>
        <v>0.00043475</v>
      </c>
      <c r="S240" s="153"/>
      <c r="T240" s="155">
        <f>SUM(T241:T245)</f>
        <v>0</v>
      </c>
      <c r="AR240" s="148" t="s">
        <v>75</v>
      </c>
      <c r="AT240" s="156" t="s">
        <v>70</v>
      </c>
      <c r="AU240" s="156" t="s">
        <v>15</v>
      </c>
      <c r="AY240" s="148" t="s">
        <v>165</v>
      </c>
      <c r="BK240" s="157">
        <f>SUM(BK241:BK245)</f>
        <v>0</v>
      </c>
    </row>
    <row r="241" spans="1:65" s="2" customFormat="1" ht="21.75" customHeight="1">
      <c r="A241" s="33"/>
      <c r="B241" s="160"/>
      <c r="C241" s="161" t="s">
        <v>483</v>
      </c>
      <c r="D241" s="358" t="s">
        <v>167</v>
      </c>
      <c r="E241" s="162" t="s">
        <v>484</v>
      </c>
      <c r="F241" s="163" t="s">
        <v>485</v>
      </c>
      <c r="G241" s="164" t="s">
        <v>170</v>
      </c>
      <c r="H241" s="165">
        <v>1.175</v>
      </c>
      <c r="I241" s="166"/>
      <c r="J241" s="167">
        <f>ROUND(I241*H241,2)</f>
        <v>0</v>
      </c>
      <c r="K241" s="163" t="s">
        <v>171</v>
      </c>
      <c r="L241" s="34"/>
      <c r="M241" s="168" t="s">
        <v>3</v>
      </c>
      <c r="N241" s="169" t="s">
        <v>42</v>
      </c>
      <c r="O241" s="54"/>
      <c r="P241" s="170">
        <f>O241*H241</f>
        <v>0</v>
      </c>
      <c r="Q241" s="170">
        <v>0</v>
      </c>
      <c r="R241" s="170">
        <f>Q241*H241</f>
        <v>0</v>
      </c>
      <c r="S241" s="170">
        <v>0</v>
      </c>
      <c r="T241" s="171">
        <f>S241*H241</f>
        <v>0</v>
      </c>
      <c r="U241" s="33"/>
      <c r="V241" s="33"/>
      <c r="W241" s="33"/>
      <c r="X241" s="33"/>
      <c r="Y241" s="33"/>
      <c r="Z241" s="33"/>
      <c r="AA241" s="33"/>
      <c r="AB241" s="33"/>
      <c r="AC241" s="33"/>
      <c r="AD241" s="33"/>
      <c r="AE241" s="33"/>
      <c r="AR241" s="172" t="s">
        <v>255</v>
      </c>
      <c r="AT241" s="172" t="s">
        <v>167</v>
      </c>
      <c r="AU241" s="172" t="s">
        <v>75</v>
      </c>
      <c r="AY241" s="18" t="s">
        <v>165</v>
      </c>
      <c r="BE241" s="173">
        <f>IF(N241="základní",J241,0)</f>
        <v>0</v>
      </c>
      <c r="BF241" s="173">
        <f>IF(N241="snížená",J241,0)</f>
        <v>0</v>
      </c>
      <c r="BG241" s="173">
        <f>IF(N241="zákl. přenesená",J241,0)</f>
        <v>0</v>
      </c>
      <c r="BH241" s="173">
        <f>IF(N241="sníž. přenesená",J241,0)</f>
        <v>0</v>
      </c>
      <c r="BI241" s="173">
        <f>IF(N241="nulová",J241,0)</f>
        <v>0</v>
      </c>
      <c r="BJ241" s="18" t="s">
        <v>15</v>
      </c>
      <c r="BK241" s="173">
        <f>ROUND(I241*H241,2)</f>
        <v>0</v>
      </c>
      <c r="BL241" s="18" t="s">
        <v>255</v>
      </c>
      <c r="BM241" s="172" t="s">
        <v>655</v>
      </c>
    </row>
    <row r="242" spans="2:51" s="15" customFormat="1" ht="12">
      <c r="B242" s="190"/>
      <c r="D242" s="359" t="s">
        <v>173</v>
      </c>
      <c r="E242" s="191" t="s">
        <v>3</v>
      </c>
      <c r="F242" s="192" t="s">
        <v>487</v>
      </c>
      <c r="H242" s="191" t="s">
        <v>3</v>
      </c>
      <c r="I242" s="193"/>
      <c r="L242" s="190"/>
      <c r="M242" s="194"/>
      <c r="N242" s="195"/>
      <c r="O242" s="195"/>
      <c r="P242" s="195"/>
      <c r="Q242" s="195"/>
      <c r="R242" s="195"/>
      <c r="S242" s="195"/>
      <c r="T242" s="196"/>
      <c r="AT242" s="191" t="s">
        <v>173</v>
      </c>
      <c r="AU242" s="191" t="s">
        <v>75</v>
      </c>
      <c r="AV242" s="15" t="s">
        <v>15</v>
      </c>
      <c r="AW242" s="15" t="s">
        <v>33</v>
      </c>
      <c r="AX242" s="15" t="s">
        <v>71</v>
      </c>
      <c r="AY242" s="191" t="s">
        <v>165</v>
      </c>
    </row>
    <row r="243" spans="2:51" s="13" customFormat="1" ht="12">
      <c r="B243" s="174"/>
      <c r="D243" s="359" t="s">
        <v>173</v>
      </c>
      <c r="E243" s="175" t="s">
        <v>3</v>
      </c>
      <c r="F243" s="176" t="s">
        <v>488</v>
      </c>
      <c r="H243" s="177">
        <v>1.175</v>
      </c>
      <c r="I243" s="178"/>
      <c r="L243" s="174"/>
      <c r="M243" s="179"/>
      <c r="N243" s="180"/>
      <c r="O243" s="180"/>
      <c r="P243" s="180"/>
      <c r="Q243" s="180"/>
      <c r="R243" s="180"/>
      <c r="S243" s="180"/>
      <c r="T243" s="181"/>
      <c r="AT243" s="175" t="s">
        <v>173</v>
      </c>
      <c r="AU243" s="175" t="s">
        <v>75</v>
      </c>
      <c r="AV243" s="13" t="s">
        <v>75</v>
      </c>
      <c r="AW243" s="13" t="s">
        <v>33</v>
      </c>
      <c r="AX243" s="13" t="s">
        <v>15</v>
      </c>
      <c r="AY243" s="175" t="s">
        <v>165</v>
      </c>
    </row>
    <row r="244" spans="1:65" s="2" customFormat="1" ht="21.75" customHeight="1">
      <c r="A244" s="33"/>
      <c r="B244" s="160"/>
      <c r="C244" s="161" t="s">
        <v>489</v>
      </c>
      <c r="D244" s="358" t="s">
        <v>167</v>
      </c>
      <c r="E244" s="162" t="s">
        <v>490</v>
      </c>
      <c r="F244" s="163" t="s">
        <v>491</v>
      </c>
      <c r="G244" s="164" t="s">
        <v>170</v>
      </c>
      <c r="H244" s="165">
        <v>1.175</v>
      </c>
      <c r="I244" s="166"/>
      <c r="J244" s="167">
        <f>ROUND(I244*H244,2)</f>
        <v>0</v>
      </c>
      <c r="K244" s="163" t="s">
        <v>171</v>
      </c>
      <c r="L244" s="34"/>
      <c r="M244" s="168" t="s">
        <v>3</v>
      </c>
      <c r="N244" s="169" t="s">
        <v>42</v>
      </c>
      <c r="O244" s="54"/>
      <c r="P244" s="170">
        <f>O244*H244</f>
        <v>0</v>
      </c>
      <c r="Q244" s="170">
        <v>0.00014</v>
      </c>
      <c r="R244" s="170">
        <f>Q244*H244</f>
        <v>0.0001645</v>
      </c>
      <c r="S244" s="170">
        <v>0</v>
      </c>
      <c r="T244" s="171">
        <f>S244*H244</f>
        <v>0</v>
      </c>
      <c r="U244" s="33"/>
      <c r="V244" s="33"/>
      <c r="W244" s="33"/>
      <c r="X244" s="33"/>
      <c r="Y244" s="33"/>
      <c r="Z244" s="33"/>
      <c r="AA244" s="33"/>
      <c r="AB244" s="33"/>
      <c r="AC244" s="33"/>
      <c r="AD244" s="33"/>
      <c r="AE244" s="33"/>
      <c r="AR244" s="172" t="s">
        <v>255</v>
      </c>
      <c r="AT244" s="172" t="s">
        <v>167</v>
      </c>
      <c r="AU244" s="172" t="s">
        <v>75</v>
      </c>
      <c r="AY244" s="18" t="s">
        <v>165</v>
      </c>
      <c r="BE244" s="173">
        <f>IF(N244="základní",J244,0)</f>
        <v>0</v>
      </c>
      <c r="BF244" s="173">
        <f>IF(N244="snížená",J244,0)</f>
        <v>0</v>
      </c>
      <c r="BG244" s="173">
        <f>IF(N244="zákl. přenesená",J244,0)</f>
        <v>0</v>
      </c>
      <c r="BH244" s="173">
        <f>IF(N244="sníž. přenesená",J244,0)</f>
        <v>0</v>
      </c>
      <c r="BI244" s="173">
        <f>IF(N244="nulová",J244,0)</f>
        <v>0</v>
      </c>
      <c r="BJ244" s="18" t="s">
        <v>15</v>
      </c>
      <c r="BK244" s="173">
        <f>ROUND(I244*H244,2)</f>
        <v>0</v>
      </c>
      <c r="BL244" s="18" t="s">
        <v>255</v>
      </c>
      <c r="BM244" s="172" t="s">
        <v>656</v>
      </c>
    </row>
    <row r="245" spans="1:65" s="2" customFormat="1" ht="21.75" customHeight="1">
      <c r="A245" s="33"/>
      <c r="B245" s="160"/>
      <c r="C245" s="161" t="s">
        <v>493</v>
      </c>
      <c r="D245" s="358" t="s">
        <v>167</v>
      </c>
      <c r="E245" s="162" t="s">
        <v>494</v>
      </c>
      <c r="F245" s="163" t="s">
        <v>495</v>
      </c>
      <c r="G245" s="164" t="s">
        <v>170</v>
      </c>
      <c r="H245" s="165">
        <v>1.175</v>
      </c>
      <c r="I245" s="166"/>
      <c r="J245" s="167">
        <f>ROUND(I245*H245,2)</f>
        <v>0</v>
      </c>
      <c r="K245" s="163" t="s">
        <v>171</v>
      </c>
      <c r="L245" s="34"/>
      <c r="M245" s="168" t="s">
        <v>3</v>
      </c>
      <c r="N245" s="169" t="s">
        <v>42</v>
      </c>
      <c r="O245" s="54"/>
      <c r="P245" s="170">
        <f>O245*H245</f>
        <v>0</v>
      </c>
      <c r="Q245" s="170">
        <v>0.00023</v>
      </c>
      <c r="R245" s="170">
        <f>Q245*H245</f>
        <v>0.00027025000000000004</v>
      </c>
      <c r="S245" s="170">
        <v>0</v>
      </c>
      <c r="T245" s="171">
        <f>S245*H245</f>
        <v>0</v>
      </c>
      <c r="U245" s="33"/>
      <c r="V245" s="33"/>
      <c r="W245" s="33"/>
      <c r="X245" s="33"/>
      <c r="Y245" s="33"/>
      <c r="Z245" s="33"/>
      <c r="AA245" s="33"/>
      <c r="AB245" s="33"/>
      <c r="AC245" s="33"/>
      <c r="AD245" s="33"/>
      <c r="AE245" s="33"/>
      <c r="AR245" s="172" t="s">
        <v>255</v>
      </c>
      <c r="AT245" s="172" t="s">
        <v>167</v>
      </c>
      <c r="AU245" s="172" t="s">
        <v>75</v>
      </c>
      <c r="AY245" s="18" t="s">
        <v>165</v>
      </c>
      <c r="BE245" s="173">
        <f>IF(N245="základní",J245,0)</f>
        <v>0</v>
      </c>
      <c r="BF245" s="173">
        <f>IF(N245="snížená",J245,0)</f>
        <v>0</v>
      </c>
      <c r="BG245" s="173">
        <f>IF(N245="zákl. přenesená",J245,0)</f>
        <v>0</v>
      </c>
      <c r="BH245" s="173">
        <f>IF(N245="sníž. přenesená",J245,0)</f>
        <v>0</v>
      </c>
      <c r="BI245" s="173">
        <f>IF(N245="nulová",J245,0)</f>
        <v>0</v>
      </c>
      <c r="BJ245" s="18" t="s">
        <v>15</v>
      </c>
      <c r="BK245" s="173">
        <f>ROUND(I245*H245,2)</f>
        <v>0</v>
      </c>
      <c r="BL245" s="18" t="s">
        <v>255</v>
      </c>
      <c r="BM245" s="172" t="s">
        <v>657</v>
      </c>
    </row>
    <row r="246" spans="2:63" s="12" customFormat="1" ht="22.9" customHeight="1">
      <c r="B246" s="147"/>
      <c r="D246" s="360" t="s">
        <v>70</v>
      </c>
      <c r="E246" s="158" t="s">
        <v>497</v>
      </c>
      <c r="F246" s="158" t="s">
        <v>498</v>
      </c>
      <c r="I246" s="150"/>
      <c r="J246" s="159">
        <f>BK246</f>
        <v>0</v>
      </c>
      <c r="L246" s="147"/>
      <c r="M246" s="152"/>
      <c r="N246" s="153"/>
      <c r="O246" s="153"/>
      <c r="P246" s="154">
        <f>SUM(P247:P248)</f>
        <v>0</v>
      </c>
      <c r="Q246" s="153"/>
      <c r="R246" s="154">
        <f>SUM(R247:R248)</f>
        <v>0.001813</v>
      </c>
      <c r="S246" s="153"/>
      <c r="T246" s="155">
        <f>SUM(T247:T248)</f>
        <v>0</v>
      </c>
      <c r="AR246" s="148" t="s">
        <v>75</v>
      </c>
      <c r="AT246" s="156" t="s">
        <v>70</v>
      </c>
      <c r="AU246" s="156" t="s">
        <v>15</v>
      </c>
      <c r="AY246" s="148" t="s">
        <v>165</v>
      </c>
      <c r="BK246" s="157">
        <f>SUM(BK247:BK248)</f>
        <v>0</v>
      </c>
    </row>
    <row r="247" spans="1:65" s="2" customFormat="1" ht="21.75" customHeight="1">
      <c r="A247" s="33"/>
      <c r="B247" s="160"/>
      <c r="C247" s="161" t="s">
        <v>499</v>
      </c>
      <c r="D247" s="358" t="s">
        <v>167</v>
      </c>
      <c r="E247" s="162" t="s">
        <v>500</v>
      </c>
      <c r="F247" s="163" t="s">
        <v>501</v>
      </c>
      <c r="G247" s="164" t="s">
        <v>170</v>
      </c>
      <c r="H247" s="165">
        <v>3.7</v>
      </c>
      <c r="I247" s="166"/>
      <c r="J247" s="167">
        <f>ROUND(I247*H247,2)</f>
        <v>0</v>
      </c>
      <c r="K247" s="163" t="s">
        <v>171</v>
      </c>
      <c r="L247" s="34"/>
      <c r="M247" s="168" t="s">
        <v>3</v>
      </c>
      <c r="N247" s="169" t="s">
        <v>42</v>
      </c>
      <c r="O247" s="54"/>
      <c r="P247" s="170">
        <f>O247*H247</f>
        <v>0</v>
      </c>
      <c r="Q247" s="170">
        <v>0.0002</v>
      </c>
      <c r="R247" s="170">
        <f>Q247*H247</f>
        <v>0.0007400000000000001</v>
      </c>
      <c r="S247" s="170">
        <v>0</v>
      </c>
      <c r="T247" s="171">
        <f>S247*H247</f>
        <v>0</v>
      </c>
      <c r="U247" s="33"/>
      <c r="V247" s="33"/>
      <c r="W247" s="33"/>
      <c r="X247" s="33"/>
      <c r="Y247" s="33"/>
      <c r="Z247" s="33"/>
      <c r="AA247" s="33"/>
      <c r="AB247" s="33"/>
      <c r="AC247" s="33"/>
      <c r="AD247" s="33"/>
      <c r="AE247" s="33"/>
      <c r="AR247" s="172" t="s">
        <v>255</v>
      </c>
      <c r="AT247" s="172" t="s">
        <v>167</v>
      </c>
      <c r="AU247" s="172" t="s">
        <v>75</v>
      </c>
      <c r="AY247" s="18" t="s">
        <v>165</v>
      </c>
      <c r="BE247" s="173">
        <f>IF(N247="základní",J247,0)</f>
        <v>0</v>
      </c>
      <c r="BF247" s="173">
        <f>IF(N247="snížená",J247,0)</f>
        <v>0</v>
      </c>
      <c r="BG247" s="173">
        <f>IF(N247="zákl. přenesená",J247,0)</f>
        <v>0</v>
      </c>
      <c r="BH247" s="173">
        <f>IF(N247="sníž. přenesená",J247,0)</f>
        <v>0</v>
      </c>
      <c r="BI247" s="173">
        <f>IF(N247="nulová",J247,0)</f>
        <v>0</v>
      </c>
      <c r="BJ247" s="18" t="s">
        <v>15</v>
      </c>
      <c r="BK247" s="173">
        <f>ROUND(I247*H247,2)</f>
        <v>0</v>
      </c>
      <c r="BL247" s="18" t="s">
        <v>255</v>
      </c>
      <c r="BM247" s="172" t="s">
        <v>658</v>
      </c>
    </row>
    <row r="248" spans="1:65" s="2" customFormat="1" ht="33" customHeight="1">
      <c r="A248" s="33"/>
      <c r="B248" s="160"/>
      <c r="C248" s="161" t="s">
        <v>503</v>
      </c>
      <c r="D248" s="358" t="s">
        <v>167</v>
      </c>
      <c r="E248" s="162" t="s">
        <v>504</v>
      </c>
      <c r="F248" s="163" t="s">
        <v>505</v>
      </c>
      <c r="G248" s="164" t="s">
        <v>170</v>
      </c>
      <c r="H248" s="165">
        <v>3.7</v>
      </c>
      <c r="I248" s="166"/>
      <c r="J248" s="167">
        <f>ROUND(I248*H248,2)</f>
        <v>0</v>
      </c>
      <c r="K248" s="163" t="s">
        <v>171</v>
      </c>
      <c r="L248" s="34"/>
      <c r="M248" s="208" t="s">
        <v>3</v>
      </c>
      <c r="N248" s="209" t="s">
        <v>42</v>
      </c>
      <c r="O248" s="210"/>
      <c r="P248" s="211">
        <f>O248*H248</f>
        <v>0</v>
      </c>
      <c r="Q248" s="211">
        <v>0.00029</v>
      </c>
      <c r="R248" s="211">
        <f>Q248*H248</f>
        <v>0.001073</v>
      </c>
      <c r="S248" s="211">
        <v>0</v>
      </c>
      <c r="T248" s="212">
        <f>S248*H248</f>
        <v>0</v>
      </c>
      <c r="U248" s="33"/>
      <c r="V248" s="33"/>
      <c r="W248" s="33"/>
      <c r="X248" s="33"/>
      <c r="Y248" s="33"/>
      <c r="Z248" s="33"/>
      <c r="AA248" s="33"/>
      <c r="AB248" s="33"/>
      <c r="AC248" s="33"/>
      <c r="AD248" s="33"/>
      <c r="AE248" s="33"/>
      <c r="AR248" s="172" t="s">
        <v>255</v>
      </c>
      <c r="AT248" s="172" t="s">
        <v>167</v>
      </c>
      <c r="AU248" s="172" t="s">
        <v>75</v>
      </c>
      <c r="AY248" s="18" t="s">
        <v>165</v>
      </c>
      <c r="BE248" s="173">
        <f>IF(N248="základní",J248,0)</f>
        <v>0</v>
      </c>
      <c r="BF248" s="173">
        <f>IF(N248="snížená",J248,0)</f>
        <v>0</v>
      </c>
      <c r="BG248" s="173">
        <f>IF(N248="zákl. přenesená",J248,0)</f>
        <v>0</v>
      </c>
      <c r="BH248" s="173">
        <f>IF(N248="sníž. přenesená",J248,0)</f>
        <v>0</v>
      </c>
      <c r="BI248" s="173">
        <f>IF(N248="nulová",J248,0)</f>
        <v>0</v>
      </c>
      <c r="BJ248" s="18" t="s">
        <v>15</v>
      </c>
      <c r="BK248" s="173">
        <f>ROUND(I248*H248,2)</f>
        <v>0</v>
      </c>
      <c r="BL248" s="18" t="s">
        <v>255</v>
      </c>
      <c r="BM248" s="172" t="s">
        <v>659</v>
      </c>
    </row>
    <row r="249" spans="1:31" s="2" customFormat="1" ht="6.95" customHeight="1">
      <c r="A249" s="33"/>
      <c r="B249" s="43"/>
      <c r="C249" s="44"/>
      <c r="D249" s="44"/>
      <c r="E249" s="44"/>
      <c r="F249" s="44"/>
      <c r="G249" s="44"/>
      <c r="H249" s="44"/>
      <c r="I249" s="120"/>
      <c r="J249" s="44"/>
      <c r="K249" s="44"/>
      <c r="L249" s="34"/>
      <c r="M249" s="33"/>
      <c r="O249" s="33"/>
      <c r="P249" s="33"/>
      <c r="Q249" s="33"/>
      <c r="R249" s="33"/>
      <c r="S249" s="33"/>
      <c r="T249" s="33"/>
      <c r="U249" s="33"/>
      <c r="V249" s="33"/>
      <c r="W249" s="33"/>
      <c r="X249" s="33"/>
      <c r="Y249" s="33"/>
      <c r="Z249" s="33"/>
      <c r="AA249" s="33"/>
      <c r="AB249" s="33"/>
      <c r="AC249" s="33"/>
      <c r="AD249" s="33"/>
      <c r="AE249" s="33"/>
    </row>
  </sheetData>
  <autoFilter ref="C108:K248"/>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7">
      <selection activeCell="D106" sqref="D106:D17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94</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507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ROUND(J103,2)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ROUND((SUM(BE103:BE174)),2)</f>
        <v>0</v>
      </c>
      <c r="G37" s="33"/>
      <c r="H37" s="33"/>
      <c r="I37" s="112">
        <v>0.21</v>
      </c>
      <c r="J37" s="111">
        <f>ROUND(((SUM(BE103:BE174))*I37),2)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ROUND((SUM(BF103:BF174)),2)</f>
        <v>0</v>
      </c>
      <c r="G38" s="33"/>
      <c r="H38" s="33"/>
      <c r="I38" s="112">
        <v>0.15</v>
      </c>
      <c r="J38" s="111">
        <f>ROUND(((SUM(BF103:BF174))*I38),2)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ROUND((SUM(BG103:BG174)),2)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ROUND((SUM(BH103:BH174)),2)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ROUND((SUM(BI103:BI174)),2)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2 - Kuchyňka</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J103</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J104</f>
        <v>0</v>
      </c>
      <c r="L68" s="126"/>
    </row>
    <row r="69" spans="2:12" s="10" customFormat="1" ht="19.9" customHeight="1">
      <c r="B69" s="131"/>
      <c r="D69" s="132" t="s">
        <v>134</v>
      </c>
      <c r="E69" s="133"/>
      <c r="F69" s="133"/>
      <c r="G69" s="133"/>
      <c r="H69" s="133"/>
      <c r="I69" s="134"/>
      <c r="J69" s="135">
        <f>J105</f>
        <v>0</v>
      </c>
      <c r="L69" s="131"/>
    </row>
    <row r="70" spans="2:12" s="10" customFormat="1" ht="19.9" customHeight="1">
      <c r="B70" s="131"/>
      <c r="D70" s="132" t="s">
        <v>135</v>
      </c>
      <c r="E70" s="133"/>
      <c r="F70" s="133"/>
      <c r="G70" s="133"/>
      <c r="H70" s="133"/>
      <c r="I70" s="134"/>
      <c r="J70" s="135">
        <f>J112</f>
        <v>0</v>
      </c>
      <c r="L70" s="131"/>
    </row>
    <row r="71" spans="2:12" s="10" customFormat="1" ht="14.85" customHeight="1">
      <c r="B71" s="131"/>
      <c r="D71" s="132" t="s">
        <v>136</v>
      </c>
      <c r="E71" s="133"/>
      <c r="F71" s="133"/>
      <c r="G71" s="133"/>
      <c r="H71" s="133"/>
      <c r="I71" s="134"/>
      <c r="J71" s="135">
        <f>J113</f>
        <v>0</v>
      </c>
      <c r="L71" s="131"/>
    </row>
    <row r="72" spans="2:12" s="10" customFormat="1" ht="14.85" customHeight="1">
      <c r="B72" s="131"/>
      <c r="D72" s="132" t="s">
        <v>137</v>
      </c>
      <c r="E72" s="133"/>
      <c r="F72" s="133"/>
      <c r="G72" s="133"/>
      <c r="H72" s="133"/>
      <c r="I72" s="134"/>
      <c r="J72" s="135">
        <f>J115</f>
        <v>0</v>
      </c>
      <c r="L72" s="131"/>
    </row>
    <row r="73" spans="2:12" s="10" customFormat="1" ht="19.9" customHeight="1">
      <c r="B73" s="131"/>
      <c r="D73" s="132" t="s">
        <v>138</v>
      </c>
      <c r="E73" s="133"/>
      <c r="F73" s="133"/>
      <c r="G73" s="133"/>
      <c r="H73" s="133"/>
      <c r="I73" s="134"/>
      <c r="J73" s="135">
        <f>J118</f>
        <v>0</v>
      </c>
      <c r="L73" s="131"/>
    </row>
    <row r="74" spans="2:12" s="10" customFormat="1" ht="19.9" customHeight="1">
      <c r="B74" s="131"/>
      <c r="D74" s="132" t="s">
        <v>139</v>
      </c>
      <c r="E74" s="133"/>
      <c r="F74" s="133"/>
      <c r="G74" s="133"/>
      <c r="H74" s="133"/>
      <c r="I74" s="134"/>
      <c r="J74" s="135">
        <f>J124</f>
        <v>0</v>
      </c>
      <c r="L74" s="131"/>
    </row>
    <row r="75" spans="2:12" s="9" customFormat="1" ht="24.95" customHeight="1">
      <c r="B75" s="126"/>
      <c r="D75" s="127" t="s">
        <v>140</v>
      </c>
      <c r="E75" s="128"/>
      <c r="F75" s="128"/>
      <c r="G75" s="128"/>
      <c r="H75" s="128"/>
      <c r="I75" s="129"/>
      <c r="J75" s="130">
        <f>J126</f>
        <v>0</v>
      </c>
      <c r="L75" s="126"/>
    </row>
    <row r="76" spans="2:12" s="10" customFormat="1" ht="19.9" customHeight="1">
      <c r="B76" s="131"/>
      <c r="D76" s="132" t="s">
        <v>144</v>
      </c>
      <c r="E76" s="133"/>
      <c r="F76" s="133"/>
      <c r="G76" s="133"/>
      <c r="H76" s="133"/>
      <c r="I76" s="134"/>
      <c r="J76" s="135">
        <f>J127</f>
        <v>0</v>
      </c>
      <c r="L76" s="131"/>
    </row>
    <row r="77" spans="2:12" s="10" customFormat="1" ht="19.9" customHeight="1">
      <c r="B77" s="131"/>
      <c r="D77" s="132" t="s">
        <v>145</v>
      </c>
      <c r="E77" s="133"/>
      <c r="F77" s="133"/>
      <c r="G77" s="133"/>
      <c r="H77" s="133"/>
      <c r="I77" s="134"/>
      <c r="J77" s="135">
        <f>J133</f>
        <v>0</v>
      </c>
      <c r="L77" s="131"/>
    </row>
    <row r="78" spans="2:12" s="10" customFormat="1" ht="19.9" customHeight="1">
      <c r="B78" s="131"/>
      <c r="D78" s="132" t="s">
        <v>147</v>
      </c>
      <c r="E78" s="133"/>
      <c r="F78" s="133"/>
      <c r="G78" s="133"/>
      <c r="H78" s="133"/>
      <c r="I78" s="134"/>
      <c r="J78" s="135">
        <f>J143</f>
        <v>0</v>
      </c>
      <c r="L78" s="131"/>
    </row>
    <row r="79" spans="2:12" s="10" customFormat="1" ht="19.9" customHeight="1">
      <c r="B79" s="131"/>
      <c r="D79" s="132" t="s">
        <v>149</v>
      </c>
      <c r="E79" s="133"/>
      <c r="F79" s="133"/>
      <c r="G79" s="133"/>
      <c r="H79" s="133"/>
      <c r="I79" s="134"/>
      <c r="J79" s="135">
        <f>J155</f>
        <v>0</v>
      </c>
      <c r="L79" s="131"/>
    </row>
    <row r="80" spans="1:31" s="2" customFormat="1" ht="21.75" customHeight="1">
      <c r="A80" s="33"/>
      <c r="B80" s="34"/>
      <c r="C80" s="33"/>
      <c r="D80" s="33"/>
      <c r="E80" s="33"/>
      <c r="F80" s="33"/>
      <c r="G80" s="33"/>
      <c r="H80" s="33"/>
      <c r="I80" s="101"/>
      <c r="J80" s="33"/>
      <c r="K80" s="33"/>
      <c r="L80" s="102"/>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120"/>
      <c r="J81" s="44"/>
      <c r="K81" s="44"/>
      <c r="L81" s="102"/>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121"/>
      <c r="J85" s="46"/>
      <c r="K85" s="46"/>
      <c r="L85" s="102"/>
      <c r="S85" s="33"/>
      <c r="T85" s="33"/>
      <c r="U85" s="33"/>
      <c r="V85" s="33"/>
      <c r="W85" s="33"/>
      <c r="X85" s="33"/>
      <c r="Y85" s="33"/>
      <c r="Z85" s="33"/>
      <c r="AA85" s="33"/>
      <c r="AB85" s="33"/>
      <c r="AC85" s="33"/>
      <c r="AD85" s="33"/>
      <c r="AE85" s="33"/>
    </row>
    <row r="86" spans="1:31" s="2" customFormat="1" ht="24.95" customHeight="1">
      <c r="A86" s="33"/>
      <c r="B86" s="34"/>
      <c r="C86" s="22" t="s">
        <v>150</v>
      </c>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101"/>
      <c r="J87" s="33"/>
      <c r="K87" s="33"/>
      <c r="L87" s="102"/>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101"/>
      <c r="J88" s="33"/>
      <c r="K88" s="33"/>
      <c r="L88" s="102"/>
      <c r="S88" s="33"/>
      <c r="T88" s="33"/>
      <c r="U88" s="33"/>
      <c r="V88" s="33"/>
      <c r="W88" s="33"/>
      <c r="X88" s="33"/>
      <c r="Y88" s="33"/>
      <c r="Z88" s="33"/>
      <c r="AA88" s="33"/>
      <c r="AB88" s="33"/>
      <c r="AC88" s="33"/>
      <c r="AD88" s="33"/>
      <c r="AE88" s="33"/>
    </row>
    <row r="89" spans="1:31" s="2" customFormat="1" ht="16.5" customHeight="1">
      <c r="A89" s="33"/>
      <c r="B89" s="34"/>
      <c r="C89" s="33"/>
      <c r="D89" s="33"/>
      <c r="E89" s="338" t="str">
        <f>E7</f>
        <v>Rekonstrukce koupelen</v>
      </c>
      <c r="F89" s="339"/>
      <c r="G89" s="339"/>
      <c r="H89" s="339"/>
      <c r="I89" s="101"/>
      <c r="J89" s="33"/>
      <c r="K89" s="33"/>
      <c r="L89" s="102"/>
      <c r="S89" s="33"/>
      <c r="T89" s="33"/>
      <c r="U89" s="33"/>
      <c r="V89" s="33"/>
      <c r="W89" s="33"/>
      <c r="X89" s="33"/>
      <c r="Y89" s="33"/>
      <c r="Z89" s="33"/>
      <c r="AA89" s="33"/>
      <c r="AB89" s="33"/>
      <c r="AC89" s="33"/>
      <c r="AD89" s="33"/>
      <c r="AE89" s="33"/>
    </row>
    <row r="90" spans="2:12" s="1" customFormat="1" ht="12" customHeight="1">
      <c r="B90" s="21"/>
      <c r="C90" s="28" t="s">
        <v>122</v>
      </c>
      <c r="I90" s="97"/>
      <c r="L90" s="21"/>
    </row>
    <row r="91" spans="2:12" s="1" customFormat="1" ht="16.5" customHeight="1">
      <c r="B91" s="21"/>
      <c r="E91" s="338" t="s">
        <v>123</v>
      </c>
      <c r="F91" s="311"/>
      <c r="G91" s="311"/>
      <c r="H91" s="311"/>
      <c r="I91" s="97"/>
      <c r="L91" s="21"/>
    </row>
    <row r="92" spans="2:12" s="1" customFormat="1" ht="12" customHeight="1">
      <c r="B92" s="21"/>
      <c r="C92" s="28" t="s">
        <v>124</v>
      </c>
      <c r="I92" s="97"/>
      <c r="L92" s="21"/>
    </row>
    <row r="93" spans="1:31" s="2" customFormat="1" ht="16.5" customHeight="1">
      <c r="A93" s="33"/>
      <c r="B93" s="34"/>
      <c r="C93" s="33"/>
      <c r="D93" s="33"/>
      <c r="E93" s="340" t="s">
        <v>125</v>
      </c>
      <c r="F93" s="341"/>
      <c r="G93" s="341"/>
      <c r="H93" s="341"/>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4" t="str">
        <f>E13</f>
        <v>2 - Kuchyňka</v>
      </c>
      <c r="F95" s="341"/>
      <c r="G95" s="341"/>
      <c r="H95" s="341"/>
      <c r="I95" s="101"/>
      <c r="J95" s="33"/>
      <c r="K95" s="33"/>
      <c r="L95" s="102"/>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101"/>
      <c r="J96" s="33"/>
      <c r="K96" s="33"/>
      <c r="L96" s="102"/>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103" t="s">
        <v>23</v>
      </c>
      <c r="J97" s="51" t="str">
        <f>IF(J16="","",J16)</f>
        <v>28. 8. 2018</v>
      </c>
      <c r="K97" s="33"/>
      <c r="L97" s="102"/>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101"/>
      <c r="J98" s="33"/>
      <c r="K98" s="33"/>
      <c r="L98" s="102"/>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103" t="s">
        <v>31</v>
      </c>
      <c r="J99" s="31" t="str">
        <f>E25</f>
        <v>PROJECTICA s.r.o.</v>
      </c>
      <c r="K99" s="33"/>
      <c r="L99" s="102"/>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103" t="s">
        <v>34</v>
      </c>
      <c r="J100" s="31" t="str">
        <f>E28</f>
        <v xml:space="preserve"> </v>
      </c>
      <c r="K100" s="33"/>
      <c r="L100" s="102"/>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101"/>
      <c r="J101" s="33"/>
      <c r="K101" s="33"/>
      <c r="L101" s="102"/>
      <c r="S101" s="33"/>
      <c r="T101" s="33"/>
      <c r="U101" s="33"/>
      <c r="V101" s="33"/>
      <c r="W101" s="33"/>
      <c r="X101" s="33"/>
      <c r="Y101" s="33"/>
      <c r="Z101" s="33"/>
      <c r="AA101" s="33"/>
      <c r="AB101" s="33"/>
      <c r="AC101" s="33"/>
      <c r="AD101" s="33"/>
      <c r="AE101" s="33"/>
    </row>
    <row r="102" spans="1:31" s="11" customFormat="1" ht="29.25" customHeight="1">
      <c r="A102" s="136"/>
      <c r="B102" s="137"/>
      <c r="C102" s="138" t="s">
        <v>151</v>
      </c>
      <c r="D102" s="139" t="s">
        <v>56</v>
      </c>
      <c r="E102" s="139" t="s">
        <v>52</v>
      </c>
      <c r="F102" s="139" t="s">
        <v>53</v>
      </c>
      <c r="G102" s="139" t="s">
        <v>152</v>
      </c>
      <c r="H102" s="139" t="s">
        <v>153</v>
      </c>
      <c r="I102" s="140" t="s">
        <v>154</v>
      </c>
      <c r="J102" s="139" t="s">
        <v>130</v>
      </c>
      <c r="K102" s="141" t="s">
        <v>155</v>
      </c>
      <c r="L102" s="142"/>
      <c r="M102" s="59" t="s">
        <v>3</v>
      </c>
      <c r="N102" s="60" t="s">
        <v>41</v>
      </c>
      <c r="O102" s="60" t="s">
        <v>156</v>
      </c>
      <c r="P102" s="60" t="s">
        <v>157</v>
      </c>
      <c r="Q102" s="60" t="s">
        <v>158</v>
      </c>
      <c r="R102" s="60" t="s">
        <v>159</v>
      </c>
      <c r="S102" s="60" t="s">
        <v>160</v>
      </c>
      <c r="T102" s="61" t="s">
        <v>161</v>
      </c>
      <c r="U102" s="136"/>
      <c r="V102" s="136"/>
      <c r="W102" s="136"/>
      <c r="X102" s="136"/>
      <c r="Y102" s="136"/>
      <c r="Z102" s="136"/>
      <c r="AA102" s="136"/>
      <c r="AB102" s="136"/>
      <c r="AC102" s="136"/>
      <c r="AD102" s="136"/>
      <c r="AE102" s="136"/>
    </row>
    <row r="103" spans="1:63" s="2" customFormat="1" ht="22.9" customHeight="1">
      <c r="A103" s="33"/>
      <c r="B103" s="34"/>
      <c r="C103" s="66" t="s">
        <v>162</v>
      </c>
      <c r="D103" s="33"/>
      <c r="E103" s="33"/>
      <c r="F103" s="33"/>
      <c r="G103" s="33"/>
      <c r="H103" s="33"/>
      <c r="I103" s="101"/>
      <c r="J103" s="143">
        <f>BK103</f>
        <v>0</v>
      </c>
      <c r="K103" s="33"/>
      <c r="L103" s="34"/>
      <c r="M103" s="62"/>
      <c r="N103" s="52"/>
      <c r="O103" s="63"/>
      <c r="P103" s="144">
        <f>P104+P126</f>
        <v>0</v>
      </c>
      <c r="Q103" s="63"/>
      <c r="R103" s="144">
        <f>R104+R126</f>
        <v>0.09658660000000001</v>
      </c>
      <c r="S103" s="63"/>
      <c r="T103" s="145">
        <f>T104+T126</f>
        <v>1.3227094000000001</v>
      </c>
      <c r="U103" s="33"/>
      <c r="V103" s="33"/>
      <c r="W103" s="33"/>
      <c r="X103" s="33"/>
      <c r="Y103" s="33"/>
      <c r="Z103" s="33"/>
      <c r="AA103" s="33"/>
      <c r="AB103" s="33"/>
      <c r="AC103" s="33"/>
      <c r="AD103" s="33"/>
      <c r="AE103" s="33"/>
      <c r="AT103" s="18" t="s">
        <v>70</v>
      </c>
      <c r="AU103" s="18" t="s">
        <v>131</v>
      </c>
      <c r="BK103" s="146">
        <f>BK104+BK126</f>
        <v>0</v>
      </c>
    </row>
    <row r="104" spans="2:63" s="12" customFormat="1" ht="25.9" customHeight="1">
      <c r="B104" s="147"/>
      <c r="D104" s="148" t="s">
        <v>70</v>
      </c>
      <c r="E104" s="149" t="s">
        <v>163</v>
      </c>
      <c r="F104" s="149" t="s">
        <v>164</v>
      </c>
      <c r="I104" s="150"/>
      <c r="J104" s="151">
        <f>BK104</f>
        <v>0</v>
      </c>
      <c r="L104" s="147"/>
      <c r="M104" s="152"/>
      <c r="N104" s="153"/>
      <c r="O104" s="153"/>
      <c r="P104" s="154">
        <f>P105+P112+P118+P124</f>
        <v>0</v>
      </c>
      <c r="Q104" s="153"/>
      <c r="R104" s="154">
        <f>R105+R112+R118+R124</f>
        <v>0.033195</v>
      </c>
      <c r="S104" s="153"/>
      <c r="T104" s="155">
        <f>T105+T112+T118+T124</f>
        <v>0.0966</v>
      </c>
      <c r="AR104" s="148" t="s">
        <v>15</v>
      </c>
      <c r="AT104" s="156" t="s">
        <v>70</v>
      </c>
      <c r="AU104" s="156" t="s">
        <v>71</v>
      </c>
      <c r="AY104" s="148" t="s">
        <v>165</v>
      </c>
      <c r="BK104" s="157">
        <f>BK105+BK112+BK118+BK124</f>
        <v>0</v>
      </c>
    </row>
    <row r="105" spans="2:63" s="12" customFormat="1" ht="22.9" customHeight="1">
      <c r="B105" s="147"/>
      <c r="D105" s="148" t="s">
        <v>70</v>
      </c>
      <c r="E105" s="158" t="s">
        <v>112</v>
      </c>
      <c r="F105" s="158" t="s">
        <v>186</v>
      </c>
      <c r="I105" s="150"/>
      <c r="J105" s="159">
        <f>BK105</f>
        <v>0</v>
      </c>
      <c r="L105" s="147"/>
      <c r="M105" s="152"/>
      <c r="N105" s="153"/>
      <c r="O105" s="153"/>
      <c r="P105" s="154">
        <f>SUM(P106:P111)</f>
        <v>0</v>
      </c>
      <c r="Q105" s="153"/>
      <c r="R105" s="154">
        <f>SUM(R106:R111)</f>
        <v>0.033075</v>
      </c>
      <c r="S105" s="153"/>
      <c r="T105" s="155">
        <f>SUM(T106:T111)</f>
        <v>0</v>
      </c>
      <c r="AR105" s="148" t="s">
        <v>15</v>
      </c>
      <c r="AT105" s="156" t="s">
        <v>70</v>
      </c>
      <c r="AU105" s="156" t="s">
        <v>15</v>
      </c>
      <c r="AY105" s="148" t="s">
        <v>165</v>
      </c>
      <c r="BK105" s="157">
        <f>SUM(BK106:BK111)</f>
        <v>0</v>
      </c>
    </row>
    <row r="106" spans="1:65" s="2" customFormat="1" ht="33" customHeight="1">
      <c r="A106" s="33"/>
      <c r="B106" s="160"/>
      <c r="C106" s="161" t="s">
        <v>15</v>
      </c>
      <c r="D106" s="354" t="s">
        <v>167</v>
      </c>
      <c r="E106" s="162" t="s">
        <v>187</v>
      </c>
      <c r="F106" s="163" t="s">
        <v>188</v>
      </c>
      <c r="G106" s="164" t="s">
        <v>170</v>
      </c>
      <c r="H106" s="165">
        <v>2.1</v>
      </c>
      <c r="I106" s="166"/>
      <c r="J106" s="167">
        <f>ROUND(I106*H106,2)</f>
        <v>0</v>
      </c>
      <c r="K106" s="163" t="s">
        <v>171</v>
      </c>
      <c r="L106" s="34"/>
      <c r="M106" s="168" t="s">
        <v>3</v>
      </c>
      <c r="N106" s="169" t="s">
        <v>42</v>
      </c>
      <c r="O106" s="54"/>
      <c r="P106" s="170">
        <f>O106*H106</f>
        <v>0</v>
      </c>
      <c r="Q106" s="170">
        <v>0.01575</v>
      </c>
      <c r="R106" s="170">
        <f>Q106*H106</f>
        <v>0.033075</v>
      </c>
      <c r="S106" s="170">
        <v>0</v>
      </c>
      <c r="T106" s="171">
        <f>S106*H106</f>
        <v>0</v>
      </c>
      <c r="U106" s="33"/>
      <c r="V106" s="33"/>
      <c r="W106" s="33"/>
      <c r="X106" s="33"/>
      <c r="Y106" s="33"/>
      <c r="Z106" s="33"/>
      <c r="AA106" s="33"/>
      <c r="AB106" s="33"/>
      <c r="AC106" s="33"/>
      <c r="AD106" s="33"/>
      <c r="AE106" s="33"/>
      <c r="AR106" s="172" t="s">
        <v>87</v>
      </c>
      <c r="AT106" s="172" t="s">
        <v>167</v>
      </c>
      <c r="AU106" s="172" t="s">
        <v>75</v>
      </c>
      <c r="AY106" s="18" t="s">
        <v>165</v>
      </c>
      <c r="BE106" s="173">
        <f>IF(N106="základní",J106,0)</f>
        <v>0</v>
      </c>
      <c r="BF106" s="173">
        <f>IF(N106="snížená",J106,0)</f>
        <v>0</v>
      </c>
      <c r="BG106" s="173">
        <f>IF(N106="zákl. přenesená",J106,0)</f>
        <v>0</v>
      </c>
      <c r="BH106" s="173">
        <f>IF(N106="sníž. přenesená",J106,0)</f>
        <v>0</v>
      </c>
      <c r="BI106" s="173">
        <f>IF(N106="nulová",J106,0)</f>
        <v>0</v>
      </c>
      <c r="BJ106" s="18" t="s">
        <v>15</v>
      </c>
      <c r="BK106" s="173">
        <f>ROUND(I106*H106,2)</f>
        <v>0</v>
      </c>
      <c r="BL106" s="18" t="s">
        <v>87</v>
      </c>
      <c r="BM106" s="172" t="s">
        <v>660</v>
      </c>
    </row>
    <row r="107" spans="2:51" s="13" customFormat="1" ht="12">
      <c r="B107" s="174"/>
      <c r="D107" s="355" t="s">
        <v>173</v>
      </c>
      <c r="E107" s="175" t="s">
        <v>3</v>
      </c>
      <c r="F107" s="176" t="s">
        <v>509</v>
      </c>
      <c r="H107" s="177">
        <v>2.1</v>
      </c>
      <c r="I107" s="178"/>
      <c r="L107" s="174"/>
      <c r="M107" s="179"/>
      <c r="N107" s="180"/>
      <c r="O107" s="180"/>
      <c r="P107" s="180"/>
      <c r="Q107" s="180"/>
      <c r="R107" s="180"/>
      <c r="S107" s="180"/>
      <c r="T107" s="181"/>
      <c r="AT107" s="175" t="s">
        <v>173</v>
      </c>
      <c r="AU107" s="175" t="s">
        <v>75</v>
      </c>
      <c r="AV107" s="13" t="s">
        <v>75</v>
      </c>
      <c r="AW107" s="13" t="s">
        <v>33</v>
      </c>
      <c r="AX107" s="13" t="s">
        <v>15</v>
      </c>
      <c r="AY107" s="175" t="s">
        <v>165</v>
      </c>
    </row>
    <row r="108" spans="1:65" s="2" customFormat="1" ht="21.75" customHeight="1">
      <c r="A108" s="33"/>
      <c r="B108" s="160"/>
      <c r="C108" s="161" t="s">
        <v>75</v>
      </c>
      <c r="D108" s="354" t="s">
        <v>167</v>
      </c>
      <c r="E108" s="162" t="s">
        <v>194</v>
      </c>
      <c r="F108" s="163" t="s">
        <v>195</v>
      </c>
      <c r="G108" s="164" t="s">
        <v>170</v>
      </c>
      <c r="H108" s="165">
        <v>3</v>
      </c>
      <c r="I108" s="166"/>
      <c r="J108" s="167">
        <f>ROUND(I108*H108,2)</f>
        <v>0</v>
      </c>
      <c r="K108" s="163" t="s">
        <v>171</v>
      </c>
      <c r="L108" s="34"/>
      <c r="M108" s="168" t="s">
        <v>3</v>
      </c>
      <c r="N108" s="169" t="s">
        <v>42</v>
      </c>
      <c r="O108" s="54"/>
      <c r="P108" s="170">
        <f>O108*H108</f>
        <v>0</v>
      </c>
      <c r="Q108" s="170">
        <v>0</v>
      </c>
      <c r="R108" s="170">
        <f>Q108*H108</f>
        <v>0</v>
      </c>
      <c r="S108" s="170">
        <v>0</v>
      </c>
      <c r="T108" s="171">
        <f>S108*H108</f>
        <v>0</v>
      </c>
      <c r="U108" s="33"/>
      <c r="V108" s="33"/>
      <c r="W108" s="33"/>
      <c r="X108" s="33"/>
      <c r="Y108" s="33"/>
      <c r="Z108" s="33"/>
      <c r="AA108" s="33"/>
      <c r="AB108" s="33"/>
      <c r="AC108" s="33"/>
      <c r="AD108" s="33"/>
      <c r="AE108" s="33"/>
      <c r="AR108" s="172" t="s">
        <v>87</v>
      </c>
      <c r="AT108" s="172" t="s">
        <v>167</v>
      </c>
      <c r="AU108" s="172" t="s">
        <v>75</v>
      </c>
      <c r="AY108" s="18" t="s">
        <v>165</v>
      </c>
      <c r="BE108" s="173">
        <f>IF(N108="základní",J108,0)</f>
        <v>0</v>
      </c>
      <c r="BF108" s="173">
        <f>IF(N108="snížená",J108,0)</f>
        <v>0</v>
      </c>
      <c r="BG108" s="173">
        <f>IF(N108="zákl. přenesená",J108,0)</f>
        <v>0</v>
      </c>
      <c r="BH108" s="173">
        <f>IF(N108="sníž. přenesená",J108,0)</f>
        <v>0</v>
      </c>
      <c r="BI108" s="173">
        <f>IF(N108="nulová",J108,0)</f>
        <v>0</v>
      </c>
      <c r="BJ108" s="18" t="s">
        <v>15</v>
      </c>
      <c r="BK108" s="173">
        <f>ROUND(I108*H108,2)</f>
        <v>0</v>
      </c>
      <c r="BL108" s="18" t="s">
        <v>87</v>
      </c>
      <c r="BM108" s="172" t="s">
        <v>661</v>
      </c>
    </row>
    <row r="109" spans="1:65" s="2" customFormat="1" ht="33" customHeight="1">
      <c r="A109" s="33"/>
      <c r="B109" s="160"/>
      <c r="C109" s="161" t="s">
        <v>83</v>
      </c>
      <c r="D109" s="354" t="s">
        <v>167</v>
      </c>
      <c r="E109" s="162" t="s">
        <v>197</v>
      </c>
      <c r="F109" s="163" t="s">
        <v>198</v>
      </c>
      <c r="G109" s="164" t="s">
        <v>170</v>
      </c>
      <c r="H109" s="165">
        <v>4.2</v>
      </c>
      <c r="I109" s="166"/>
      <c r="J109" s="167">
        <f>ROUND(I109*H109,2)</f>
        <v>0</v>
      </c>
      <c r="K109" s="163" t="s">
        <v>171</v>
      </c>
      <c r="L109" s="34"/>
      <c r="M109" s="168" t="s">
        <v>3</v>
      </c>
      <c r="N109" s="169" t="s">
        <v>42</v>
      </c>
      <c r="O109" s="54"/>
      <c r="P109" s="170">
        <f>O109*H109</f>
        <v>0</v>
      </c>
      <c r="Q109" s="170">
        <v>0</v>
      </c>
      <c r="R109" s="170">
        <f>Q109*H109</f>
        <v>0</v>
      </c>
      <c r="S109" s="170">
        <v>0</v>
      </c>
      <c r="T109" s="171">
        <f>S109*H109</f>
        <v>0</v>
      </c>
      <c r="U109" s="33"/>
      <c r="V109" s="33"/>
      <c r="W109" s="33"/>
      <c r="X109" s="33"/>
      <c r="Y109" s="33"/>
      <c r="Z109" s="33"/>
      <c r="AA109" s="33"/>
      <c r="AB109" s="33"/>
      <c r="AC109" s="33"/>
      <c r="AD109" s="33"/>
      <c r="AE109" s="33"/>
      <c r="AR109" s="172" t="s">
        <v>87</v>
      </c>
      <c r="AT109" s="172" t="s">
        <v>167</v>
      </c>
      <c r="AU109" s="172" t="s">
        <v>75</v>
      </c>
      <c r="AY109" s="18" t="s">
        <v>165</v>
      </c>
      <c r="BE109" s="173">
        <f>IF(N109="základní",J109,0)</f>
        <v>0</v>
      </c>
      <c r="BF109" s="173">
        <f>IF(N109="snížená",J109,0)</f>
        <v>0</v>
      </c>
      <c r="BG109" s="173">
        <f>IF(N109="zákl. přenesená",J109,0)</f>
        <v>0</v>
      </c>
      <c r="BH109" s="173">
        <f>IF(N109="sníž. přenesená",J109,0)</f>
        <v>0</v>
      </c>
      <c r="BI109" s="173">
        <f>IF(N109="nulová",J109,0)</f>
        <v>0</v>
      </c>
      <c r="BJ109" s="18" t="s">
        <v>15</v>
      </c>
      <c r="BK109" s="173">
        <f>ROUND(I109*H109,2)</f>
        <v>0</v>
      </c>
      <c r="BL109" s="18" t="s">
        <v>87</v>
      </c>
      <c r="BM109" s="172" t="s">
        <v>662</v>
      </c>
    </row>
    <row r="110" spans="2:51" s="15" customFormat="1" ht="12">
      <c r="B110" s="190"/>
      <c r="D110" s="355" t="s">
        <v>173</v>
      </c>
      <c r="E110" s="191" t="s">
        <v>3</v>
      </c>
      <c r="F110" s="192" t="s">
        <v>200</v>
      </c>
      <c r="H110" s="191" t="s">
        <v>3</v>
      </c>
      <c r="I110" s="193"/>
      <c r="L110" s="190"/>
      <c r="M110" s="194"/>
      <c r="N110" s="195"/>
      <c r="O110" s="195"/>
      <c r="P110" s="195"/>
      <c r="Q110" s="195"/>
      <c r="R110" s="195"/>
      <c r="S110" s="195"/>
      <c r="T110" s="196"/>
      <c r="AT110" s="191" t="s">
        <v>173</v>
      </c>
      <c r="AU110" s="191" t="s">
        <v>75</v>
      </c>
      <c r="AV110" s="15" t="s">
        <v>15</v>
      </c>
      <c r="AW110" s="15" t="s">
        <v>33</v>
      </c>
      <c r="AX110" s="15" t="s">
        <v>71</v>
      </c>
      <c r="AY110" s="191" t="s">
        <v>165</v>
      </c>
    </row>
    <row r="111" spans="2:51" s="13" customFormat="1" ht="12">
      <c r="B111" s="174"/>
      <c r="D111" s="355" t="s">
        <v>173</v>
      </c>
      <c r="E111" s="175" t="s">
        <v>3</v>
      </c>
      <c r="F111" s="176" t="s">
        <v>512</v>
      </c>
      <c r="H111" s="177">
        <v>4.2</v>
      </c>
      <c r="I111" s="178"/>
      <c r="L111" s="174"/>
      <c r="M111" s="179"/>
      <c r="N111" s="180"/>
      <c r="O111" s="180"/>
      <c r="P111" s="180"/>
      <c r="Q111" s="180"/>
      <c r="R111" s="180"/>
      <c r="S111" s="180"/>
      <c r="T111" s="181"/>
      <c r="AT111" s="175" t="s">
        <v>173</v>
      </c>
      <c r="AU111" s="175" t="s">
        <v>75</v>
      </c>
      <c r="AV111" s="13" t="s">
        <v>75</v>
      </c>
      <c r="AW111" s="13" t="s">
        <v>33</v>
      </c>
      <c r="AX111" s="13" t="s">
        <v>15</v>
      </c>
      <c r="AY111" s="175" t="s">
        <v>165</v>
      </c>
    </row>
    <row r="112" spans="2:63" s="12" customFormat="1" ht="22.9" customHeight="1">
      <c r="B112" s="147"/>
      <c r="D112" s="356" t="s">
        <v>70</v>
      </c>
      <c r="E112" s="158" t="s">
        <v>202</v>
      </c>
      <c r="F112" s="158" t="s">
        <v>203</v>
      </c>
      <c r="I112" s="150"/>
      <c r="J112" s="159">
        <f>BK112</f>
        <v>0</v>
      </c>
      <c r="L112" s="147"/>
      <c r="M112" s="152"/>
      <c r="N112" s="153"/>
      <c r="O112" s="153"/>
      <c r="P112" s="154">
        <f>P113+P115</f>
        <v>0</v>
      </c>
      <c r="Q112" s="153"/>
      <c r="R112" s="154">
        <f>R113+R115</f>
        <v>0.00012000000000000002</v>
      </c>
      <c r="S112" s="153"/>
      <c r="T112" s="155">
        <f>T113+T115</f>
        <v>0.0966</v>
      </c>
      <c r="AR112" s="148" t="s">
        <v>15</v>
      </c>
      <c r="AT112" s="156" t="s">
        <v>70</v>
      </c>
      <c r="AU112" s="156" t="s">
        <v>15</v>
      </c>
      <c r="AY112" s="148" t="s">
        <v>165</v>
      </c>
      <c r="BK112" s="157">
        <f>BK113+BK115</f>
        <v>0</v>
      </c>
    </row>
    <row r="113" spans="2:63" s="12" customFormat="1" ht="20.85" customHeight="1">
      <c r="B113" s="147"/>
      <c r="D113" s="356" t="s">
        <v>70</v>
      </c>
      <c r="E113" s="158" t="s">
        <v>204</v>
      </c>
      <c r="F113" s="158" t="s">
        <v>205</v>
      </c>
      <c r="I113" s="150"/>
      <c r="J113" s="159">
        <f>BK113</f>
        <v>0</v>
      </c>
      <c r="L113" s="147"/>
      <c r="M113" s="152"/>
      <c r="N113" s="153"/>
      <c r="O113" s="153"/>
      <c r="P113" s="154">
        <f>P114</f>
        <v>0</v>
      </c>
      <c r="Q113" s="153"/>
      <c r="R113" s="154">
        <f>R114</f>
        <v>0.00012000000000000002</v>
      </c>
      <c r="S113" s="153"/>
      <c r="T113" s="155">
        <f>T114</f>
        <v>0</v>
      </c>
      <c r="AR113" s="148" t="s">
        <v>15</v>
      </c>
      <c r="AT113" s="156" t="s">
        <v>70</v>
      </c>
      <c r="AU113" s="156" t="s">
        <v>75</v>
      </c>
      <c r="AY113" s="148" t="s">
        <v>165</v>
      </c>
      <c r="BK113" s="157">
        <f>BK114</f>
        <v>0</v>
      </c>
    </row>
    <row r="114" spans="1:65" s="2" customFormat="1" ht="33" customHeight="1">
      <c r="A114" s="33"/>
      <c r="B114" s="160"/>
      <c r="C114" s="161" t="s">
        <v>87</v>
      </c>
      <c r="D114" s="354" t="s">
        <v>167</v>
      </c>
      <c r="E114" s="162" t="s">
        <v>206</v>
      </c>
      <c r="F114" s="163" t="s">
        <v>207</v>
      </c>
      <c r="G114" s="164" t="s">
        <v>170</v>
      </c>
      <c r="H114" s="165">
        <v>3</v>
      </c>
      <c r="I114" s="166"/>
      <c r="J114" s="167">
        <f>ROUND(I114*H114,2)</f>
        <v>0</v>
      </c>
      <c r="K114" s="163" t="s">
        <v>171</v>
      </c>
      <c r="L114" s="34"/>
      <c r="M114" s="168" t="s">
        <v>3</v>
      </c>
      <c r="N114" s="169" t="s">
        <v>42</v>
      </c>
      <c r="O114" s="54"/>
      <c r="P114" s="170">
        <f>O114*H114</f>
        <v>0</v>
      </c>
      <c r="Q114" s="170">
        <v>4E-05</v>
      </c>
      <c r="R114" s="170">
        <f>Q114*H114</f>
        <v>0.00012000000000000002</v>
      </c>
      <c r="S114" s="170">
        <v>0</v>
      </c>
      <c r="T114" s="171">
        <f>S114*H114</f>
        <v>0</v>
      </c>
      <c r="U114" s="33"/>
      <c r="V114" s="33"/>
      <c r="W114" s="33"/>
      <c r="X114" s="33"/>
      <c r="Y114" s="33"/>
      <c r="Z114" s="33"/>
      <c r="AA114" s="33"/>
      <c r="AB114" s="33"/>
      <c r="AC114" s="33"/>
      <c r="AD114" s="33"/>
      <c r="AE114" s="33"/>
      <c r="AR114" s="172" t="s">
        <v>87</v>
      </c>
      <c r="AT114" s="172" t="s">
        <v>167</v>
      </c>
      <c r="AU114" s="172" t="s">
        <v>83</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663</v>
      </c>
    </row>
    <row r="115" spans="2:63" s="12" customFormat="1" ht="20.85" customHeight="1">
      <c r="B115" s="147"/>
      <c r="D115" s="356" t="s">
        <v>70</v>
      </c>
      <c r="E115" s="158" t="s">
        <v>209</v>
      </c>
      <c r="F115" s="158" t="s">
        <v>210</v>
      </c>
      <c r="I115" s="150"/>
      <c r="J115" s="159">
        <f>BK115</f>
        <v>0</v>
      </c>
      <c r="L115" s="147"/>
      <c r="M115" s="152"/>
      <c r="N115" s="153"/>
      <c r="O115" s="153"/>
      <c r="P115" s="154">
        <f>SUM(P116:P117)</f>
        <v>0</v>
      </c>
      <c r="Q115" s="153"/>
      <c r="R115" s="154">
        <f>SUM(R116:R117)</f>
        <v>0</v>
      </c>
      <c r="S115" s="153"/>
      <c r="T115" s="155">
        <f>SUM(T116:T117)</f>
        <v>0.0966</v>
      </c>
      <c r="AR115" s="148" t="s">
        <v>15</v>
      </c>
      <c r="AT115" s="156" t="s">
        <v>70</v>
      </c>
      <c r="AU115" s="156" t="s">
        <v>75</v>
      </c>
      <c r="AY115" s="148" t="s">
        <v>165</v>
      </c>
      <c r="BK115" s="157">
        <f>SUM(BK116:BK117)</f>
        <v>0</v>
      </c>
    </row>
    <row r="116" spans="1:65" s="2" customFormat="1" ht="33" customHeight="1">
      <c r="A116" s="33"/>
      <c r="B116" s="160"/>
      <c r="C116" s="161" t="s">
        <v>109</v>
      </c>
      <c r="D116" s="354" t="s">
        <v>167</v>
      </c>
      <c r="E116" s="162" t="s">
        <v>221</v>
      </c>
      <c r="F116" s="163" t="s">
        <v>222</v>
      </c>
      <c r="G116" s="164" t="s">
        <v>170</v>
      </c>
      <c r="H116" s="165">
        <v>2.1</v>
      </c>
      <c r="I116" s="166"/>
      <c r="J116" s="167">
        <f>ROUND(I116*H116,2)</f>
        <v>0</v>
      </c>
      <c r="K116" s="163" t="s">
        <v>171</v>
      </c>
      <c r="L116" s="34"/>
      <c r="M116" s="168" t="s">
        <v>3</v>
      </c>
      <c r="N116" s="169" t="s">
        <v>42</v>
      </c>
      <c r="O116" s="54"/>
      <c r="P116" s="170">
        <f>O116*H116</f>
        <v>0</v>
      </c>
      <c r="Q116" s="170">
        <v>0</v>
      </c>
      <c r="R116" s="170">
        <f>Q116*H116</f>
        <v>0</v>
      </c>
      <c r="S116" s="170">
        <v>0.046</v>
      </c>
      <c r="T116" s="171">
        <f>S116*H116</f>
        <v>0.0966</v>
      </c>
      <c r="U116" s="33"/>
      <c r="V116" s="33"/>
      <c r="W116" s="33"/>
      <c r="X116" s="33"/>
      <c r="Y116" s="33"/>
      <c r="Z116" s="33"/>
      <c r="AA116" s="33"/>
      <c r="AB116" s="33"/>
      <c r="AC116" s="33"/>
      <c r="AD116" s="33"/>
      <c r="AE116" s="33"/>
      <c r="AR116" s="172" t="s">
        <v>87</v>
      </c>
      <c r="AT116" s="172" t="s">
        <v>167</v>
      </c>
      <c r="AU116" s="172" t="s">
        <v>83</v>
      </c>
      <c r="AY116" s="18" t="s">
        <v>165</v>
      </c>
      <c r="BE116" s="173">
        <f>IF(N116="základní",J116,0)</f>
        <v>0</v>
      </c>
      <c r="BF116" s="173">
        <f>IF(N116="snížená",J116,0)</f>
        <v>0</v>
      </c>
      <c r="BG116" s="173">
        <f>IF(N116="zákl. přenesená",J116,0)</f>
        <v>0</v>
      </c>
      <c r="BH116" s="173">
        <f>IF(N116="sníž. přenesená",J116,0)</f>
        <v>0</v>
      </c>
      <c r="BI116" s="173">
        <f>IF(N116="nulová",J116,0)</f>
        <v>0</v>
      </c>
      <c r="BJ116" s="18" t="s">
        <v>15</v>
      </c>
      <c r="BK116" s="173">
        <f>ROUND(I116*H116,2)</f>
        <v>0</v>
      </c>
      <c r="BL116" s="18" t="s">
        <v>87</v>
      </c>
      <c r="BM116" s="172" t="s">
        <v>664</v>
      </c>
    </row>
    <row r="117" spans="2:51" s="13" customFormat="1" ht="12">
      <c r="B117" s="174"/>
      <c r="D117" s="355" t="s">
        <v>173</v>
      </c>
      <c r="E117" s="175" t="s">
        <v>3</v>
      </c>
      <c r="F117" s="176" t="s">
        <v>509</v>
      </c>
      <c r="H117" s="177">
        <v>2.1</v>
      </c>
      <c r="I117" s="178"/>
      <c r="L117" s="174"/>
      <c r="M117" s="179"/>
      <c r="N117" s="180"/>
      <c r="O117" s="180"/>
      <c r="P117" s="180"/>
      <c r="Q117" s="180"/>
      <c r="R117" s="180"/>
      <c r="S117" s="180"/>
      <c r="T117" s="181"/>
      <c r="AT117" s="175" t="s">
        <v>173</v>
      </c>
      <c r="AU117" s="175" t="s">
        <v>83</v>
      </c>
      <c r="AV117" s="13" t="s">
        <v>75</v>
      </c>
      <c r="AW117" s="13" t="s">
        <v>33</v>
      </c>
      <c r="AX117" s="13" t="s">
        <v>15</v>
      </c>
      <c r="AY117" s="175" t="s">
        <v>165</v>
      </c>
    </row>
    <row r="118" spans="2:63" s="12" customFormat="1" ht="22.9" customHeight="1">
      <c r="B118" s="147"/>
      <c r="D118" s="356" t="s">
        <v>70</v>
      </c>
      <c r="E118" s="158" t="s">
        <v>226</v>
      </c>
      <c r="F118" s="158" t="s">
        <v>227</v>
      </c>
      <c r="I118" s="150"/>
      <c r="J118" s="159">
        <f>BK118</f>
        <v>0</v>
      </c>
      <c r="L118" s="147"/>
      <c r="M118" s="152"/>
      <c r="N118" s="153"/>
      <c r="O118" s="153"/>
      <c r="P118" s="154">
        <f>SUM(P119:P123)</f>
        <v>0</v>
      </c>
      <c r="Q118" s="153"/>
      <c r="R118" s="154">
        <f>SUM(R119:R123)</f>
        <v>0</v>
      </c>
      <c r="S118" s="153"/>
      <c r="T118" s="155">
        <f>SUM(T119:T123)</f>
        <v>0</v>
      </c>
      <c r="AR118" s="148" t="s">
        <v>15</v>
      </c>
      <c r="AT118" s="156" t="s">
        <v>70</v>
      </c>
      <c r="AU118" s="156" t="s">
        <v>15</v>
      </c>
      <c r="AY118" s="148" t="s">
        <v>165</v>
      </c>
      <c r="BK118" s="157">
        <f>SUM(BK119:BK123)</f>
        <v>0</v>
      </c>
    </row>
    <row r="119" spans="1:65" s="2" customFormat="1" ht="33" customHeight="1">
      <c r="A119" s="33"/>
      <c r="B119" s="160"/>
      <c r="C119" s="161" t="s">
        <v>112</v>
      </c>
      <c r="D119" s="354" t="s">
        <v>167</v>
      </c>
      <c r="E119" s="162" t="s">
        <v>586</v>
      </c>
      <c r="F119" s="163" t="s">
        <v>587</v>
      </c>
      <c r="G119" s="164" t="s">
        <v>231</v>
      </c>
      <c r="H119" s="165">
        <v>1.323</v>
      </c>
      <c r="I119" s="166"/>
      <c r="J119" s="167">
        <f>ROUND(I119*H119,2)</f>
        <v>0</v>
      </c>
      <c r="K119" s="163" t="s">
        <v>171</v>
      </c>
      <c r="L119" s="34"/>
      <c r="M119" s="168" t="s">
        <v>3</v>
      </c>
      <c r="N119" s="169" t="s">
        <v>42</v>
      </c>
      <c r="O119" s="54"/>
      <c r="P119" s="170">
        <f>O119*H119</f>
        <v>0</v>
      </c>
      <c r="Q119" s="170">
        <v>0</v>
      </c>
      <c r="R119" s="170">
        <f>Q119*H119</f>
        <v>0</v>
      </c>
      <c r="S119" s="170">
        <v>0</v>
      </c>
      <c r="T119" s="171">
        <f>S119*H119</f>
        <v>0</v>
      </c>
      <c r="U119" s="33"/>
      <c r="V119" s="33"/>
      <c r="W119" s="33"/>
      <c r="X119" s="33"/>
      <c r="Y119" s="33"/>
      <c r="Z119" s="33"/>
      <c r="AA119" s="33"/>
      <c r="AB119" s="33"/>
      <c r="AC119" s="33"/>
      <c r="AD119" s="33"/>
      <c r="AE119" s="33"/>
      <c r="AR119" s="172" t="s">
        <v>87</v>
      </c>
      <c r="AT119" s="172" t="s">
        <v>167</v>
      </c>
      <c r="AU119" s="172" t="s">
        <v>75</v>
      </c>
      <c r="AY119" s="18" t="s">
        <v>165</v>
      </c>
      <c r="BE119" s="173">
        <f>IF(N119="základní",J119,0)</f>
        <v>0</v>
      </c>
      <c r="BF119" s="173">
        <f>IF(N119="snížená",J119,0)</f>
        <v>0</v>
      </c>
      <c r="BG119" s="173">
        <f>IF(N119="zákl. přenesená",J119,0)</f>
        <v>0</v>
      </c>
      <c r="BH119" s="173">
        <f>IF(N119="sníž. přenesená",J119,0)</f>
        <v>0</v>
      </c>
      <c r="BI119" s="173">
        <f>IF(N119="nulová",J119,0)</f>
        <v>0</v>
      </c>
      <c r="BJ119" s="18" t="s">
        <v>15</v>
      </c>
      <c r="BK119" s="173">
        <f>ROUND(I119*H119,2)</f>
        <v>0</v>
      </c>
      <c r="BL119" s="18" t="s">
        <v>87</v>
      </c>
      <c r="BM119" s="172" t="s">
        <v>665</v>
      </c>
    </row>
    <row r="120" spans="1:65" s="2" customFormat="1" ht="21.75" customHeight="1">
      <c r="A120" s="33"/>
      <c r="B120" s="160"/>
      <c r="C120" s="161" t="s">
        <v>115</v>
      </c>
      <c r="D120" s="354" t="s">
        <v>167</v>
      </c>
      <c r="E120" s="162" t="s">
        <v>234</v>
      </c>
      <c r="F120" s="163" t="s">
        <v>235</v>
      </c>
      <c r="G120" s="164" t="s">
        <v>231</v>
      </c>
      <c r="H120" s="165">
        <v>1.323</v>
      </c>
      <c r="I120" s="166"/>
      <c r="J120" s="167">
        <f>ROUND(I120*H120,2)</f>
        <v>0</v>
      </c>
      <c r="K120" s="163" t="s">
        <v>171</v>
      </c>
      <c r="L120" s="34"/>
      <c r="M120" s="168" t="s">
        <v>3</v>
      </c>
      <c r="N120" s="169" t="s">
        <v>42</v>
      </c>
      <c r="O120" s="54"/>
      <c r="P120" s="170">
        <f>O120*H120</f>
        <v>0</v>
      </c>
      <c r="Q120" s="170">
        <v>0</v>
      </c>
      <c r="R120" s="170">
        <f>Q120*H120</f>
        <v>0</v>
      </c>
      <c r="S120" s="170">
        <v>0</v>
      </c>
      <c r="T120" s="171">
        <f>S120*H120</f>
        <v>0</v>
      </c>
      <c r="U120" s="33"/>
      <c r="V120" s="33"/>
      <c r="W120" s="33"/>
      <c r="X120" s="33"/>
      <c r="Y120" s="33"/>
      <c r="Z120" s="33"/>
      <c r="AA120" s="33"/>
      <c r="AB120" s="33"/>
      <c r="AC120" s="33"/>
      <c r="AD120" s="33"/>
      <c r="AE120" s="33"/>
      <c r="AR120" s="172" t="s">
        <v>87</v>
      </c>
      <c r="AT120" s="172" t="s">
        <v>167</v>
      </c>
      <c r="AU120" s="172" t="s">
        <v>75</v>
      </c>
      <c r="AY120" s="18" t="s">
        <v>165</v>
      </c>
      <c r="BE120" s="173">
        <f>IF(N120="základní",J120,0)</f>
        <v>0</v>
      </c>
      <c r="BF120" s="173">
        <f>IF(N120="snížená",J120,0)</f>
        <v>0</v>
      </c>
      <c r="BG120" s="173">
        <f>IF(N120="zákl. přenesená",J120,0)</f>
        <v>0</v>
      </c>
      <c r="BH120" s="173">
        <f>IF(N120="sníž. přenesená",J120,0)</f>
        <v>0</v>
      </c>
      <c r="BI120" s="173">
        <f>IF(N120="nulová",J120,0)</f>
        <v>0</v>
      </c>
      <c r="BJ120" s="18" t="s">
        <v>15</v>
      </c>
      <c r="BK120" s="173">
        <f>ROUND(I120*H120,2)</f>
        <v>0</v>
      </c>
      <c r="BL120" s="18" t="s">
        <v>87</v>
      </c>
      <c r="BM120" s="172" t="s">
        <v>666</v>
      </c>
    </row>
    <row r="121" spans="1:65" s="2" customFormat="1" ht="33" customHeight="1">
      <c r="A121" s="33"/>
      <c r="B121" s="160"/>
      <c r="C121" s="161" t="s">
        <v>211</v>
      </c>
      <c r="D121" s="354" t="s">
        <v>167</v>
      </c>
      <c r="E121" s="162" t="s">
        <v>238</v>
      </c>
      <c r="F121" s="163" t="s">
        <v>239</v>
      </c>
      <c r="G121" s="164" t="s">
        <v>231</v>
      </c>
      <c r="H121" s="165">
        <v>39.69</v>
      </c>
      <c r="I121" s="166"/>
      <c r="J121" s="167">
        <f>ROUND(I121*H121,2)</f>
        <v>0</v>
      </c>
      <c r="K121" s="163" t="s">
        <v>171</v>
      </c>
      <c r="L121" s="34"/>
      <c r="M121" s="168" t="s">
        <v>3</v>
      </c>
      <c r="N121" s="169" t="s">
        <v>42</v>
      </c>
      <c r="O121" s="54"/>
      <c r="P121" s="170">
        <f>O121*H121</f>
        <v>0</v>
      </c>
      <c r="Q121" s="170">
        <v>0</v>
      </c>
      <c r="R121" s="170">
        <f>Q121*H121</f>
        <v>0</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667</v>
      </c>
    </row>
    <row r="122" spans="2:51" s="13" customFormat="1" ht="12">
      <c r="B122" s="174"/>
      <c r="D122" s="355" t="s">
        <v>173</v>
      </c>
      <c r="F122" s="176" t="s">
        <v>518</v>
      </c>
      <c r="H122" s="177">
        <v>39.69</v>
      </c>
      <c r="I122" s="178"/>
      <c r="L122" s="174"/>
      <c r="M122" s="179"/>
      <c r="N122" s="180"/>
      <c r="O122" s="180"/>
      <c r="P122" s="180"/>
      <c r="Q122" s="180"/>
      <c r="R122" s="180"/>
      <c r="S122" s="180"/>
      <c r="T122" s="181"/>
      <c r="AT122" s="175" t="s">
        <v>173</v>
      </c>
      <c r="AU122" s="175" t="s">
        <v>75</v>
      </c>
      <c r="AV122" s="13" t="s">
        <v>75</v>
      </c>
      <c r="AW122" s="13" t="s">
        <v>4</v>
      </c>
      <c r="AX122" s="13" t="s">
        <v>15</v>
      </c>
      <c r="AY122" s="175" t="s">
        <v>165</v>
      </c>
    </row>
    <row r="123" spans="1:65" s="2" customFormat="1" ht="33" customHeight="1">
      <c r="A123" s="33"/>
      <c r="B123" s="160"/>
      <c r="C123" s="161" t="s">
        <v>202</v>
      </c>
      <c r="D123" s="354" t="s">
        <v>167</v>
      </c>
      <c r="E123" s="162" t="s">
        <v>243</v>
      </c>
      <c r="F123" s="163" t="s">
        <v>244</v>
      </c>
      <c r="G123" s="164" t="s">
        <v>231</v>
      </c>
      <c r="H123" s="165">
        <v>1.323</v>
      </c>
      <c r="I123" s="166"/>
      <c r="J123" s="167">
        <f>ROUND(I123*H123,2)</f>
        <v>0</v>
      </c>
      <c r="K123" s="163" t="s">
        <v>171</v>
      </c>
      <c r="L123" s="34"/>
      <c r="M123" s="168" t="s">
        <v>3</v>
      </c>
      <c r="N123" s="169" t="s">
        <v>42</v>
      </c>
      <c r="O123" s="54"/>
      <c r="P123" s="170">
        <f>O123*H123</f>
        <v>0</v>
      </c>
      <c r="Q123" s="170">
        <v>0</v>
      </c>
      <c r="R123" s="170">
        <f>Q123*H123</f>
        <v>0</v>
      </c>
      <c r="S123" s="170">
        <v>0</v>
      </c>
      <c r="T123" s="171">
        <f>S123*H123</f>
        <v>0</v>
      </c>
      <c r="U123" s="33"/>
      <c r="V123" s="33"/>
      <c r="W123" s="33"/>
      <c r="X123" s="33"/>
      <c r="Y123" s="33"/>
      <c r="Z123" s="33"/>
      <c r="AA123" s="33"/>
      <c r="AB123" s="33"/>
      <c r="AC123" s="33"/>
      <c r="AD123" s="33"/>
      <c r="AE123" s="33"/>
      <c r="AR123" s="172" t="s">
        <v>87</v>
      </c>
      <c r="AT123" s="172" t="s">
        <v>167</v>
      </c>
      <c r="AU123" s="172" t="s">
        <v>75</v>
      </c>
      <c r="AY123" s="18" t="s">
        <v>165</v>
      </c>
      <c r="BE123" s="173">
        <f>IF(N123="základní",J123,0)</f>
        <v>0</v>
      </c>
      <c r="BF123" s="173">
        <f>IF(N123="snížená",J123,0)</f>
        <v>0</v>
      </c>
      <c r="BG123" s="173">
        <f>IF(N123="zákl. přenesená",J123,0)</f>
        <v>0</v>
      </c>
      <c r="BH123" s="173">
        <f>IF(N123="sníž. přenesená",J123,0)</f>
        <v>0</v>
      </c>
      <c r="BI123" s="173">
        <f>IF(N123="nulová",J123,0)</f>
        <v>0</v>
      </c>
      <c r="BJ123" s="18" t="s">
        <v>15</v>
      </c>
      <c r="BK123" s="173">
        <f>ROUND(I123*H123,2)</f>
        <v>0</v>
      </c>
      <c r="BL123" s="18" t="s">
        <v>87</v>
      </c>
      <c r="BM123" s="172" t="s">
        <v>668</v>
      </c>
    </row>
    <row r="124" spans="2:63" s="12" customFormat="1" ht="22.9" customHeight="1">
      <c r="B124" s="147"/>
      <c r="D124" s="356" t="s">
        <v>70</v>
      </c>
      <c r="E124" s="158" t="s">
        <v>246</v>
      </c>
      <c r="F124" s="158" t="s">
        <v>247</v>
      </c>
      <c r="I124" s="150"/>
      <c r="J124" s="159">
        <f>BK124</f>
        <v>0</v>
      </c>
      <c r="L124" s="147"/>
      <c r="M124" s="152"/>
      <c r="N124" s="153"/>
      <c r="O124" s="153"/>
      <c r="P124" s="154">
        <f>P125</f>
        <v>0</v>
      </c>
      <c r="Q124" s="153"/>
      <c r="R124" s="154">
        <f>R125</f>
        <v>0</v>
      </c>
      <c r="S124" s="153"/>
      <c r="T124" s="155">
        <f>T125</f>
        <v>0</v>
      </c>
      <c r="AR124" s="148" t="s">
        <v>15</v>
      </c>
      <c r="AT124" s="156" t="s">
        <v>70</v>
      </c>
      <c r="AU124" s="156" t="s">
        <v>15</v>
      </c>
      <c r="AY124" s="148" t="s">
        <v>165</v>
      </c>
      <c r="BK124" s="157">
        <f>BK125</f>
        <v>0</v>
      </c>
    </row>
    <row r="125" spans="1:65" s="2" customFormat="1" ht="44.25" customHeight="1">
      <c r="A125" s="33"/>
      <c r="B125" s="160"/>
      <c r="C125" s="161" t="s">
        <v>220</v>
      </c>
      <c r="D125" s="354" t="s">
        <v>167</v>
      </c>
      <c r="E125" s="162" t="s">
        <v>592</v>
      </c>
      <c r="F125" s="163" t="s">
        <v>593</v>
      </c>
      <c r="G125" s="164" t="s">
        <v>231</v>
      </c>
      <c r="H125" s="165">
        <v>0.033</v>
      </c>
      <c r="I125" s="166"/>
      <c r="J125" s="167">
        <f>ROUND(I125*H125,2)</f>
        <v>0</v>
      </c>
      <c r="K125" s="163" t="s">
        <v>171</v>
      </c>
      <c r="L125" s="34"/>
      <c r="M125" s="168" t="s">
        <v>3</v>
      </c>
      <c r="N125" s="169" t="s">
        <v>42</v>
      </c>
      <c r="O125" s="54"/>
      <c r="P125" s="170">
        <f>O125*H125</f>
        <v>0</v>
      </c>
      <c r="Q125" s="170">
        <v>0</v>
      </c>
      <c r="R125" s="170">
        <f>Q125*H125</f>
        <v>0</v>
      </c>
      <c r="S125" s="170">
        <v>0</v>
      </c>
      <c r="T125" s="171">
        <f>S125*H125</f>
        <v>0</v>
      </c>
      <c r="U125" s="33"/>
      <c r="V125" s="33"/>
      <c r="W125" s="33"/>
      <c r="X125" s="33"/>
      <c r="Y125" s="33"/>
      <c r="Z125" s="33"/>
      <c r="AA125" s="33"/>
      <c r="AB125" s="33"/>
      <c r="AC125" s="33"/>
      <c r="AD125" s="33"/>
      <c r="AE125" s="33"/>
      <c r="AR125" s="172" t="s">
        <v>87</v>
      </c>
      <c r="AT125" s="172" t="s">
        <v>167</v>
      </c>
      <c r="AU125" s="172" t="s">
        <v>75</v>
      </c>
      <c r="AY125" s="18" t="s">
        <v>165</v>
      </c>
      <c r="BE125" s="173">
        <f>IF(N125="základní",J125,0)</f>
        <v>0</v>
      </c>
      <c r="BF125" s="173">
        <f>IF(N125="snížená",J125,0)</f>
        <v>0</v>
      </c>
      <c r="BG125" s="173">
        <f>IF(N125="zákl. přenesená",J125,0)</f>
        <v>0</v>
      </c>
      <c r="BH125" s="173">
        <f>IF(N125="sníž. přenesená",J125,0)</f>
        <v>0</v>
      </c>
      <c r="BI125" s="173">
        <f>IF(N125="nulová",J125,0)</f>
        <v>0</v>
      </c>
      <c r="BJ125" s="18" t="s">
        <v>15</v>
      </c>
      <c r="BK125" s="173">
        <f>ROUND(I125*H125,2)</f>
        <v>0</v>
      </c>
      <c r="BL125" s="18" t="s">
        <v>87</v>
      </c>
      <c r="BM125" s="172" t="s">
        <v>669</v>
      </c>
    </row>
    <row r="126" spans="2:63" s="12" customFormat="1" ht="25.9" customHeight="1">
      <c r="B126" s="147"/>
      <c r="D126" s="356" t="s">
        <v>70</v>
      </c>
      <c r="E126" s="149" t="s">
        <v>251</v>
      </c>
      <c r="F126" s="149" t="s">
        <v>252</v>
      </c>
      <c r="I126" s="150"/>
      <c r="J126" s="151">
        <f>BK126</f>
        <v>0</v>
      </c>
      <c r="L126" s="147"/>
      <c r="M126" s="152"/>
      <c r="N126" s="153"/>
      <c r="O126" s="153"/>
      <c r="P126" s="154">
        <f>P127+P133+P143+P155</f>
        <v>0</v>
      </c>
      <c r="Q126" s="153"/>
      <c r="R126" s="154">
        <f>R127+R133+R143+R155</f>
        <v>0.0633916</v>
      </c>
      <c r="S126" s="153"/>
      <c r="T126" s="155">
        <f>T127+T133+T143+T155</f>
        <v>1.2261094000000001</v>
      </c>
      <c r="AR126" s="148" t="s">
        <v>75</v>
      </c>
      <c r="AT126" s="156" t="s">
        <v>70</v>
      </c>
      <c r="AU126" s="156" t="s">
        <v>71</v>
      </c>
      <c r="AY126" s="148" t="s">
        <v>165</v>
      </c>
      <c r="BK126" s="157">
        <f>BK127+BK133+BK143+BK155</f>
        <v>0</v>
      </c>
    </row>
    <row r="127" spans="2:63" s="12" customFormat="1" ht="22.9" customHeight="1">
      <c r="B127" s="147"/>
      <c r="D127" s="356" t="s">
        <v>70</v>
      </c>
      <c r="E127" s="158" t="s">
        <v>338</v>
      </c>
      <c r="F127" s="158" t="s">
        <v>339</v>
      </c>
      <c r="I127" s="150"/>
      <c r="J127" s="159">
        <f>BK127</f>
        <v>0</v>
      </c>
      <c r="L127" s="147"/>
      <c r="M127" s="152"/>
      <c r="N127" s="153"/>
      <c r="O127" s="153"/>
      <c r="P127" s="154">
        <f>SUM(P128:P132)</f>
        <v>0</v>
      </c>
      <c r="Q127" s="153"/>
      <c r="R127" s="154">
        <f>SUM(R128:R132)</f>
        <v>0.03801</v>
      </c>
      <c r="S127" s="153"/>
      <c r="T127" s="155">
        <f>SUM(T128:T132)</f>
        <v>0.051629999999999995</v>
      </c>
      <c r="AR127" s="148" t="s">
        <v>75</v>
      </c>
      <c r="AT127" s="156" t="s">
        <v>70</v>
      </c>
      <c r="AU127" s="156" t="s">
        <v>15</v>
      </c>
      <c r="AY127" s="148" t="s">
        <v>165</v>
      </c>
      <c r="BK127" s="157">
        <f>SUM(BK128:BK132)</f>
        <v>0</v>
      </c>
    </row>
    <row r="128" spans="1:65" s="2" customFormat="1" ht="44.25" customHeight="1">
      <c r="A128" s="33"/>
      <c r="B128" s="160"/>
      <c r="C128" s="161" t="s">
        <v>228</v>
      </c>
      <c r="D128" s="354" t="s">
        <v>167</v>
      </c>
      <c r="E128" s="162" t="s">
        <v>341</v>
      </c>
      <c r="F128" s="163" t="s">
        <v>342</v>
      </c>
      <c r="G128" s="164" t="s">
        <v>170</v>
      </c>
      <c r="H128" s="165">
        <v>3</v>
      </c>
      <c r="I128" s="166"/>
      <c r="J128" s="167">
        <f>ROUND(I128*H128,2)</f>
        <v>0</v>
      </c>
      <c r="K128" s="163" t="s">
        <v>3</v>
      </c>
      <c r="L128" s="34"/>
      <c r="M128" s="168" t="s">
        <v>3</v>
      </c>
      <c r="N128" s="169" t="s">
        <v>42</v>
      </c>
      <c r="O128" s="54"/>
      <c r="P128" s="170">
        <f>O128*H128</f>
        <v>0</v>
      </c>
      <c r="Q128" s="170">
        <v>0.01254</v>
      </c>
      <c r="R128" s="170">
        <f>Q128*H128</f>
        <v>0.03762</v>
      </c>
      <c r="S128" s="170">
        <v>0</v>
      </c>
      <c r="T128" s="171">
        <f>S128*H128</f>
        <v>0</v>
      </c>
      <c r="U128" s="33"/>
      <c r="V128" s="33"/>
      <c r="W128" s="33"/>
      <c r="X128" s="33"/>
      <c r="Y128" s="33"/>
      <c r="Z128" s="33"/>
      <c r="AA128" s="33"/>
      <c r="AB128" s="33"/>
      <c r="AC128" s="33"/>
      <c r="AD128" s="33"/>
      <c r="AE128" s="33"/>
      <c r="AR128" s="172" t="s">
        <v>255</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255</v>
      </c>
      <c r="BM128" s="172" t="s">
        <v>670</v>
      </c>
    </row>
    <row r="129" spans="1:65" s="2" customFormat="1" ht="44.25" customHeight="1">
      <c r="A129" s="33"/>
      <c r="B129" s="160"/>
      <c r="C129" s="161" t="s">
        <v>233</v>
      </c>
      <c r="D129" s="354" t="s">
        <v>167</v>
      </c>
      <c r="E129" s="162" t="s">
        <v>345</v>
      </c>
      <c r="F129" s="163" t="s">
        <v>346</v>
      </c>
      <c r="G129" s="164" t="s">
        <v>170</v>
      </c>
      <c r="H129" s="165">
        <v>3</v>
      </c>
      <c r="I129" s="166"/>
      <c r="J129" s="167">
        <f>ROUND(I129*H129,2)</f>
        <v>0</v>
      </c>
      <c r="K129" s="163" t="s">
        <v>171</v>
      </c>
      <c r="L129" s="34"/>
      <c r="M129" s="168" t="s">
        <v>3</v>
      </c>
      <c r="N129" s="169" t="s">
        <v>42</v>
      </c>
      <c r="O129" s="54"/>
      <c r="P129" s="170">
        <f>O129*H129</f>
        <v>0</v>
      </c>
      <c r="Q129" s="170">
        <v>0</v>
      </c>
      <c r="R129" s="170">
        <f>Q129*H129</f>
        <v>0</v>
      </c>
      <c r="S129" s="170">
        <v>0.01721</v>
      </c>
      <c r="T129" s="171">
        <f>S129*H129</f>
        <v>0.051629999999999995</v>
      </c>
      <c r="U129" s="33"/>
      <c r="V129" s="33"/>
      <c r="W129" s="33"/>
      <c r="X129" s="33"/>
      <c r="Y129" s="33"/>
      <c r="Z129" s="33"/>
      <c r="AA129" s="33"/>
      <c r="AB129" s="33"/>
      <c r="AC129" s="33"/>
      <c r="AD129" s="33"/>
      <c r="AE129" s="33"/>
      <c r="AR129" s="172" t="s">
        <v>255</v>
      </c>
      <c r="AT129" s="172" t="s">
        <v>167</v>
      </c>
      <c r="AU129" s="172" t="s">
        <v>75</v>
      </c>
      <c r="AY129" s="18" t="s">
        <v>165</v>
      </c>
      <c r="BE129" s="173">
        <f>IF(N129="základní",J129,0)</f>
        <v>0</v>
      </c>
      <c r="BF129" s="173">
        <f>IF(N129="snížená",J129,0)</f>
        <v>0</v>
      </c>
      <c r="BG129" s="173">
        <f>IF(N129="zákl. přenesená",J129,0)</f>
        <v>0</v>
      </c>
      <c r="BH129" s="173">
        <f>IF(N129="sníž. přenesená",J129,0)</f>
        <v>0</v>
      </c>
      <c r="BI129" s="173">
        <f>IF(N129="nulová",J129,0)</f>
        <v>0</v>
      </c>
      <c r="BJ129" s="18" t="s">
        <v>15</v>
      </c>
      <c r="BK129" s="173">
        <f>ROUND(I129*H129,2)</f>
        <v>0</v>
      </c>
      <c r="BL129" s="18" t="s">
        <v>255</v>
      </c>
      <c r="BM129" s="172" t="s">
        <v>671</v>
      </c>
    </row>
    <row r="130" spans="1:65" s="2" customFormat="1" ht="21.75" customHeight="1">
      <c r="A130" s="33"/>
      <c r="B130" s="160"/>
      <c r="C130" s="161" t="s">
        <v>237</v>
      </c>
      <c r="D130" s="354" t="s">
        <v>167</v>
      </c>
      <c r="E130" s="162" t="s">
        <v>349</v>
      </c>
      <c r="F130" s="163" t="s">
        <v>350</v>
      </c>
      <c r="G130" s="164" t="s">
        <v>286</v>
      </c>
      <c r="H130" s="165">
        <v>1</v>
      </c>
      <c r="I130" s="166"/>
      <c r="J130" s="167">
        <f>ROUND(I130*H130,2)</f>
        <v>0</v>
      </c>
      <c r="K130" s="163" t="s">
        <v>3</v>
      </c>
      <c r="L130" s="34"/>
      <c r="M130" s="168" t="s">
        <v>3</v>
      </c>
      <c r="N130" s="169" t="s">
        <v>42</v>
      </c>
      <c r="O130" s="54"/>
      <c r="P130" s="170">
        <f>O130*H130</f>
        <v>0</v>
      </c>
      <c r="Q130" s="170">
        <v>3E-05</v>
      </c>
      <c r="R130" s="170">
        <f>Q130*H130</f>
        <v>3E-05</v>
      </c>
      <c r="S130" s="170">
        <v>0</v>
      </c>
      <c r="T130" s="171">
        <f>S130*H130</f>
        <v>0</v>
      </c>
      <c r="U130" s="33"/>
      <c r="V130" s="33"/>
      <c r="W130" s="33"/>
      <c r="X130" s="33"/>
      <c r="Y130" s="33"/>
      <c r="Z130" s="33"/>
      <c r="AA130" s="33"/>
      <c r="AB130" s="33"/>
      <c r="AC130" s="33"/>
      <c r="AD130" s="33"/>
      <c r="AE130" s="33"/>
      <c r="AR130" s="172" t="s">
        <v>255</v>
      </c>
      <c r="AT130" s="172" t="s">
        <v>167</v>
      </c>
      <c r="AU130" s="172" t="s">
        <v>75</v>
      </c>
      <c r="AY130" s="18" t="s">
        <v>165</v>
      </c>
      <c r="BE130" s="173">
        <f>IF(N130="základní",J130,0)</f>
        <v>0</v>
      </c>
      <c r="BF130" s="173">
        <f>IF(N130="snížená",J130,0)</f>
        <v>0</v>
      </c>
      <c r="BG130" s="173">
        <f>IF(N130="zákl. přenesená",J130,0)</f>
        <v>0</v>
      </c>
      <c r="BH130" s="173">
        <f>IF(N130="sníž. přenesená",J130,0)</f>
        <v>0</v>
      </c>
      <c r="BI130" s="173">
        <f>IF(N130="nulová",J130,0)</f>
        <v>0</v>
      </c>
      <c r="BJ130" s="18" t="s">
        <v>15</v>
      </c>
      <c r="BK130" s="173">
        <f>ROUND(I130*H130,2)</f>
        <v>0</v>
      </c>
      <c r="BL130" s="18" t="s">
        <v>255</v>
      </c>
      <c r="BM130" s="172" t="s">
        <v>672</v>
      </c>
    </row>
    <row r="131" spans="1:65" s="2" customFormat="1" ht="16.5" customHeight="1">
      <c r="A131" s="33"/>
      <c r="B131" s="160"/>
      <c r="C131" s="198" t="s">
        <v>242</v>
      </c>
      <c r="D131" s="357" t="s">
        <v>353</v>
      </c>
      <c r="E131" s="199" t="s">
        <v>354</v>
      </c>
      <c r="F131" s="200" t="s">
        <v>355</v>
      </c>
      <c r="G131" s="201" t="s">
        <v>286</v>
      </c>
      <c r="H131" s="202">
        <v>1</v>
      </c>
      <c r="I131" s="203"/>
      <c r="J131" s="204">
        <f>ROUND(I131*H131,2)</f>
        <v>0</v>
      </c>
      <c r="K131" s="200" t="s">
        <v>3</v>
      </c>
      <c r="L131" s="205"/>
      <c r="M131" s="206" t="s">
        <v>3</v>
      </c>
      <c r="N131" s="207" t="s">
        <v>42</v>
      </c>
      <c r="O131" s="54"/>
      <c r="P131" s="170">
        <f>O131*H131</f>
        <v>0</v>
      </c>
      <c r="Q131" s="170">
        <v>0.00036</v>
      </c>
      <c r="R131" s="170">
        <f>Q131*H131</f>
        <v>0.00036</v>
      </c>
      <c r="S131" s="170">
        <v>0</v>
      </c>
      <c r="T131" s="171">
        <f>S131*H131</f>
        <v>0</v>
      </c>
      <c r="U131" s="33"/>
      <c r="V131" s="33"/>
      <c r="W131" s="33"/>
      <c r="X131" s="33"/>
      <c r="Y131" s="33"/>
      <c r="Z131" s="33"/>
      <c r="AA131" s="33"/>
      <c r="AB131" s="33"/>
      <c r="AC131" s="33"/>
      <c r="AD131" s="33"/>
      <c r="AE131" s="33"/>
      <c r="AR131" s="172" t="s">
        <v>330</v>
      </c>
      <c r="AT131" s="172" t="s">
        <v>353</v>
      </c>
      <c r="AU131" s="172" t="s">
        <v>75</v>
      </c>
      <c r="AY131" s="18" t="s">
        <v>165</v>
      </c>
      <c r="BE131" s="173">
        <f>IF(N131="základní",J131,0)</f>
        <v>0</v>
      </c>
      <c r="BF131" s="173">
        <f>IF(N131="snížená",J131,0)</f>
        <v>0</v>
      </c>
      <c r="BG131" s="173">
        <f>IF(N131="zákl. přenesená",J131,0)</f>
        <v>0</v>
      </c>
      <c r="BH131" s="173">
        <f>IF(N131="sníž. přenesená",J131,0)</f>
        <v>0</v>
      </c>
      <c r="BI131" s="173">
        <f>IF(N131="nulová",J131,0)</f>
        <v>0</v>
      </c>
      <c r="BJ131" s="18" t="s">
        <v>15</v>
      </c>
      <c r="BK131" s="173">
        <f>ROUND(I131*H131,2)</f>
        <v>0</v>
      </c>
      <c r="BL131" s="18" t="s">
        <v>255</v>
      </c>
      <c r="BM131" s="172" t="s">
        <v>673</v>
      </c>
    </row>
    <row r="132" spans="1:65" s="2" customFormat="1" ht="44.25" customHeight="1">
      <c r="A132" s="33"/>
      <c r="B132" s="160"/>
      <c r="C132" s="161" t="s">
        <v>9</v>
      </c>
      <c r="D132" s="354" t="s">
        <v>167</v>
      </c>
      <c r="E132" s="162" t="s">
        <v>621</v>
      </c>
      <c r="F132" s="163" t="s">
        <v>622</v>
      </c>
      <c r="G132" s="164" t="s">
        <v>270</v>
      </c>
      <c r="H132" s="197"/>
      <c r="I132" s="166"/>
      <c r="J132" s="167">
        <f>ROUND(I132*H132,2)</f>
        <v>0</v>
      </c>
      <c r="K132" s="163" t="s">
        <v>171</v>
      </c>
      <c r="L132" s="34"/>
      <c r="M132" s="168" t="s">
        <v>3</v>
      </c>
      <c r="N132" s="169" t="s">
        <v>42</v>
      </c>
      <c r="O132" s="54"/>
      <c r="P132" s="170">
        <f>O132*H132</f>
        <v>0</v>
      </c>
      <c r="Q132" s="170">
        <v>0</v>
      </c>
      <c r="R132" s="170">
        <f>Q132*H132</f>
        <v>0</v>
      </c>
      <c r="S132" s="170">
        <v>0</v>
      </c>
      <c r="T132" s="171">
        <f>S132*H132</f>
        <v>0</v>
      </c>
      <c r="U132" s="33"/>
      <c r="V132" s="33"/>
      <c r="W132" s="33"/>
      <c r="X132" s="33"/>
      <c r="Y132" s="33"/>
      <c r="Z132" s="33"/>
      <c r="AA132" s="33"/>
      <c r="AB132" s="33"/>
      <c r="AC132" s="33"/>
      <c r="AD132" s="33"/>
      <c r="AE132" s="33"/>
      <c r="AR132" s="172" t="s">
        <v>255</v>
      </c>
      <c r="AT132" s="172" t="s">
        <v>167</v>
      </c>
      <c r="AU132" s="172" t="s">
        <v>75</v>
      </c>
      <c r="AY132" s="18" t="s">
        <v>165</v>
      </c>
      <c r="BE132" s="173">
        <f>IF(N132="základní",J132,0)</f>
        <v>0</v>
      </c>
      <c r="BF132" s="173">
        <f>IF(N132="snížená",J132,0)</f>
        <v>0</v>
      </c>
      <c r="BG132" s="173">
        <f>IF(N132="zákl. přenesená",J132,0)</f>
        <v>0</v>
      </c>
      <c r="BH132" s="173">
        <f>IF(N132="sníž. přenesená",J132,0)</f>
        <v>0</v>
      </c>
      <c r="BI132" s="173">
        <f>IF(N132="nulová",J132,0)</f>
        <v>0</v>
      </c>
      <c r="BJ132" s="18" t="s">
        <v>15</v>
      </c>
      <c r="BK132" s="173">
        <f>ROUND(I132*H132,2)</f>
        <v>0</v>
      </c>
      <c r="BL132" s="18" t="s">
        <v>255</v>
      </c>
      <c r="BM132" s="172" t="s">
        <v>674</v>
      </c>
    </row>
    <row r="133" spans="2:63" s="12" customFormat="1" ht="22.9" customHeight="1">
      <c r="B133" s="147"/>
      <c r="D133" s="356" t="s">
        <v>70</v>
      </c>
      <c r="E133" s="158" t="s">
        <v>361</v>
      </c>
      <c r="F133" s="158" t="s">
        <v>362</v>
      </c>
      <c r="I133" s="150"/>
      <c r="J133" s="159">
        <f>BK133</f>
        <v>0</v>
      </c>
      <c r="L133" s="147"/>
      <c r="M133" s="152"/>
      <c r="N133" s="153"/>
      <c r="O133" s="153"/>
      <c r="P133" s="154">
        <f>SUM(P134:P142)</f>
        <v>0</v>
      </c>
      <c r="Q133" s="153"/>
      <c r="R133" s="154">
        <f>SUM(R134:R142)</f>
        <v>0</v>
      </c>
      <c r="S133" s="153"/>
      <c r="T133" s="155">
        <f>SUM(T134:T142)</f>
        <v>1</v>
      </c>
      <c r="AR133" s="148" t="s">
        <v>75</v>
      </c>
      <c r="AT133" s="156" t="s">
        <v>70</v>
      </c>
      <c r="AU133" s="156" t="s">
        <v>15</v>
      </c>
      <c r="AY133" s="148" t="s">
        <v>165</v>
      </c>
      <c r="BK133" s="157">
        <f>SUM(BK134:BK142)</f>
        <v>0</v>
      </c>
    </row>
    <row r="134" spans="1:65" s="2" customFormat="1" ht="33" customHeight="1">
      <c r="A134" s="33"/>
      <c r="B134" s="160"/>
      <c r="C134" s="161" t="s">
        <v>255</v>
      </c>
      <c r="D134" s="354" t="s">
        <v>167</v>
      </c>
      <c r="E134" s="162" t="s">
        <v>631</v>
      </c>
      <c r="F134" s="163" t="s">
        <v>632</v>
      </c>
      <c r="G134" s="164" t="s">
        <v>270</v>
      </c>
      <c r="H134" s="197"/>
      <c r="I134" s="166"/>
      <c r="J134" s="167">
        <f aca="true" t="shared" si="0" ref="J134:J142">ROUND(I134*H134,2)</f>
        <v>0</v>
      </c>
      <c r="K134" s="163" t="s">
        <v>171</v>
      </c>
      <c r="L134" s="34"/>
      <c r="M134" s="168" t="s">
        <v>3</v>
      </c>
      <c r="N134" s="169" t="s">
        <v>42</v>
      </c>
      <c r="O134" s="54"/>
      <c r="P134" s="170">
        <f aca="true" t="shared" si="1" ref="P134:P142">O134*H134</f>
        <v>0</v>
      </c>
      <c r="Q134" s="170">
        <v>0</v>
      </c>
      <c r="R134" s="170">
        <f aca="true" t="shared" si="2" ref="R134:R142">Q134*H134</f>
        <v>0</v>
      </c>
      <c r="S134" s="170">
        <v>0</v>
      </c>
      <c r="T134" s="171">
        <f aca="true" t="shared" si="3" ref="T134:T142">S134*H134</f>
        <v>0</v>
      </c>
      <c r="U134" s="33"/>
      <c r="V134" s="33"/>
      <c r="W134" s="33"/>
      <c r="X134" s="33"/>
      <c r="Y134" s="33"/>
      <c r="Z134" s="33"/>
      <c r="AA134" s="33"/>
      <c r="AB134" s="33"/>
      <c r="AC134" s="33"/>
      <c r="AD134" s="33"/>
      <c r="AE134" s="33"/>
      <c r="AR134" s="172" t="s">
        <v>255</v>
      </c>
      <c r="AT134" s="172" t="s">
        <v>167</v>
      </c>
      <c r="AU134" s="172" t="s">
        <v>75</v>
      </c>
      <c r="AY134" s="18" t="s">
        <v>165</v>
      </c>
      <c r="BE134" s="173">
        <f aca="true" t="shared" si="4" ref="BE134:BE142">IF(N134="základní",J134,0)</f>
        <v>0</v>
      </c>
      <c r="BF134" s="173">
        <f aca="true" t="shared" si="5" ref="BF134:BF142">IF(N134="snížená",J134,0)</f>
        <v>0</v>
      </c>
      <c r="BG134" s="173">
        <f aca="true" t="shared" si="6" ref="BG134:BG142">IF(N134="zákl. přenesená",J134,0)</f>
        <v>0</v>
      </c>
      <c r="BH134" s="173">
        <f aca="true" t="shared" si="7" ref="BH134:BH142">IF(N134="sníž. přenesená",J134,0)</f>
        <v>0</v>
      </c>
      <c r="BI134" s="173">
        <f aca="true" t="shared" si="8" ref="BI134:BI142">IF(N134="nulová",J134,0)</f>
        <v>0</v>
      </c>
      <c r="BJ134" s="18" t="s">
        <v>15</v>
      </c>
      <c r="BK134" s="173">
        <f aca="true" t="shared" si="9" ref="BK134:BK142">ROUND(I134*H134,2)</f>
        <v>0</v>
      </c>
      <c r="BL134" s="18" t="s">
        <v>255</v>
      </c>
      <c r="BM134" s="172" t="s">
        <v>675</v>
      </c>
    </row>
    <row r="135" spans="1:65" s="2" customFormat="1" ht="21.75" customHeight="1">
      <c r="A135" s="33"/>
      <c r="B135" s="160"/>
      <c r="C135" s="161" t="s">
        <v>259</v>
      </c>
      <c r="D135" s="354" t="s">
        <v>167</v>
      </c>
      <c r="E135" s="162" t="s">
        <v>527</v>
      </c>
      <c r="F135" s="163" t="s">
        <v>528</v>
      </c>
      <c r="G135" s="164" t="s">
        <v>529</v>
      </c>
      <c r="H135" s="165">
        <v>1</v>
      </c>
      <c r="I135" s="166"/>
      <c r="J135" s="167">
        <f t="shared" si="0"/>
        <v>0</v>
      </c>
      <c r="K135" s="163" t="s">
        <v>3</v>
      </c>
      <c r="L135" s="34"/>
      <c r="M135" s="168" t="s">
        <v>3</v>
      </c>
      <c r="N135" s="169" t="s">
        <v>42</v>
      </c>
      <c r="O135" s="54"/>
      <c r="P135" s="170">
        <f t="shared" si="1"/>
        <v>0</v>
      </c>
      <c r="Q135" s="170">
        <v>0</v>
      </c>
      <c r="R135" s="170">
        <f t="shared" si="2"/>
        <v>0</v>
      </c>
      <c r="S135" s="170">
        <v>1</v>
      </c>
      <c r="T135" s="171">
        <f t="shared" si="3"/>
        <v>1</v>
      </c>
      <c r="U135" s="33"/>
      <c r="V135" s="33"/>
      <c r="W135" s="33"/>
      <c r="X135" s="33"/>
      <c r="Y135" s="33"/>
      <c r="Z135" s="33"/>
      <c r="AA135" s="33"/>
      <c r="AB135" s="33"/>
      <c r="AC135" s="33"/>
      <c r="AD135" s="33"/>
      <c r="AE135" s="33"/>
      <c r="AR135" s="172" t="s">
        <v>255</v>
      </c>
      <c r="AT135" s="172" t="s">
        <v>167</v>
      </c>
      <c r="AU135" s="172" t="s">
        <v>75</v>
      </c>
      <c r="AY135" s="18" t="s">
        <v>165</v>
      </c>
      <c r="BE135" s="173">
        <f t="shared" si="4"/>
        <v>0</v>
      </c>
      <c r="BF135" s="173">
        <f t="shared" si="5"/>
        <v>0</v>
      </c>
      <c r="BG135" s="173">
        <f t="shared" si="6"/>
        <v>0</v>
      </c>
      <c r="BH135" s="173">
        <f t="shared" si="7"/>
        <v>0</v>
      </c>
      <c r="BI135" s="173">
        <f t="shared" si="8"/>
        <v>0</v>
      </c>
      <c r="BJ135" s="18" t="s">
        <v>15</v>
      </c>
      <c r="BK135" s="173">
        <f t="shared" si="9"/>
        <v>0</v>
      </c>
      <c r="BL135" s="18" t="s">
        <v>255</v>
      </c>
      <c r="BM135" s="172" t="s">
        <v>676</v>
      </c>
    </row>
    <row r="136" spans="1:65" s="2" customFormat="1" ht="55.5" customHeight="1">
      <c r="A136" s="33"/>
      <c r="B136" s="160"/>
      <c r="C136" s="161" t="s">
        <v>267</v>
      </c>
      <c r="D136" s="354" t="s">
        <v>167</v>
      </c>
      <c r="E136" s="162" t="s">
        <v>531</v>
      </c>
      <c r="F136" s="163" t="s">
        <v>532</v>
      </c>
      <c r="G136" s="164" t="s">
        <v>529</v>
      </c>
      <c r="H136" s="165">
        <v>1</v>
      </c>
      <c r="I136" s="166"/>
      <c r="J136" s="167">
        <f t="shared" si="0"/>
        <v>0</v>
      </c>
      <c r="K136" s="163" t="s">
        <v>3</v>
      </c>
      <c r="L136" s="34"/>
      <c r="M136" s="168" t="s">
        <v>3</v>
      </c>
      <c r="N136" s="169" t="s">
        <v>42</v>
      </c>
      <c r="O136" s="54"/>
      <c r="P136" s="170">
        <f t="shared" si="1"/>
        <v>0</v>
      </c>
      <c r="Q136" s="170">
        <v>0</v>
      </c>
      <c r="R136" s="170">
        <f t="shared" si="2"/>
        <v>0</v>
      </c>
      <c r="S136" s="170">
        <v>0</v>
      </c>
      <c r="T136" s="171">
        <f t="shared" si="3"/>
        <v>0</v>
      </c>
      <c r="U136" s="33"/>
      <c r="V136" s="33"/>
      <c r="W136" s="33"/>
      <c r="X136" s="33"/>
      <c r="Y136" s="33"/>
      <c r="Z136" s="33"/>
      <c r="AA136" s="33"/>
      <c r="AB136" s="33"/>
      <c r="AC136" s="33"/>
      <c r="AD136" s="33"/>
      <c r="AE136" s="33"/>
      <c r="AR136" s="172" t="s">
        <v>255</v>
      </c>
      <c r="AT136" s="172" t="s">
        <v>167</v>
      </c>
      <c r="AU136" s="172" t="s">
        <v>75</v>
      </c>
      <c r="AY136" s="18" t="s">
        <v>165</v>
      </c>
      <c r="BE136" s="173">
        <f t="shared" si="4"/>
        <v>0</v>
      </c>
      <c r="BF136" s="173">
        <f t="shared" si="5"/>
        <v>0</v>
      </c>
      <c r="BG136" s="173">
        <f t="shared" si="6"/>
        <v>0</v>
      </c>
      <c r="BH136" s="173">
        <f t="shared" si="7"/>
        <v>0</v>
      </c>
      <c r="BI136" s="173">
        <f t="shared" si="8"/>
        <v>0</v>
      </c>
      <c r="BJ136" s="18" t="s">
        <v>15</v>
      </c>
      <c r="BK136" s="173">
        <f t="shared" si="9"/>
        <v>0</v>
      </c>
      <c r="BL136" s="18" t="s">
        <v>255</v>
      </c>
      <c r="BM136" s="172" t="s">
        <v>677</v>
      </c>
    </row>
    <row r="137" spans="1:65" s="2" customFormat="1" ht="16.5" customHeight="1">
      <c r="A137" s="33"/>
      <c r="B137" s="160"/>
      <c r="C137" s="161" t="s">
        <v>272</v>
      </c>
      <c r="D137" s="354" t="s">
        <v>167</v>
      </c>
      <c r="E137" s="162" t="s">
        <v>534</v>
      </c>
      <c r="F137" s="163" t="s">
        <v>535</v>
      </c>
      <c r="G137" s="164" t="s">
        <v>286</v>
      </c>
      <c r="H137" s="165">
        <v>1</v>
      </c>
      <c r="I137" s="166"/>
      <c r="J137" s="167">
        <f t="shared" si="0"/>
        <v>0</v>
      </c>
      <c r="K137" s="163" t="s">
        <v>3</v>
      </c>
      <c r="L137" s="34"/>
      <c r="M137" s="168" t="s">
        <v>3</v>
      </c>
      <c r="N137" s="169" t="s">
        <v>42</v>
      </c>
      <c r="O137" s="54"/>
      <c r="P137" s="170">
        <f t="shared" si="1"/>
        <v>0</v>
      </c>
      <c r="Q137" s="170">
        <v>0</v>
      </c>
      <c r="R137" s="170">
        <f t="shared" si="2"/>
        <v>0</v>
      </c>
      <c r="S137" s="170">
        <v>0</v>
      </c>
      <c r="T137" s="171">
        <f t="shared" si="3"/>
        <v>0</v>
      </c>
      <c r="U137" s="33"/>
      <c r="V137" s="33"/>
      <c r="W137" s="33"/>
      <c r="X137" s="33"/>
      <c r="Y137" s="33"/>
      <c r="Z137" s="33"/>
      <c r="AA137" s="33"/>
      <c r="AB137" s="33"/>
      <c r="AC137" s="33"/>
      <c r="AD137" s="33"/>
      <c r="AE137" s="33"/>
      <c r="AR137" s="172" t="s">
        <v>255</v>
      </c>
      <c r="AT137" s="172" t="s">
        <v>167</v>
      </c>
      <c r="AU137" s="172" t="s">
        <v>75</v>
      </c>
      <c r="AY137" s="18" t="s">
        <v>165</v>
      </c>
      <c r="BE137" s="173">
        <f t="shared" si="4"/>
        <v>0</v>
      </c>
      <c r="BF137" s="173">
        <f t="shared" si="5"/>
        <v>0</v>
      </c>
      <c r="BG137" s="173">
        <f t="shared" si="6"/>
        <v>0</v>
      </c>
      <c r="BH137" s="173">
        <f t="shared" si="7"/>
        <v>0</v>
      </c>
      <c r="BI137" s="173">
        <f t="shared" si="8"/>
        <v>0</v>
      </c>
      <c r="BJ137" s="18" t="s">
        <v>15</v>
      </c>
      <c r="BK137" s="173">
        <f t="shared" si="9"/>
        <v>0</v>
      </c>
      <c r="BL137" s="18" t="s">
        <v>255</v>
      </c>
      <c r="BM137" s="172" t="s">
        <v>678</v>
      </c>
    </row>
    <row r="138" spans="1:65" s="2" customFormat="1" ht="16.5" customHeight="1">
      <c r="A138" s="33"/>
      <c r="B138" s="160"/>
      <c r="C138" s="161" t="s">
        <v>280</v>
      </c>
      <c r="D138" s="354" t="s">
        <v>167</v>
      </c>
      <c r="E138" s="162" t="s">
        <v>537</v>
      </c>
      <c r="F138" s="163" t="s">
        <v>538</v>
      </c>
      <c r="G138" s="164" t="s">
        <v>286</v>
      </c>
      <c r="H138" s="165">
        <v>1</v>
      </c>
      <c r="I138" s="166"/>
      <c r="J138" s="167">
        <f t="shared" si="0"/>
        <v>0</v>
      </c>
      <c r="K138" s="163" t="s">
        <v>3</v>
      </c>
      <c r="L138" s="34"/>
      <c r="M138" s="168" t="s">
        <v>3</v>
      </c>
      <c r="N138" s="169" t="s">
        <v>42</v>
      </c>
      <c r="O138" s="54"/>
      <c r="P138" s="170">
        <f t="shared" si="1"/>
        <v>0</v>
      </c>
      <c r="Q138" s="170">
        <v>0</v>
      </c>
      <c r="R138" s="170">
        <f t="shared" si="2"/>
        <v>0</v>
      </c>
      <c r="S138" s="170">
        <v>0</v>
      </c>
      <c r="T138" s="171">
        <f t="shared" si="3"/>
        <v>0</v>
      </c>
      <c r="U138" s="33"/>
      <c r="V138" s="33"/>
      <c r="W138" s="33"/>
      <c r="X138" s="33"/>
      <c r="Y138" s="33"/>
      <c r="Z138" s="33"/>
      <c r="AA138" s="33"/>
      <c r="AB138" s="33"/>
      <c r="AC138" s="33"/>
      <c r="AD138" s="33"/>
      <c r="AE138" s="33"/>
      <c r="AR138" s="172" t="s">
        <v>255</v>
      </c>
      <c r="AT138" s="172" t="s">
        <v>167</v>
      </c>
      <c r="AU138" s="172" t="s">
        <v>75</v>
      </c>
      <c r="AY138" s="18" t="s">
        <v>165</v>
      </c>
      <c r="BE138" s="173">
        <f t="shared" si="4"/>
        <v>0</v>
      </c>
      <c r="BF138" s="173">
        <f t="shared" si="5"/>
        <v>0</v>
      </c>
      <c r="BG138" s="173">
        <f t="shared" si="6"/>
        <v>0</v>
      </c>
      <c r="BH138" s="173">
        <f t="shared" si="7"/>
        <v>0</v>
      </c>
      <c r="BI138" s="173">
        <f t="shared" si="8"/>
        <v>0</v>
      </c>
      <c r="BJ138" s="18" t="s">
        <v>15</v>
      </c>
      <c r="BK138" s="173">
        <f t="shared" si="9"/>
        <v>0</v>
      </c>
      <c r="BL138" s="18" t="s">
        <v>255</v>
      </c>
      <c r="BM138" s="172" t="s">
        <v>679</v>
      </c>
    </row>
    <row r="139" spans="1:65" s="2" customFormat="1" ht="16.5" customHeight="1">
      <c r="A139" s="33"/>
      <c r="B139" s="160"/>
      <c r="C139" s="161" t="s">
        <v>8</v>
      </c>
      <c r="D139" s="354" t="s">
        <v>167</v>
      </c>
      <c r="E139" s="162" t="s">
        <v>540</v>
      </c>
      <c r="F139" s="163" t="s">
        <v>541</v>
      </c>
      <c r="G139" s="164" t="s">
        <v>286</v>
      </c>
      <c r="H139" s="165">
        <v>1</v>
      </c>
      <c r="I139" s="166"/>
      <c r="J139" s="167">
        <f t="shared" si="0"/>
        <v>0</v>
      </c>
      <c r="K139" s="163" t="s">
        <v>3</v>
      </c>
      <c r="L139" s="34"/>
      <c r="M139" s="168" t="s">
        <v>3</v>
      </c>
      <c r="N139" s="169" t="s">
        <v>42</v>
      </c>
      <c r="O139" s="54"/>
      <c r="P139" s="170">
        <f t="shared" si="1"/>
        <v>0</v>
      </c>
      <c r="Q139" s="170">
        <v>0</v>
      </c>
      <c r="R139" s="170">
        <f t="shared" si="2"/>
        <v>0</v>
      </c>
      <c r="S139" s="170">
        <v>0</v>
      </c>
      <c r="T139" s="171">
        <f t="shared" si="3"/>
        <v>0</v>
      </c>
      <c r="U139" s="33"/>
      <c r="V139" s="33"/>
      <c r="W139" s="33"/>
      <c r="X139" s="33"/>
      <c r="Y139" s="33"/>
      <c r="Z139" s="33"/>
      <c r="AA139" s="33"/>
      <c r="AB139" s="33"/>
      <c r="AC139" s="33"/>
      <c r="AD139" s="33"/>
      <c r="AE139" s="33"/>
      <c r="AR139" s="172" t="s">
        <v>255</v>
      </c>
      <c r="AT139" s="172" t="s">
        <v>167</v>
      </c>
      <c r="AU139" s="172" t="s">
        <v>75</v>
      </c>
      <c r="AY139" s="18" t="s">
        <v>165</v>
      </c>
      <c r="BE139" s="173">
        <f t="shared" si="4"/>
        <v>0</v>
      </c>
      <c r="BF139" s="173">
        <f t="shared" si="5"/>
        <v>0</v>
      </c>
      <c r="BG139" s="173">
        <f t="shared" si="6"/>
        <v>0</v>
      </c>
      <c r="BH139" s="173">
        <f t="shared" si="7"/>
        <v>0</v>
      </c>
      <c r="BI139" s="173">
        <f t="shared" si="8"/>
        <v>0</v>
      </c>
      <c r="BJ139" s="18" t="s">
        <v>15</v>
      </c>
      <c r="BK139" s="173">
        <f t="shared" si="9"/>
        <v>0</v>
      </c>
      <c r="BL139" s="18" t="s">
        <v>255</v>
      </c>
      <c r="BM139" s="172" t="s">
        <v>680</v>
      </c>
    </row>
    <row r="140" spans="1:65" s="2" customFormat="1" ht="16.5" customHeight="1">
      <c r="A140" s="33"/>
      <c r="B140" s="160"/>
      <c r="C140" s="161" t="s">
        <v>288</v>
      </c>
      <c r="D140" s="354" t="s">
        <v>167</v>
      </c>
      <c r="E140" s="162" t="s">
        <v>543</v>
      </c>
      <c r="F140" s="163" t="s">
        <v>544</v>
      </c>
      <c r="G140" s="164" t="s">
        <v>286</v>
      </c>
      <c r="H140" s="165">
        <v>1</v>
      </c>
      <c r="I140" s="166"/>
      <c r="J140" s="167">
        <f t="shared" si="0"/>
        <v>0</v>
      </c>
      <c r="K140" s="163" t="s">
        <v>3</v>
      </c>
      <c r="L140" s="34"/>
      <c r="M140" s="168" t="s">
        <v>3</v>
      </c>
      <c r="N140" s="169" t="s">
        <v>42</v>
      </c>
      <c r="O140" s="54"/>
      <c r="P140" s="170">
        <f t="shared" si="1"/>
        <v>0</v>
      </c>
      <c r="Q140" s="170">
        <v>0</v>
      </c>
      <c r="R140" s="170">
        <f t="shared" si="2"/>
        <v>0</v>
      </c>
      <c r="S140" s="170">
        <v>0</v>
      </c>
      <c r="T140" s="171">
        <f t="shared" si="3"/>
        <v>0</v>
      </c>
      <c r="U140" s="33"/>
      <c r="V140" s="33"/>
      <c r="W140" s="33"/>
      <c r="X140" s="33"/>
      <c r="Y140" s="33"/>
      <c r="Z140" s="33"/>
      <c r="AA140" s="33"/>
      <c r="AB140" s="33"/>
      <c r="AC140" s="33"/>
      <c r="AD140" s="33"/>
      <c r="AE140" s="33"/>
      <c r="AR140" s="172" t="s">
        <v>255</v>
      </c>
      <c r="AT140" s="172" t="s">
        <v>167</v>
      </c>
      <c r="AU140" s="172" t="s">
        <v>75</v>
      </c>
      <c r="AY140" s="18" t="s">
        <v>165</v>
      </c>
      <c r="BE140" s="173">
        <f t="shared" si="4"/>
        <v>0</v>
      </c>
      <c r="BF140" s="173">
        <f t="shared" si="5"/>
        <v>0</v>
      </c>
      <c r="BG140" s="173">
        <f t="shared" si="6"/>
        <v>0</v>
      </c>
      <c r="BH140" s="173">
        <f t="shared" si="7"/>
        <v>0</v>
      </c>
      <c r="BI140" s="173">
        <f t="shared" si="8"/>
        <v>0</v>
      </c>
      <c r="BJ140" s="18" t="s">
        <v>15</v>
      </c>
      <c r="BK140" s="173">
        <f t="shared" si="9"/>
        <v>0</v>
      </c>
      <c r="BL140" s="18" t="s">
        <v>255</v>
      </c>
      <c r="BM140" s="172" t="s">
        <v>681</v>
      </c>
    </row>
    <row r="141" spans="1:65" s="2" customFormat="1" ht="16.5" customHeight="1">
      <c r="A141" s="33"/>
      <c r="B141" s="160"/>
      <c r="C141" s="161" t="s">
        <v>292</v>
      </c>
      <c r="D141" s="354" t="s">
        <v>167</v>
      </c>
      <c r="E141" s="162" t="s">
        <v>546</v>
      </c>
      <c r="F141" s="163" t="s">
        <v>547</v>
      </c>
      <c r="G141" s="164" t="s">
        <v>286</v>
      </c>
      <c r="H141" s="165">
        <v>1</v>
      </c>
      <c r="I141" s="166"/>
      <c r="J141" s="167">
        <f t="shared" si="0"/>
        <v>0</v>
      </c>
      <c r="K141" s="163" t="s">
        <v>3</v>
      </c>
      <c r="L141" s="34"/>
      <c r="M141" s="168" t="s">
        <v>3</v>
      </c>
      <c r="N141" s="169" t="s">
        <v>42</v>
      </c>
      <c r="O141" s="54"/>
      <c r="P141" s="170">
        <f t="shared" si="1"/>
        <v>0</v>
      </c>
      <c r="Q141" s="170">
        <v>0</v>
      </c>
      <c r="R141" s="170">
        <f t="shared" si="2"/>
        <v>0</v>
      </c>
      <c r="S141" s="170">
        <v>0</v>
      </c>
      <c r="T141" s="171">
        <f t="shared" si="3"/>
        <v>0</v>
      </c>
      <c r="U141" s="33"/>
      <c r="V141" s="33"/>
      <c r="W141" s="33"/>
      <c r="X141" s="33"/>
      <c r="Y141" s="33"/>
      <c r="Z141" s="33"/>
      <c r="AA141" s="33"/>
      <c r="AB141" s="33"/>
      <c r="AC141" s="33"/>
      <c r="AD141" s="33"/>
      <c r="AE141" s="33"/>
      <c r="AR141" s="172" t="s">
        <v>255</v>
      </c>
      <c r="AT141" s="172" t="s">
        <v>167</v>
      </c>
      <c r="AU141" s="172" t="s">
        <v>75</v>
      </c>
      <c r="AY141" s="18" t="s">
        <v>165</v>
      </c>
      <c r="BE141" s="173">
        <f t="shared" si="4"/>
        <v>0</v>
      </c>
      <c r="BF141" s="173">
        <f t="shared" si="5"/>
        <v>0</v>
      </c>
      <c r="BG141" s="173">
        <f t="shared" si="6"/>
        <v>0</v>
      </c>
      <c r="BH141" s="173">
        <f t="shared" si="7"/>
        <v>0</v>
      </c>
      <c r="BI141" s="173">
        <f t="shared" si="8"/>
        <v>0</v>
      </c>
      <c r="BJ141" s="18" t="s">
        <v>15</v>
      </c>
      <c r="BK141" s="173">
        <f t="shared" si="9"/>
        <v>0</v>
      </c>
      <c r="BL141" s="18" t="s">
        <v>255</v>
      </c>
      <c r="BM141" s="172" t="s">
        <v>682</v>
      </c>
    </row>
    <row r="142" spans="1:65" s="2" customFormat="1" ht="16.5" customHeight="1">
      <c r="A142" s="33"/>
      <c r="B142" s="160"/>
      <c r="C142" s="161" t="s">
        <v>296</v>
      </c>
      <c r="D142" s="354" t="s">
        <v>167</v>
      </c>
      <c r="E142" s="162" t="s">
        <v>549</v>
      </c>
      <c r="F142" s="163" t="s">
        <v>550</v>
      </c>
      <c r="G142" s="164" t="s">
        <v>286</v>
      </c>
      <c r="H142" s="165">
        <v>1</v>
      </c>
      <c r="I142" s="166"/>
      <c r="J142" s="167">
        <f t="shared" si="0"/>
        <v>0</v>
      </c>
      <c r="K142" s="163" t="s">
        <v>3</v>
      </c>
      <c r="L142" s="34"/>
      <c r="M142" s="168" t="s">
        <v>3</v>
      </c>
      <c r="N142" s="169" t="s">
        <v>42</v>
      </c>
      <c r="O142" s="54"/>
      <c r="P142" s="170">
        <f t="shared" si="1"/>
        <v>0</v>
      </c>
      <c r="Q142" s="170">
        <v>0</v>
      </c>
      <c r="R142" s="170">
        <f t="shared" si="2"/>
        <v>0</v>
      </c>
      <c r="S142" s="170">
        <v>0</v>
      </c>
      <c r="T142" s="171">
        <f t="shared" si="3"/>
        <v>0</v>
      </c>
      <c r="U142" s="33"/>
      <c r="V142" s="33"/>
      <c r="W142" s="33"/>
      <c r="X142" s="33"/>
      <c r="Y142" s="33"/>
      <c r="Z142" s="33"/>
      <c r="AA142" s="33"/>
      <c r="AB142" s="33"/>
      <c r="AC142" s="33"/>
      <c r="AD142" s="33"/>
      <c r="AE142" s="33"/>
      <c r="AR142" s="172" t="s">
        <v>255</v>
      </c>
      <c r="AT142" s="172" t="s">
        <v>167</v>
      </c>
      <c r="AU142" s="172" t="s">
        <v>75</v>
      </c>
      <c r="AY142" s="18" t="s">
        <v>165</v>
      </c>
      <c r="BE142" s="173">
        <f t="shared" si="4"/>
        <v>0</v>
      </c>
      <c r="BF142" s="173">
        <f t="shared" si="5"/>
        <v>0</v>
      </c>
      <c r="BG142" s="173">
        <f t="shared" si="6"/>
        <v>0</v>
      </c>
      <c r="BH142" s="173">
        <f t="shared" si="7"/>
        <v>0</v>
      </c>
      <c r="BI142" s="173">
        <f t="shared" si="8"/>
        <v>0</v>
      </c>
      <c r="BJ142" s="18" t="s">
        <v>15</v>
      </c>
      <c r="BK142" s="173">
        <f t="shared" si="9"/>
        <v>0</v>
      </c>
      <c r="BL142" s="18" t="s">
        <v>255</v>
      </c>
      <c r="BM142" s="172" t="s">
        <v>683</v>
      </c>
    </row>
    <row r="143" spans="2:63" s="12" customFormat="1" ht="22.9" customHeight="1">
      <c r="B143" s="147"/>
      <c r="D143" s="356" t="s">
        <v>70</v>
      </c>
      <c r="E143" s="158" t="s">
        <v>431</v>
      </c>
      <c r="F143" s="158" t="s">
        <v>432</v>
      </c>
      <c r="I143" s="150"/>
      <c r="J143" s="159">
        <f>BK143</f>
        <v>0</v>
      </c>
      <c r="L143" s="147"/>
      <c r="M143" s="152"/>
      <c r="N143" s="153"/>
      <c r="O143" s="153"/>
      <c r="P143" s="154">
        <f>SUM(P144:P154)</f>
        <v>0</v>
      </c>
      <c r="Q143" s="153"/>
      <c r="R143" s="154">
        <f>SUM(R144:R154)</f>
        <v>0.007909</v>
      </c>
      <c r="S143" s="153"/>
      <c r="T143" s="155">
        <f>SUM(T144:T154)</f>
        <v>0.17115000000000002</v>
      </c>
      <c r="AR143" s="148" t="s">
        <v>75</v>
      </c>
      <c r="AT143" s="156" t="s">
        <v>70</v>
      </c>
      <c r="AU143" s="156" t="s">
        <v>15</v>
      </c>
      <c r="AY143" s="148" t="s">
        <v>165</v>
      </c>
      <c r="BK143" s="157">
        <f>SUM(BK144:BK154)</f>
        <v>0</v>
      </c>
    </row>
    <row r="144" spans="1:65" s="2" customFormat="1" ht="21.75" customHeight="1">
      <c r="A144" s="33"/>
      <c r="B144" s="160"/>
      <c r="C144" s="161" t="s">
        <v>300</v>
      </c>
      <c r="D144" s="354" t="s">
        <v>167</v>
      </c>
      <c r="E144" s="162" t="s">
        <v>434</v>
      </c>
      <c r="F144" s="163" t="s">
        <v>435</v>
      </c>
      <c r="G144" s="164" t="s">
        <v>170</v>
      </c>
      <c r="H144" s="165">
        <v>2.1</v>
      </c>
      <c r="I144" s="166"/>
      <c r="J144" s="167">
        <f>ROUND(I144*H144,2)</f>
        <v>0</v>
      </c>
      <c r="K144" s="163" t="s">
        <v>171</v>
      </c>
      <c r="L144" s="34"/>
      <c r="M144" s="168" t="s">
        <v>3</v>
      </c>
      <c r="N144" s="169" t="s">
        <v>42</v>
      </c>
      <c r="O144" s="54"/>
      <c r="P144" s="170">
        <f>O144*H144</f>
        <v>0</v>
      </c>
      <c r="Q144" s="170">
        <v>0</v>
      </c>
      <c r="R144" s="170">
        <f>Q144*H144</f>
        <v>0</v>
      </c>
      <c r="S144" s="170">
        <v>0.0815</v>
      </c>
      <c r="T144" s="171">
        <f>S144*H144</f>
        <v>0.17115000000000002</v>
      </c>
      <c r="U144" s="33"/>
      <c r="V144" s="33"/>
      <c r="W144" s="33"/>
      <c r="X144" s="33"/>
      <c r="Y144" s="33"/>
      <c r="Z144" s="33"/>
      <c r="AA144" s="33"/>
      <c r="AB144" s="33"/>
      <c r="AC144" s="33"/>
      <c r="AD144" s="33"/>
      <c r="AE144" s="33"/>
      <c r="AR144" s="172" t="s">
        <v>255</v>
      </c>
      <c r="AT144" s="172" t="s">
        <v>167</v>
      </c>
      <c r="AU144" s="172" t="s">
        <v>75</v>
      </c>
      <c r="AY144" s="18" t="s">
        <v>165</v>
      </c>
      <c r="BE144" s="173">
        <f>IF(N144="základní",J144,0)</f>
        <v>0</v>
      </c>
      <c r="BF144" s="173">
        <f>IF(N144="snížená",J144,0)</f>
        <v>0</v>
      </c>
      <c r="BG144" s="173">
        <f>IF(N144="zákl. přenesená",J144,0)</f>
        <v>0</v>
      </c>
      <c r="BH144" s="173">
        <f>IF(N144="sníž. přenesená",J144,0)</f>
        <v>0</v>
      </c>
      <c r="BI144" s="173">
        <f>IF(N144="nulová",J144,0)</f>
        <v>0</v>
      </c>
      <c r="BJ144" s="18" t="s">
        <v>15</v>
      </c>
      <c r="BK144" s="173">
        <f>ROUND(I144*H144,2)</f>
        <v>0</v>
      </c>
      <c r="BL144" s="18" t="s">
        <v>255</v>
      </c>
      <c r="BM144" s="172" t="s">
        <v>684</v>
      </c>
    </row>
    <row r="145" spans="2:51" s="13" customFormat="1" ht="12">
      <c r="B145" s="174"/>
      <c r="D145" s="355" t="s">
        <v>173</v>
      </c>
      <c r="E145" s="175" t="s">
        <v>3</v>
      </c>
      <c r="F145" s="176" t="s">
        <v>509</v>
      </c>
      <c r="H145" s="177">
        <v>2.1</v>
      </c>
      <c r="I145" s="178"/>
      <c r="L145" s="174"/>
      <c r="M145" s="179"/>
      <c r="N145" s="180"/>
      <c r="O145" s="180"/>
      <c r="P145" s="180"/>
      <c r="Q145" s="180"/>
      <c r="R145" s="180"/>
      <c r="S145" s="180"/>
      <c r="T145" s="181"/>
      <c r="AT145" s="175" t="s">
        <v>173</v>
      </c>
      <c r="AU145" s="175" t="s">
        <v>75</v>
      </c>
      <c r="AV145" s="13" t="s">
        <v>75</v>
      </c>
      <c r="AW145" s="13" t="s">
        <v>33</v>
      </c>
      <c r="AX145" s="13" t="s">
        <v>15</v>
      </c>
      <c r="AY145" s="175" t="s">
        <v>165</v>
      </c>
    </row>
    <row r="146" spans="1:65" s="2" customFormat="1" ht="33" customHeight="1">
      <c r="A146" s="33"/>
      <c r="B146" s="160"/>
      <c r="C146" s="161" t="s">
        <v>304</v>
      </c>
      <c r="D146" s="354" t="s">
        <v>167</v>
      </c>
      <c r="E146" s="162" t="s">
        <v>439</v>
      </c>
      <c r="F146" s="163" t="s">
        <v>440</v>
      </c>
      <c r="G146" s="164" t="s">
        <v>170</v>
      </c>
      <c r="H146" s="165">
        <v>2.1</v>
      </c>
      <c r="I146" s="166"/>
      <c r="J146" s="167">
        <f>ROUND(I146*H146,2)</f>
        <v>0</v>
      </c>
      <c r="K146" s="163" t="s">
        <v>171</v>
      </c>
      <c r="L146" s="34"/>
      <c r="M146" s="168" t="s">
        <v>3</v>
      </c>
      <c r="N146" s="169" t="s">
        <v>42</v>
      </c>
      <c r="O146" s="54"/>
      <c r="P146" s="170">
        <f>O146*H146</f>
        <v>0</v>
      </c>
      <c r="Q146" s="170">
        <v>0.0029</v>
      </c>
      <c r="R146" s="170">
        <f>Q146*H146</f>
        <v>0.00609</v>
      </c>
      <c r="S146" s="170">
        <v>0</v>
      </c>
      <c r="T146" s="171">
        <f>S146*H146</f>
        <v>0</v>
      </c>
      <c r="U146" s="33"/>
      <c r="V146" s="33"/>
      <c r="W146" s="33"/>
      <c r="X146" s="33"/>
      <c r="Y146" s="33"/>
      <c r="Z146" s="33"/>
      <c r="AA146" s="33"/>
      <c r="AB146" s="33"/>
      <c r="AC146" s="33"/>
      <c r="AD146" s="33"/>
      <c r="AE146" s="33"/>
      <c r="AR146" s="172" t="s">
        <v>255</v>
      </c>
      <c r="AT146" s="172" t="s">
        <v>167</v>
      </c>
      <c r="AU146" s="172" t="s">
        <v>75</v>
      </c>
      <c r="AY146" s="18" t="s">
        <v>165</v>
      </c>
      <c r="BE146" s="173">
        <f>IF(N146="základní",J146,0)</f>
        <v>0</v>
      </c>
      <c r="BF146" s="173">
        <f>IF(N146="snížená",J146,0)</f>
        <v>0</v>
      </c>
      <c r="BG146" s="173">
        <f>IF(N146="zákl. přenesená",J146,0)</f>
        <v>0</v>
      </c>
      <c r="BH146" s="173">
        <f>IF(N146="sníž. přenesená",J146,0)</f>
        <v>0</v>
      </c>
      <c r="BI146" s="173">
        <f>IF(N146="nulová",J146,0)</f>
        <v>0</v>
      </c>
      <c r="BJ146" s="18" t="s">
        <v>15</v>
      </c>
      <c r="BK146" s="173">
        <f>ROUND(I146*H146,2)</f>
        <v>0</v>
      </c>
      <c r="BL146" s="18" t="s">
        <v>255</v>
      </c>
      <c r="BM146" s="172" t="s">
        <v>685</v>
      </c>
    </row>
    <row r="147" spans="1:65" s="2" customFormat="1" ht="21.75" customHeight="1">
      <c r="A147" s="33"/>
      <c r="B147" s="160"/>
      <c r="C147" s="198" t="s">
        <v>308</v>
      </c>
      <c r="D147" s="357" t="s">
        <v>353</v>
      </c>
      <c r="E147" s="199" t="s">
        <v>444</v>
      </c>
      <c r="F147" s="200" t="s">
        <v>407</v>
      </c>
      <c r="G147" s="201" t="s">
        <v>170</v>
      </c>
      <c r="H147" s="202">
        <v>2.31</v>
      </c>
      <c r="I147" s="203"/>
      <c r="J147" s="204">
        <f>ROUND(I147*H147,2)</f>
        <v>0</v>
      </c>
      <c r="K147" s="200" t="s">
        <v>3</v>
      </c>
      <c r="L147" s="205"/>
      <c r="M147" s="206" t="s">
        <v>3</v>
      </c>
      <c r="N147" s="207"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330</v>
      </c>
      <c r="AT147" s="172" t="s">
        <v>353</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255</v>
      </c>
      <c r="BM147" s="172" t="s">
        <v>686</v>
      </c>
    </row>
    <row r="148" spans="2:51" s="13" customFormat="1" ht="12">
      <c r="B148" s="174"/>
      <c r="D148" s="355" t="s">
        <v>173</v>
      </c>
      <c r="F148" s="176" t="s">
        <v>555</v>
      </c>
      <c r="H148" s="177">
        <v>2.31</v>
      </c>
      <c r="I148" s="178"/>
      <c r="L148" s="174"/>
      <c r="M148" s="179"/>
      <c r="N148" s="180"/>
      <c r="O148" s="180"/>
      <c r="P148" s="180"/>
      <c r="Q148" s="180"/>
      <c r="R148" s="180"/>
      <c r="S148" s="180"/>
      <c r="T148" s="181"/>
      <c r="AT148" s="175" t="s">
        <v>173</v>
      </c>
      <c r="AU148" s="175" t="s">
        <v>75</v>
      </c>
      <c r="AV148" s="13" t="s">
        <v>75</v>
      </c>
      <c r="AW148" s="13" t="s">
        <v>4</v>
      </c>
      <c r="AX148" s="13" t="s">
        <v>15</v>
      </c>
      <c r="AY148" s="175" t="s">
        <v>165</v>
      </c>
    </row>
    <row r="149" spans="1:65" s="2" customFormat="1" ht="21.75" customHeight="1">
      <c r="A149" s="33"/>
      <c r="B149" s="160"/>
      <c r="C149" s="161" t="s">
        <v>314</v>
      </c>
      <c r="D149" s="354" t="s">
        <v>167</v>
      </c>
      <c r="E149" s="162" t="s">
        <v>556</v>
      </c>
      <c r="F149" s="163" t="s">
        <v>557</v>
      </c>
      <c r="G149" s="164" t="s">
        <v>177</v>
      </c>
      <c r="H149" s="165">
        <v>4.1</v>
      </c>
      <c r="I149" s="166"/>
      <c r="J149" s="167">
        <f>ROUND(I149*H149,2)</f>
        <v>0</v>
      </c>
      <c r="K149" s="163" t="s">
        <v>171</v>
      </c>
      <c r="L149" s="34"/>
      <c r="M149" s="168" t="s">
        <v>3</v>
      </c>
      <c r="N149" s="169" t="s">
        <v>42</v>
      </c>
      <c r="O149" s="54"/>
      <c r="P149" s="170">
        <f>O149*H149</f>
        <v>0</v>
      </c>
      <c r="Q149" s="170">
        <v>0.00026</v>
      </c>
      <c r="R149" s="170">
        <f>Q149*H149</f>
        <v>0.0010659999999999999</v>
      </c>
      <c r="S149" s="170">
        <v>0</v>
      </c>
      <c r="T149" s="171">
        <f>S149*H149</f>
        <v>0</v>
      </c>
      <c r="U149" s="33"/>
      <c r="V149" s="33"/>
      <c r="W149" s="33"/>
      <c r="X149" s="33"/>
      <c r="Y149" s="33"/>
      <c r="Z149" s="33"/>
      <c r="AA149" s="33"/>
      <c r="AB149" s="33"/>
      <c r="AC149" s="33"/>
      <c r="AD149" s="33"/>
      <c r="AE149" s="33"/>
      <c r="AR149" s="172" t="s">
        <v>255</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255</v>
      </c>
      <c r="BM149" s="172" t="s">
        <v>687</v>
      </c>
    </row>
    <row r="150" spans="2:51" s="13" customFormat="1" ht="12">
      <c r="B150" s="174"/>
      <c r="D150" s="355" t="s">
        <v>173</v>
      </c>
      <c r="E150" s="175" t="s">
        <v>3</v>
      </c>
      <c r="F150" s="176" t="s">
        <v>559</v>
      </c>
      <c r="H150" s="177">
        <v>4.1</v>
      </c>
      <c r="I150" s="178"/>
      <c r="L150" s="174"/>
      <c r="M150" s="179"/>
      <c r="N150" s="180"/>
      <c r="O150" s="180"/>
      <c r="P150" s="180"/>
      <c r="Q150" s="180"/>
      <c r="R150" s="180"/>
      <c r="S150" s="180"/>
      <c r="T150" s="181"/>
      <c r="AT150" s="175" t="s">
        <v>173</v>
      </c>
      <c r="AU150" s="175" t="s">
        <v>75</v>
      </c>
      <c r="AV150" s="13" t="s">
        <v>75</v>
      </c>
      <c r="AW150" s="13" t="s">
        <v>33</v>
      </c>
      <c r="AX150" s="13" t="s">
        <v>15</v>
      </c>
      <c r="AY150" s="175" t="s">
        <v>165</v>
      </c>
    </row>
    <row r="151" spans="1:65" s="2" customFormat="1" ht="16.5" customHeight="1">
      <c r="A151" s="33"/>
      <c r="B151" s="160"/>
      <c r="C151" s="161" t="s">
        <v>318</v>
      </c>
      <c r="D151" s="354" t="s">
        <v>167</v>
      </c>
      <c r="E151" s="162" t="s">
        <v>464</v>
      </c>
      <c r="F151" s="163" t="s">
        <v>465</v>
      </c>
      <c r="G151" s="164" t="s">
        <v>170</v>
      </c>
      <c r="H151" s="165">
        <v>2.1</v>
      </c>
      <c r="I151" s="166"/>
      <c r="J151" s="167">
        <f>ROUND(I151*H151,2)</f>
        <v>0</v>
      </c>
      <c r="K151" s="163" t="s">
        <v>171</v>
      </c>
      <c r="L151" s="34"/>
      <c r="M151" s="168" t="s">
        <v>3</v>
      </c>
      <c r="N151" s="169" t="s">
        <v>42</v>
      </c>
      <c r="O151" s="54"/>
      <c r="P151" s="170">
        <f>O151*H151</f>
        <v>0</v>
      </c>
      <c r="Q151" s="170">
        <v>0.0003</v>
      </c>
      <c r="R151" s="170">
        <f>Q151*H151</f>
        <v>0.0006299999999999999</v>
      </c>
      <c r="S151" s="170">
        <v>0</v>
      </c>
      <c r="T151" s="171">
        <f>S151*H151</f>
        <v>0</v>
      </c>
      <c r="U151" s="33"/>
      <c r="V151" s="33"/>
      <c r="W151" s="33"/>
      <c r="X151" s="33"/>
      <c r="Y151" s="33"/>
      <c r="Z151" s="33"/>
      <c r="AA151" s="33"/>
      <c r="AB151" s="33"/>
      <c r="AC151" s="33"/>
      <c r="AD151" s="33"/>
      <c r="AE151" s="33"/>
      <c r="AR151" s="172" t="s">
        <v>255</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255</v>
      </c>
      <c r="BM151" s="172" t="s">
        <v>688</v>
      </c>
    </row>
    <row r="152" spans="1:65" s="2" customFormat="1" ht="16.5" customHeight="1">
      <c r="A152" s="33"/>
      <c r="B152" s="160"/>
      <c r="C152" s="161" t="s">
        <v>322</v>
      </c>
      <c r="D152" s="354" t="s">
        <v>167</v>
      </c>
      <c r="E152" s="162" t="s">
        <v>468</v>
      </c>
      <c r="F152" s="163" t="s">
        <v>469</v>
      </c>
      <c r="G152" s="164" t="s">
        <v>177</v>
      </c>
      <c r="H152" s="165">
        <v>4.1</v>
      </c>
      <c r="I152" s="166"/>
      <c r="J152" s="167">
        <f>ROUND(I152*H152,2)</f>
        <v>0</v>
      </c>
      <c r="K152" s="163" t="s">
        <v>171</v>
      </c>
      <c r="L152" s="34"/>
      <c r="M152" s="168" t="s">
        <v>3</v>
      </c>
      <c r="N152" s="169" t="s">
        <v>42</v>
      </c>
      <c r="O152" s="54"/>
      <c r="P152" s="170">
        <f>O152*H152</f>
        <v>0</v>
      </c>
      <c r="Q152" s="170">
        <v>3E-05</v>
      </c>
      <c r="R152" s="170">
        <f>Q152*H152</f>
        <v>0.00012299999999999998</v>
      </c>
      <c r="S152" s="170">
        <v>0</v>
      </c>
      <c r="T152" s="171">
        <f>S152*H152</f>
        <v>0</v>
      </c>
      <c r="U152" s="33"/>
      <c r="V152" s="33"/>
      <c r="W152" s="33"/>
      <c r="X152" s="33"/>
      <c r="Y152" s="33"/>
      <c r="Z152" s="33"/>
      <c r="AA152" s="33"/>
      <c r="AB152" s="33"/>
      <c r="AC152" s="33"/>
      <c r="AD152" s="33"/>
      <c r="AE152" s="33"/>
      <c r="AR152" s="172" t="s">
        <v>255</v>
      </c>
      <c r="AT152" s="172" t="s">
        <v>167</v>
      </c>
      <c r="AU152" s="172" t="s">
        <v>75</v>
      </c>
      <c r="AY152" s="18" t="s">
        <v>165</v>
      </c>
      <c r="BE152" s="173">
        <f>IF(N152="základní",J152,0)</f>
        <v>0</v>
      </c>
      <c r="BF152" s="173">
        <f>IF(N152="snížená",J152,0)</f>
        <v>0</v>
      </c>
      <c r="BG152" s="173">
        <f>IF(N152="zákl. přenesená",J152,0)</f>
        <v>0</v>
      </c>
      <c r="BH152" s="173">
        <f>IF(N152="sníž. přenesená",J152,0)</f>
        <v>0</v>
      </c>
      <c r="BI152" s="173">
        <f>IF(N152="nulová",J152,0)</f>
        <v>0</v>
      </c>
      <c r="BJ152" s="18" t="s">
        <v>15</v>
      </c>
      <c r="BK152" s="173">
        <f>ROUND(I152*H152,2)</f>
        <v>0</v>
      </c>
      <c r="BL152" s="18" t="s">
        <v>255</v>
      </c>
      <c r="BM152" s="172" t="s">
        <v>689</v>
      </c>
    </row>
    <row r="153" spans="2:51" s="13" customFormat="1" ht="12">
      <c r="B153" s="174"/>
      <c r="D153" s="355" t="s">
        <v>173</v>
      </c>
      <c r="E153" s="175" t="s">
        <v>3</v>
      </c>
      <c r="F153" s="176" t="s">
        <v>559</v>
      </c>
      <c r="H153" s="177">
        <v>4.1</v>
      </c>
      <c r="I153" s="178"/>
      <c r="L153" s="174"/>
      <c r="M153" s="179"/>
      <c r="N153" s="180"/>
      <c r="O153" s="180"/>
      <c r="P153" s="180"/>
      <c r="Q153" s="180"/>
      <c r="R153" s="180"/>
      <c r="S153" s="180"/>
      <c r="T153" s="181"/>
      <c r="AT153" s="175" t="s">
        <v>173</v>
      </c>
      <c r="AU153" s="175" t="s">
        <v>75</v>
      </c>
      <c r="AV153" s="13" t="s">
        <v>75</v>
      </c>
      <c r="AW153" s="13" t="s">
        <v>33</v>
      </c>
      <c r="AX153" s="13" t="s">
        <v>15</v>
      </c>
      <c r="AY153" s="175" t="s">
        <v>165</v>
      </c>
    </row>
    <row r="154" spans="1:65" s="2" customFormat="1" ht="33" customHeight="1">
      <c r="A154" s="33"/>
      <c r="B154" s="160"/>
      <c r="C154" s="161" t="s">
        <v>326</v>
      </c>
      <c r="D154" s="354" t="s">
        <v>167</v>
      </c>
      <c r="E154" s="162" t="s">
        <v>652</v>
      </c>
      <c r="F154" s="163" t="s">
        <v>653</v>
      </c>
      <c r="G154" s="164" t="s">
        <v>270</v>
      </c>
      <c r="H154" s="197"/>
      <c r="I154" s="166"/>
      <c r="J154" s="167">
        <f>ROUND(I154*H154,2)</f>
        <v>0</v>
      </c>
      <c r="K154" s="163" t="s">
        <v>171</v>
      </c>
      <c r="L154" s="34"/>
      <c r="M154" s="168" t="s">
        <v>3</v>
      </c>
      <c r="N154" s="169" t="s">
        <v>42</v>
      </c>
      <c r="O154" s="54"/>
      <c r="P154" s="170">
        <f>O154*H154</f>
        <v>0</v>
      </c>
      <c r="Q154" s="170">
        <v>0</v>
      </c>
      <c r="R154" s="170">
        <f>Q154*H154</f>
        <v>0</v>
      </c>
      <c r="S154" s="170">
        <v>0</v>
      </c>
      <c r="T154" s="171">
        <f>S154*H154</f>
        <v>0</v>
      </c>
      <c r="U154" s="33"/>
      <c r="V154" s="33"/>
      <c r="W154" s="33"/>
      <c r="X154" s="33"/>
      <c r="Y154" s="33"/>
      <c r="Z154" s="33"/>
      <c r="AA154" s="33"/>
      <c r="AB154" s="33"/>
      <c r="AC154" s="33"/>
      <c r="AD154" s="33"/>
      <c r="AE154" s="33"/>
      <c r="AR154" s="172" t="s">
        <v>255</v>
      </c>
      <c r="AT154" s="172" t="s">
        <v>167</v>
      </c>
      <c r="AU154" s="172" t="s">
        <v>75</v>
      </c>
      <c r="AY154" s="18" t="s">
        <v>165</v>
      </c>
      <c r="BE154" s="173">
        <f>IF(N154="základní",J154,0)</f>
        <v>0</v>
      </c>
      <c r="BF154" s="173">
        <f>IF(N154="snížená",J154,0)</f>
        <v>0</v>
      </c>
      <c r="BG154" s="173">
        <f>IF(N154="zákl. přenesená",J154,0)</f>
        <v>0</v>
      </c>
      <c r="BH154" s="173">
        <f>IF(N154="sníž. přenesená",J154,0)</f>
        <v>0</v>
      </c>
      <c r="BI154" s="173">
        <f>IF(N154="nulová",J154,0)</f>
        <v>0</v>
      </c>
      <c r="BJ154" s="18" t="s">
        <v>15</v>
      </c>
      <c r="BK154" s="173">
        <f>ROUND(I154*H154,2)</f>
        <v>0</v>
      </c>
      <c r="BL154" s="18" t="s">
        <v>255</v>
      </c>
      <c r="BM154" s="172" t="s">
        <v>690</v>
      </c>
    </row>
    <row r="155" spans="2:63" s="12" customFormat="1" ht="22.9" customHeight="1">
      <c r="B155" s="147"/>
      <c r="D155" s="356" t="s">
        <v>70</v>
      </c>
      <c r="E155" s="158" t="s">
        <v>497</v>
      </c>
      <c r="F155" s="158" t="s">
        <v>498</v>
      </c>
      <c r="I155" s="150"/>
      <c r="J155" s="159">
        <f>BK155</f>
        <v>0</v>
      </c>
      <c r="L155" s="147"/>
      <c r="M155" s="152"/>
      <c r="N155" s="153"/>
      <c r="O155" s="153"/>
      <c r="P155" s="154">
        <f>SUM(P156:P174)</f>
        <v>0</v>
      </c>
      <c r="Q155" s="153"/>
      <c r="R155" s="154">
        <f>SUM(R156:R174)</f>
        <v>0.0174726</v>
      </c>
      <c r="S155" s="153"/>
      <c r="T155" s="155">
        <f>SUM(T156:T174)</f>
        <v>0.0033294</v>
      </c>
      <c r="AR155" s="148" t="s">
        <v>75</v>
      </c>
      <c r="AT155" s="156" t="s">
        <v>70</v>
      </c>
      <c r="AU155" s="156" t="s">
        <v>15</v>
      </c>
      <c r="AY155" s="148" t="s">
        <v>165</v>
      </c>
      <c r="BK155" s="157">
        <f>SUM(BK156:BK174)</f>
        <v>0</v>
      </c>
    </row>
    <row r="156" spans="1:65" s="2" customFormat="1" ht="16.5" customHeight="1">
      <c r="A156" s="33"/>
      <c r="B156" s="160"/>
      <c r="C156" s="161" t="s">
        <v>330</v>
      </c>
      <c r="D156" s="354" t="s">
        <v>167</v>
      </c>
      <c r="E156" s="162" t="s">
        <v>563</v>
      </c>
      <c r="F156" s="163" t="s">
        <v>564</v>
      </c>
      <c r="G156" s="164" t="s">
        <v>170</v>
      </c>
      <c r="H156" s="165">
        <v>10.74</v>
      </c>
      <c r="I156" s="166"/>
      <c r="J156" s="167">
        <f>ROUND(I156*H156,2)</f>
        <v>0</v>
      </c>
      <c r="K156" s="163" t="s">
        <v>171</v>
      </c>
      <c r="L156" s="34"/>
      <c r="M156" s="168" t="s">
        <v>3</v>
      </c>
      <c r="N156" s="169" t="s">
        <v>42</v>
      </c>
      <c r="O156" s="54"/>
      <c r="P156" s="170">
        <f>O156*H156</f>
        <v>0</v>
      </c>
      <c r="Q156" s="170">
        <v>0.001</v>
      </c>
      <c r="R156" s="170">
        <f>Q156*H156</f>
        <v>0.010740000000000001</v>
      </c>
      <c r="S156" s="170">
        <v>0.00031</v>
      </c>
      <c r="T156" s="171">
        <f>S156*H156</f>
        <v>0.0033294</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691</v>
      </c>
    </row>
    <row r="157" spans="2:51" s="15" customFormat="1" ht="12">
      <c r="B157" s="190"/>
      <c r="D157" s="355" t="s">
        <v>173</v>
      </c>
      <c r="E157" s="191" t="s">
        <v>3</v>
      </c>
      <c r="F157" s="192" t="s">
        <v>566</v>
      </c>
      <c r="H157" s="191" t="s">
        <v>3</v>
      </c>
      <c r="I157" s="193"/>
      <c r="L157" s="190"/>
      <c r="M157" s="194"/>
      <c r="N157" s="195"/>
      <c r="O157" s="195"/>
      <c r="P157" s="195"/>
      <c r="Q157" s="195"/>
      <c r="R157" s="195"/>
      <c r="S157" s="195"/>
      <c r="T157" s="196"/>
      <c r="AT157" s="191" t="s">
        <v>173</v>
      </c>
      <c r="AU157" s="191" t="s">
        <v>75</v>
      </c>
      <c r="AV157" s="15" t="s">
        <v>15</v>
      </c>
      <c r="AW157" s="15" t="s">
        <v>33</v>
      </c>
      <c r="AX157" s="15" t="s">
        <v>71</v>
      </c>
      <c r="AY157" s="191" t="s">
        <v>165</v>
      </c>
    </row>
    <row r="158" spans="2:51" s="13" customFormat="1" ht="12">
      <c r="B158" s="174"/>
      <c r="D158" s="355" t="s">
        <v>173</v>
      </c>
      <c r="E158" s="175" t="s">
        <v>3</v>
      </c>
      <c r="F158" s="176" t="s">
        <v>567</v>
      </c>
      <c r="H158" s="177">
        <v>17.04</v>
      </c>
      <c r="I158" s="178"/>
      <c r="L158" s="174"/>
      <c r="M158" s="179"/>
      <c r="N158" s="180"/>
      <c r="O158" s="180"/>
      <c r="P158" s="180"/>
      <c r="Q158" s="180"/>
      <c r="R158" s="180"/>
      <c r="S158" s="180"/>
      <c r="T158" s="181"/>
      <c r="AT158" s="175" t="s">
        <v>173</v>
      </c>
      <c r="AU158" s="175" t="s">
        <v>75</v>
      </c>
      <c r="AV158" s="13" t="s">
        <v>75</v>
      </c>
      <c r="AW158" s="13" t="s">
        <v>33</v>
      </c>
      <c r="AX158" s="13" t="s">
        <v>71</v>
      </c>
      <c r="AY158" s="175" t="s">
        <v>165</v>
      </c>
    </row>
    <row r="159" spans="2:51" s="15" customFormat="1" ht="12">
      <c r="B159" s="190"/>
      <c r="D159" s="355" t="s">
        <v>173</v>
      </c>
      <c r="E159" s="191" t="s">
        <v>3</v>
      </c>
      <c r="F159" s="192" t="s">
        <v>568</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5" t="s">
        <v>173</v>
      </c>
      <c r="E160" s="175" t="s">
        <v>3</v>
      </c>
      <c r="F160" s="176" t="s">
        <v>569</v>
      </c>
      <c r="H160" s="177">
        <v>-4.2</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5" customFormat="1" ht="12">
      <c r="B161" s="190"/>
      <c r="D161" s="355" t="s">
        <v>173</v>
      </c>
      <c r="E161" s="191" t="s">
        <v>3</v>
      </c>
      <c r="F161" s="192" t="s">
        <v>570</v>
      </c>
      <c r="H161" s="191" t="s">
        <v>3</v>
      </c>
      <c r="I161" s="193"/>
      <c r="L161" s="190"/>
      <c r="M161" s="194"/>
      <c r="N161" s="195"/>
      <c r="O161" s="195"/>
      <c r="P161" s="195"/>
      <c r="Q161" s="195"/>
      <c r="R161" s="195"/>
      <c r="S161" s="195"/>
      <c r="T161" s="196"/>
      <c r="AT161" s="191" t="s">
        <v>173</v>
      </c>
      <c r="AU161" s="191" t="s">
        <v>75</v>
      </c>
      <c r="AV161" s="15" t="s">
        <v>15</v>
      </c>
      <c r="AW161" s="15" t="s">
        <v>33</v>
      </c>
      <c r="AX161" s="15" t="s">
        <v>71</v>
      </c>
      <c r="AY161" s="191" t="s">
        <v>165</v>
      </c>
    </row>
    <row r="162" spans="2:51" s="13" customFormat="1" ht="12">
      <c r="B162" s="174"/>
      <c r="D162" s="355" t="s">
        <v>173</v>
      </c>
      <c r="E162" s="175" t="s">
        <v>3</v>
      </c>
      <c r="F162" s="176" t="s">
        <v>571</v>
      </c>
      <c r="H162" s="177">
        <v>-2.1</v>
      </c>
      <c r="I162" s="178"/>
      <c r="L162" s="174"/>
      <c r="M162" s="179"/>
      <c r="N162" s="180"/>
      <c r="O162" s="180"/>
      <c r="P162" s="180"/>
      <c r="Q162" s="180"/>
      <c r="R162" s="180"/>
      <c r="S162" s="180"/>
      <c r="T162" s="181"/>
      <c r="AT162" s="175" t="s">
        <v>173</v>
      </c>
      <c r="AU162" s="175" t="s">
        <v>75</v>
      </c>
      <c r="AV162" s="13" t="s">
        <v>75</v>
      </c>
      <c r="AW162" s="13" t="s">
        <v>33</v>
      </c>
      <c r="AX162" s="13" t="s">
        <v>71</v>
      </c>
      <c r="AY162" s="175" t="s">
        <v>165</v>
      </c>
    </row>
    <row r="163" spans="2:51" s="14" customFormat="1" ht="12">
      <c r="B163" s="182"/>
      <c r="D163" s="355" t="s">
        <v>173</v>
      </c>
      <c r="E163" s="183" t="s">
        <v>3</v>
      </c>
      <c r="F163" s="184" t="s">
        <v>181</v>
      </c>
      <c r="H163" s="185">
        <v>10.74</v>
      </c>
      <c r="I163" s="186"/>
      <c r="L163" s="182"/>
      <c r="M163" s="187"/>
      <c r="N163" s="188"/>
      <c r="O163" s="188"/>
      <c r="P163" s="188"/>
      <c r="Q163" s="188"/>
      <c r="R163" s="188"/>
      <c r="S163" s="188"/>
      <c r="T163" s="189"/>
      <c r="AT163" s="183" t="s">
        <v>173</v>
      </c>
      <c r="AU163" s="183" t="s">
        <v>75</v>
      </c>
      <c r="AV163" s="14" t="s">
        <v>87</v>
      </c>
      <c r="AW163" s="14" t="s">
        <v>33</v>
      </c>
      <c r="AX163" s="14" t="s">
        <v>15</v>
      </c>
      <c r="AY163" s="183" t="s">
        <v>165</v>
      </c>
    </row>
    <row r="164" spans="1:65" s="2" customFormat="1" ht="21.75" customHeight="1">
      <c r="A164" s="33"/>
      <c r="B164" s="160"/>
      <c r="C164" s="161" t="s">
        <v>334</v>
      </c>
      <c r="D164" s="354" t="s">
        <v>167</v>
      </c>
      <c r="E164" s="162" t="s">
        <v>500</v>
      </c>
      <c r="F164" s="163" t="s">
        <v>501</v>
      </c>
      <c r="G164" s="164" t="s">
        <v>170</v>
      </c>
      <c r="H164" s="165">
        <v>13.74</v>
      </c>
      <c r="I164" s="166"/>
      <c r="J164" s="167">
        <f>ROUND(I164*H164,2)</f>
        <v>0</v>
      </c>
      <c r="K164" s="163" t="s">
        <v>171</v>
      </c>
      <c r="L164" s="34"/>
      <c r="M164" s="168" t="s">
        <v>3</v>
      </c>
      <c r="N164" s="169" t="s">
        <v>42</v>
      </c>
      <c r="O164" s="54"/>
      <c r="P164" s="170">
        <f>O164*H164</f>
        <v>0</v>
      </c>
      <c r="Q164" s="170">
        <v>0.0002</v>
      </c>
      <c r="R164" s="170">
        <f>Q164*H164</f>
        <v>0.002748</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692</v>
      </c>
    </row>
    <row r="165" spans="2:51" s="15" customFormat="1" ht="12">
      <c r="B165" s="190"/>
      <c r="D165" s="355" t="s">
        <v>173</v>
      </c>
      <c r="E165" s="191" t="s">
        <v>3</v>
      </c>
      <c r="F165" s="192" t="s">
        <v>573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3" customFormat="1" ht="12">
      <c r="B166" s="174"/>
      <c r="D166" s="355" t="s">
        <v>173</v>
      </c>
      <c r="E166" s="175" t="s">
        <v>3</v>
      </c>
      <c r="F166" s="176" t="s">
        <v>574</v>
      </c>
      <c r="H166" s="177">
        <v>3</v>
      </c>
      <c r="I166" s="178"/>
      <c r="L166" s="174"/>
      <c r="M166" s="179"/>
      <c r="N166" s="180"/>
      <c r="O166" s="180"/>
      <c r="P166" s="180"/>
      <c r="Q166" s="180"/>
      <c r="R166" s="180"/>
      <c r="S166" s="180"/>
      <c r="T166" s="181"/>
      <c r="AT166" s="175" t="s">
        <v>173</v>
      </c>
      <c r="AU166" s="175" t="s">
        <v>75</v>
      </c>
      <c r="AV166" s="13" t="s">
        <v>75</v>
      </c>
      <c r="AW166" s="13" t="s">
        <v>33</v>
      </c>
      <c r="AX166" s="13" t="s">
        <v>71</v>
      </c>
      <c r="AY166" s="175" t="s">
        <v>165</v>
      </c>
    </row>
    <row r="167" spans="2:51" s="15" customFormat="1" ht="12">
      <c r="B167" s="190"/>
      <c r="D167" s="355" t="s">
        <v>173</v>
      </c>
      <c r="E167" s="191" t="s">
        <v>3</v>
      </c>
      <c r="F167" s="192" t="s">
        <v>566</v>
      </c>
      <c r="H167" s="191" t="s">
        <v>3</v>
      </c>
      <c r="I167" s="193"/>
      <c r="L167" s="190"/>
      <c r="M167" s="194"/>
      <c r="N167" s="195"/>
      <c r="O167" s="195"/>
      <c r="P167" s="195"/>
      <c r="Q167" s="195"/>
      <c r="R167" s="195"/>
      <c r="S167" s="195"/>
      <c r="T167" s="196"/>
      <c r="AT167" s="191" t="s">
        <v>173</v>
      </c>
      <c r="AU167" s="191" t="s">
        <v>75</v>
      </c>
      <c r="AV167" s="15" t="s">
        <v>15</v>
      </c>
      <c r="AW167" s="15" t="s">
        <v>33</v>
      </c>
      <c r="AX167" s="15" t="s">
        <v>71</v>
      </c>
      <c r="AY167" s="191" t="s">
        <v>165</v>
      </c>
    </row>
    <row r="168" spans="2:51" s="13" customFormat="1" ht="12">
      <c r="B168" s="174"/>
      <c r="D168" s="355" t="s">
        <v>173</v>
      </c>
      <c r="E168" s="175" t="s">
        <v>3</v>
      </c>
      <c r="F168" s="176" t="s">
        <v>567</v>
      </c>
      <c r="H168" s="177">
        <v>17.04</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5" customFormat="1" ht="12">
      <c r="B169" s="190"/>
      <c r="D169" s="355" t="s">
        <v>173</v>
      </c>
      <c r="E169" s="191" t="s">
        <v>3</v>
      </c>
      <c r="F169" s="192" t="s">
        <v>568</v>
      </c>
      <c r="H169" s="191" t="s">
        <v>3</v>
      </c>
      <c r="I169" s="193"/>
      <c r="L169" s="190"/>
      <c r="M169" s="194"/>
      <c r="N169" s="195"/>
      <c r="O169" s="195"/>
      <c r="P169" s="195"/>
      <c r="Q169" s="195"/>
      <c r="R169" s="195"/>
      <c r="S169" s="195"/>
      <c r="T169" s="196"/>
      <c r="AT169" s="191" t="s">
        <v>173</v>
      </c>
      <c r="AU169" s="191" t="s">
        <v>75</v>
      </c>
      <c r="AV169" s="15" t="s">
        <v>15</v>
      </c>
      <c r="AW169" s="15" t="s">
        <v>33</v>
      </c>
      <c r="AX169" s="15" t="s">
        <v>71</v>
      </c>
      <c r="AY169" s="191" t="s">
        <v>165</v>
      </c>
    </row>
    <row r="170" spans="2:51" s="13" customFormat="1" ht="12">
      <c r="B170" s="174"/>
      <c r="D170" s="355" t="s">
        <v>173</v>
      </c>
      <c r="E170" s="175" t="s">
        <v>3</v>
      </c>
      <c r="F170" s="176" t="s">
        <v>569</v>
      </c>
      <c r="H170" s="177">
        <v>-4.2</v>
      </c>
      <c r="I170" s="178"/>
      <c r="L170" s="174"/>
      <c r="M170" s="179"/>
      <c r="N170" s="180"/>
      <c r="O170" s="180"/>
      <c r="P170" s="180"/>
      <c r="Q170" s="180"/>
      <c r="R170" s="180"/>
      <c r="S170" s="180"/>
      <c r="T170" s="181"/>
      <c r="AT170" s="175" t="s">
        <v>173</v>
      </c>
      <c r="AU170" s="175" t="s">
        <v>75</v>
      </c>
      <c r="AV170" s="13" t="s">
        <v>75</v>
      </c>
      <c r="AW170" s="13" t="s">
        <v>33</v>
      </c>
      <c r="AX170" s="13" t="s">
        <v>71</v>
      </c>
      <c r="AY170" s="175" t="s">
        <v>165</v>
      </c>
    </row>
    <row r="171" spans="2:51" s="15" customFormat="1" ht="12">
      <c r="B171" s="190"/>
      <c r="D171" s="355" t="s">
        <v>173</v>
      </c>
      <c r="E171" s="191" t="s">
        <v>3</v>
      </c>
      <c r="F171" s="192" t="s">
        <v>570</v>
      </c>
      <c r="H171" s="191" t="s">
        <v>3</v>
      </c>
      <c r="I171" s="193"/>
      <c r="L171" s="190"/>
      <c r="M171" s="194"/>
      <c r="N171" s="195"/>
      <c r="O171" s="195"/>
      <c r="P171" s="195"/>
      <c r="Q171" s="195"/>
      <c r="R171" s="195"/>
      <c r="S171" s="195"/>
      <c r="T171" s="196"/>
      <c r="AT171" s="191" t="s">
        <v>173</v>
      </c>
      <c r="AU171" s="191" t="s">
        <v>75</v>
      </c>
      <c r="AV171" s="15" t="s">
        <v>15</v>
      </c>
      <c r="AW171" s="15" t="s">
        <v>33</v>
      </c>
      <c r="AX171" s="15" t="s">
        <v>71</v>
      </c>
      <c r="AY171" s="191" t="s">
        <v>165</v>
      </c>
    </row>
    <row r="172" spans="2:51" s="13" customFormat="1" ht="12">
      <c r="B172" s="174"/>
      <c r="D172" s="355" t="s">
        <v>173</v>
      </c>
      <c r="E172" s="175" t="s">
        <v>3</v>
      </c>
      <c r="F172" s="176" t="s">
        <v>571</v>
      </c>
      <c r="H172" s="177">
        <v>-2.1</v>
      </c>
      <c r="I172" s="178"/>
      <c r="L172" s="174"/>
      <c r="M172" s="179"/>
      <c r="N172" s="180"/>
      <c r="O172" s="180"/>
      <c r="P172" s="180"/>
      <c r="Q172" s="180"/>
      <c r="R172" s="180"/>
      <c r="S172" s="180"/>
      <c r="T172" s="181"/>
      <c r="AT172" s="175" t="s">
        <v>173</v>
      </c>
      <c r="AU172" s="175" t="s">
        <v>75</v>
      </c>
      <c r="AV172" s="13" t="s">
        <v>75</v>
      </c>
      <c r="AW172" s="13" t="s">
        <v>33</v>
      </c>
      <c r="AX172" s="13" t="s">
        <v>71</v>
      </c>
      <c r="AY172" s="175" t="s">
        <v>165</v>
      </c>
    </row>
    <row r="173" spans="2:51" s="14" customFormat="1" ht="12">
      <c r="B173" s="182"/>
      <c r="D173" s="355" t="s">
        <v>173</v>
      </c>
      <c r="E173" s="183" t="s">
        <v>3</v>
      </c>
      <c r="F173" s="184" t="s">
        <v>181</v>
      </c>
      <c r="H173" s="185">
        <v>13.74</v>
      </c>
      <c r="I173" s="186"/>
      <c r="L173" s="182"/>
      <c r="M173" s="187"/>
      <c r="N173" s="188"/>
      <c r="O173" s="188"/>
      <c r="P173" s="188"/>
      <c r="Q173" s="188"/>
      <c r="R173" s="188"/>
      <c r="S173" s="188"/>
      <c r="T173" s="189"/>
      <c r="AT173" s="183" t="s">
        <v>173</v>
      </c>
      <c r="AU173" s="183" t="s">
        <v>75</v>
      </c>
      <c r="AV173" s="14" t="s">
        <v>87</v>
      </c>
      <c r="AW173" s="14" t="s">
        <v>33</v>
      </c>
      <c r="AX173" s="14" t="s">
        <v>15</v>
      </c>
      <c r="AY173" s="183" t="s">
        <v>165</v>
      </c>
    </row>
    <row r="174" spans="1:65" s="2" customFormat="1" ht="33" customHeight="1">
      <c r="A174" s="33"/>
      <c r="B174" s="160"/>
      <c r="C174" s="161" t="s">
        <v>340</v>
      </c>
      <c r="D174" s="354" t="s">
        <v>167</v>
      </c>
      <c r="E174" s="162" t="s">
        <v>504</v>
      </c>
      <c r="F174" s="163" t="s">
        <v>505</v>
      </c>
      <c r="G174" s="164" t="s">
        <v>170</v>
      </c>
      <c r="H174" s="165">
        <v>13.74</v>
      </c>
      <c r="I174" s="166"/>
      <c r="J174" s="167">
        <f>ROUND(I174*H174,2)</f>
        <v>0</v>
      </c>
      <c r="K174" s="163" t="s">
        <v>171</v>
      </c>
      <c r="L174" s="34"/>
      <c r="M174" s="208" t="s">
        <v>3</v>
      </c>
      <c r="N174" s="209" t="s">
        <v>42</v>
      </c>
      <c r="O174" s="210"/>
      <c r="P174" s="211">
        <f>O174*H174</f>
        <v>0</v>
      </c>
      <c r="Q174" s="211">
        <v>0.00029</v>
      </c>
      <c r="R174" s="211">
        <f>Q174*H174</f>
        <v>0.0039846000000000005</v>
      </c>
      <c r="S174" s="211">
        <v>0</v>
      </c>
      <c r="T174" s="212">
        <f>S174*H174</f>
        <v>0</v>
      </c>
      <c r="U174" s="33"/>
      <c r="V174" s="33"/>
      <c r="W174" s="33"/>
      <c r="X174" s="33"/>
      <c r="Y174" s="33"/>
      <c r="Z174" s="33"/>
      <c r="AA174" s="33"/>
      <c r="AB174" s="33"/>
      <c r="AC174" s="33"/>
      <c r="AD174" s="33"/>
      <c r="AE174" s="33"/>
      <c r="AR174" s="172" t="s">
        <v>255</v>
      </c>
      <c r="AT174" s="172" t="s">
        <v>167</v>
      </c>
      <c r="AU174" s="172" t="s">
        <v>75</v>
      </c>
      <c r="AY174" s="18" t="s">
        <v>165</v>
      </c>
      <c r="BE174" s="173">
        <f>IF(N174="základní",J174,0)</f>
        <v>0</v>
      </c>
      <c r="BF174" s="173">
        <f>IF(N174="snížená",J174,0)</f>
        <v>0</v>
      </c>
      <c r="BG174" s="173">
        <f>IF(N174="zákl. přenesená",J174,0)</f>
        <v>0</v>
      </c>
      <c r="BH174" s="173">
        <f>IF(N174="sníž. přenesená",J174,0)</f>
        <v>0</v>
      </c>
      <c r="BI174" s="173">
        <f>IF(N174="nulová",J174,0)</f>
        <v>0</v>
      </c>
      <c r="BJ174" s="18" t="s">
        <v>15</v>
      </c>
      <c r="BK174" s="173">
        <f>ROUND(I174*H174,2)</f>
        <v>0</v>
      </c>
      <c r="BL174" s="18" t="s">
        <v>255</v>
      </c>
      <c r="BM174" s="172" t="s">
        <v>693</v>
      </c>
    </row>
    <row r="175" spans="1:31" s="2" customFormat="1" ht="6.95" customHeight="1">
      <c r="A175" s="33"/>
      <c r="B175" s="43"/>
      <c r="C175" s="44"/>
      <c r="D175" s="44"/>
      <c r="E175" s="44"/>
      <c r="F175" s="44"/>
      <c r="G175" s="44"/>
      <c r="H175" s="44"/>
      <c r="I175" s="120"/>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9"/>
  <sheetViews>
    <sheetView showGridLines="0" workbookViewId="0" topLeftCell="A93">
      <selection activeCell="D112" sqref="D112:D24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97</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127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ROUND(J109,2)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ROUND((SUM(BE109:BE248)),2)</f>
        <v>0</v>
      </c>
      <c r="G37" s="33"/>
      <c r="H37" s="33"/>
      <c r="I37" s="112">
        <v>0.21</v>
      </c>
      <c r="J37" s="111">
        <f>ROUND(((SUM(BE109:BE248))*I37),2)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ROUND((SUM(BF109:BF248)),2)</f>
        <v>0</v>
      </c>
      <c r="G38" s="33"/>
      <c r="H38" s="33"/>
      <c r="I38" s="112">
        <v>0.15</v>
      </c>
      <c r="J38" s="111">
        <f>ROUND(((SUM(BF109:BF248))*I38),2)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ROUND((SUM(BG109:BG248)),2)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ROUND((SUM(BH109:BH248)),2)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ROUND((SUM(BI109:BI248)),2)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1 - Typ A1-A2</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J109</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J110</f>
        <v>0</v>
      </c>
      <c r="L68" s="126"/>
    </row>
    <row r="69" spans="2:12" s="10" customFormat="1" ht="19.9" customHeight="1">
      <c r="B69" s="131"/>
      <c r="D69" s="132" t="s">
        <v>133</v>
      </c>
      <c r="E69" s="133"/>
      <c r="F69" s="133"/>
      <c r="G69" s="133"/>
      <c r="H69" s="133"/>
      <c r="I69" s="134"/>
      <c r="J69" s="135">
        <f>J111</f>
        <v>0</v>
      </c>
      <c r="L69" s="131"/>
    </row>
    <row r="70" spans="2:12" s="10" customFormat="1" ht="19.9" customHeight="1">
      <c r="B70" s="131"/>
      <c r="D70" s="132" t="s">
        <v>134</v>
      </c>
      <c r="E70" s="133"/>
      <c r="F70" s="133"/>
      <c r="G70" s="133"/>
      <c r="H70" s="133"/>
      <c r="I70" s="134"/>
      <c r="J70" s="135">
        <f>J120</f>
        <v>0</v>
      </c>
      <c r="L70" s="131"/>
    </row>
    <row r="71" spans="2:12" s="10" customFormat="1" ht="19.9" customHeight="1">
      <c r="B71" s="131"/>
      <c r="D71" s="132" t="s">
        <v>135</v>
      </c>
      <c r="E71" s="133"/>
      <c r="F71" s="133"/>
      <c r="G71" s="133"/>
      <c r="H71" s="133"/>
      <c r="I71" s="134"/>
      <c r="J71" s="135">
        <f>J131</f>
        <v>0</v>
      </c>
      <c r="L71" s="131"/>
    </row>
    <row r="72" spans="2:12" s="10" customFormat="1" ht="14.85" customHeight="1">
      <c r="B72" s="131"/>
      <c r="D72" s="132" t="s">
        <v>136</v>
      </c>
      <c r="E72" s="133"/>
      <c r="F72" s="133"/>
      <c r="G72" s="133"/>
      <c r="H72" s="133"/>
      <c r="I72" s="134"/>
      <c r="J72" s="135">
        <f>J132</f>
        <v>0</v>
      </c>
      <c r="L72" s="131"/>
    </row>
    <row r="73" spans="2:12" s="10" customFormat="1" ht="14.85" customHeight="1">
      <c r="B73" s="131"/>
      <c r="D73" s="132" t="s">
        <v>137</v>
      </c>
      <c r="E73" s="133"/>
      <c r="F73" s="133"/>
      <c r="G73" s="133"/>
      <c r="H73" s="133"/>
      <c r="I73" s="134"/>
      <c r="J73" s="135">
        <f>J134</f>
        <v>0</v>
      </c>
      <c r="L73" s="131"/>
    </row>
    <row r="74" spans="2:12" s="10" customFormat="1" ht="19.9" customHeight="1">
      <c r="B74" s="131"/>
      <c r="D74" s="132" t="s">
        <v>138</v>
      </c>
      <c r="E74" s="133"/>
      <c r="F74" s="133"/>
      <c r="G74" s="133"/>
      <c r="H74" s="133"/>
      <c r="I74" s="134"/>
      <c r="J74" s="135">
        <f>J146</f>
        <v>0</v>
      </c>
      <c r="L74" s="131"/>
    </row>
    <row r="75" spans="2:12" s="10" customFormat="1" ht="19.9" customHeight="1">
      <c r="B75" s="131"/>
      <c r="D75" s="132" t="s">
        <v>139</v>
      </c>
      <c r="E75" s="133"/>
      <c r="F75" s="133"/>
      <c r="G75" s="133"/>
      <c r="H75" s="133"/>
      <c r="I75" s="134"/>
      <c r="J75" s="135">
        <f>J152</f>
        <v>0</v>
      </c>
      <c r="L75" s="131"/>
    </row>
    <row r="76" spans="2:12" s="9" customFormat="1" ht="24.95" customHeight="1">
      <c r="B76" s="126"/>
      <c r="D76" s="127" t="s">
        <v>140</v>
      </c>
      <c r="E76" s="128"/>
      <c r="F76" s="128"/>
      <c r="G76" s="128"/>
      <c r="H76" s="128"/>
      <c r="I76" s="129"/>
      <c r="J76" s="130">
        <f>J154</f>
        <v>0</v>
      </c>
      <c r="L76" s="126"/>
    </row>
    <row r="77" spans="2:12" s="10" customFormat="1" ht="19.9" customHeight="1">
      <c r="B77" s="131"/>
      <c r="D77" s="132" t="s">
        <v>141</v>
      </c>
      <c r="E77" s="133"/>
      <c r="F77" s="133"/>
      <c r="G77" s="133"/>
      <c r="H77" s="133"/>
      <c r="I77" s="134"/>
      <c r="J77" s="135">
        <f>J155</f>
        <v>0</v>
      </c>
      <c r="L77" s="131"/>
    </row>
    <row r="78" spans="2:12" s="10" customFormat="1" ht="19.9" customHeight="1">
      <c r="B78" s="131"/>
      <c r="D78" s="132" t="s">
        <v>142</v>
      </c>
      <c r="E78" s="133"/>
      <c r="F78" s="133"/>
      <c r="G78" s="133"/>
      <c r="H78" s="133"/>
      <c r="I78" s="134"/>
      <c r="J78" s="135">
        <f>J170</f>
        <v>0</v>
      </c>
      <c r="L78" s="131"/>
    </row>
    <row r="79" spans="2:12" s="10" customFormat="1" ht="19.9" customHeight="1">
      <c r="B79" s="131"/>
      <c r="D79" s="132" t="s">
        <v>143</v>
      </c>
      <c r="E79" s="133"/>
      <c r="F79" s="133"/>
      <c r="G79" s="133"/>
      <c r="H79" s="133"/>
      <c r="I79" s="134"/>
      <c r="J79" s="135">
        <f>J179</f>
        <v>0</v>
      </c>
      <c r="L79" s="131"/>
    </row>
    <row r="80" spans="2:12" s="10" customFormat="1" ht="19.9" customHeight="1">
      <c r="B80" s="131"/>
      <c r="D80" s="132" t="s">
        <v>144</v>
      </c>
      <c r="E80" s="133"/>
      <c r="F80" s="133"/>
      <c r="G80" s="133"/>
      <c r="H80" s="133"/>
      <c r="I80" s="134"/>
      <c r="J80" s="135">
        <f>J186</f>
        <v>0</v>
      </c>
      <c r="L80" s="131"/>
    </row>
    <row r="81" spans="2:12" s="10" customFormat="1" ht="19.9" customHeight="1">
      <c r="B81" s="131"/>
      <c r="D81" s="132" t="s">
        <v>145</v>
      </c>
      <c r="E81" s="133"/>
      <c r="F81" s="133"/>
      <c r="G81" s="133"/>
      <c r="H81" s="133"/>
      <c r="I81" s="134"/>
      <c r="J81" s="135">
        <f>J192</f>
        <v>0</v>
      </c>
      <c r="L81" s="131"/>
    </row>
    <row r="82" spans="2:12" s="10" customFormat="1" ht="19.9" customHeight="1">
      <c r="B82" s="131"/>
      <c r="D82" s="132" t="s">
        <v>146</v>
      </c>
      <c r="E82" s="133"/>
      <c r="F82" s="133"/>
      <c r="G82" s="133"/>
      <c r="H82" s="133"/>
      <c r="I82" s="134"/>
      <c r="J82" s="135">
        <f>J201</f>
        <v>0</v>
      </c>
      <c r="L82" s="131"/>
    </row>
    <row r="83" spans="2:12" s="10" customFormat="1" ht="19.9" customHeight="1">
      <c r="B83" s="131"/>
      <c r="D83" s="132" t="s">
        <v>147</v>
      </c>
      <c r="E83" s="133"/>
      <c r="F83" s="133"/>
      <c r="G83" s="133"/>
      <c r="H83" s="133"/>
      <c r="I83" s="134"/>
      <c r="J83" s="135">
        <f>J213</f>
        <v>0</v>
      </c>
      <c r="L83" s="131"/>
    </row>
    <row r="84" spans="2:12" s="10" customFormat="1" ht="19.9" customHeight="1">
      <c r="B84" s="131"/>
      <c r="D84" s="132" t="s">
        <v>148</v>
      </c>
      <c r="E84" s="133"/>
      <c r="F84" s="133"/>
      <c r="G84" s="133"/>
      <c r="H84" s="133"/>
      <c r="I84" s="134"/>
      <c r="J84" s="135">
        <f>J240</f>
        <v>0</v>
      </c>
      <c r="L84" s="131"/>
    </row>
    <row r="85" spans="2:12" s="10" customFormat="1" ht="19.9" customHeight="1">
      <c r="B85" s="131"/>
      <c r="D85" s="132" t="s">
        <v>149</v>
      </c>
      <c r="E85" s="133"/>
      <c r="F85" s="133"/>
      <c r="G85" s="133"/>
      <c r="H85" s="133"/>
      <c r="I85" s="134"/>
      <c r="J85" s="135">
        <f>J246</f>
        <v>0</v>
      </c>
      <c r="L85" s="131"/>
    </row>
    <row r="86" spans="1:31" s="2" customFormat="1" ht="21.7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43"/>
      <c r="C87" s="44"/>
      <c r="D87" s="44"/>
      <c r="E87" s="44"/>
      <c r="F87" s="44"/>
      <c r="G87" s="44"/>
      <c r="H87" s="44"/>
      <c r="I87" s="120"/>
      <c r="J87" s="44"/>
      <c r="K87" s="44"/>
      <c r="L87" s="102"/>
      <c r="S87" s="33"/>
      <c r="T87" s="33"/>
      <c r="U87" s="33"/>
      <c r="V87" s="33"/>
      <c r="W87" s="33"/>
      <c r="X87" s="33"/>
      <c r="Y87" s="33"/>
      <c r="Z87" s="33"/>
      <c r="AA87" s="33"/>
      <c r="AB87" s="33"/>
      <c r="AC87" s="33"/>
      <c r="AD87" s="33"/>
      <c r="AE87" s="33"/>
    </row>
    <row r="91" spans="1:31" s="2" customFormat="1" ht="6.95" customHeight="1">
      <c r="A91" s="33"/>
      <c r="B91" s="45"/>
      <c r="C91" s="46"/>
      <c r="D91" s="46"/>
      <c r="E91" s="46"/>
      <c r="F91" s="46"/>
      <c r="G91" s="46"/>
      <c r="H91" s="46"/>
      <c r="I91" s="121"/>
      <c r="J91" s="46"/>
      <c r="K91" s="46"/>
      <c r="L91" s="102"/>
      <c r="S91" s="33"/>
      <c r="T91" s="33"/>
      <c r="U91" s="33"/>
      <c r="V91" s="33"/>
      <c r="W91" s="33"/>
      <c r="X91" s="33"/>
      <c r="Y91" s="33"/>
      <c r="Z91" s="33"/>
      <c r="AA91" s="33"/>
      <c r="AB91" s="33"/>
      <c r="AC91" s="33"/>
      <c r="AD91" s="33"/>
      <c r="AE91" s="33"/>
    </row>
    <row r="92" spans="1:31" s="2" customFormat="1" ht="24.95" customHeight="1">
      <c r="A92" s="33"/>
      <c r="B92" s="34"/>
      <c r="C92" s="22" t="s">
        <v>150</v>
      </c>
      <c r="D92" s="33"/>
      <c r="E92" s="33"/>
      <c r="F92" s="33"/>
      <c r="G92" s="33"/>
      <c r="H92" s="33"/>
      <c r="I92" s="101"/>
      <c r="J92" s="33"/>
      <c r="K92" s="33"/>
      <c r="L92" s="102"/>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17</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8" t="str">
        <f>E7</f>
        <v>Rekonstrukce koupelen</v>
      </c>
      <c r="F95" s="339"/>
      <c r="G95" s="339"/>
      <c r="H95" s="339"/>
      <c r="I95" s="101"/>
      <c r="J95" s="33"/>
      <c r="K95" s="33"/>
      <c r="L95" s="102"/>
      <c r="S95" s="33"/>
      <c r="T95" s="33"/>
      <c r="U95" s="33"/>
      <c r="V95" s="33"/>
      <c r="W95" s="33"/>
      <c r="X95" s="33"/>
      <c r="Y95" s="33"/>
      <c r="Z95" s="33"/>
      <c r="AA95" s="33"/>
      <c r="AB95" s="33"/>
      <c r="AC95" s="33"/>
      <c r="AD95" s="33"/>
      <c r="AE95" s="33"/>
    </row>
    <row r="96" spans="2:12" s="1" customFormat="1" ht="12" customHeight="1">
      <c r="B96" s="21"/>
      <c r="C96" s="28" t="s">
        <v>122</v>
      </c>
      <c r="I96" s="97"/>
      <c r="L96" s="21"/>
    </row>
    <row r="97" spans="2:12" s="1" customFormat="1" ht="16.5" customHeight="1">
      <c r="B97" s="21"/>
      <c r="E97" s="338" t="s">
        <v>123</v>
      </c>
      <c r="F97" s="311"/>
      <c r="G97" s="311"/>
      <c r="H97" s="311"/>
      <c r="I97" s="97"/>
      <c r="L97" s="21"/>
    </row>
    <row r="98" spans="2:12" s="1" customFormat="1" ht="12" customHeight="1">
      <c r="B98" s="21"/>
      <c r="C98" s="28" t="s">
        <v>124</v>
      </c>
      <c r="I98" s="97"/>
      <c r="L98" s="21"/>
    </row>
    <row r="99" spans="1:31" s="2" customFormat="1" ht="16.5" customHeight="1">
      <c r="A99" s="33"/>
      <c r="B99" s="34"/>
      <c r="C99" s="33"/>
      <c r="D99" s="33"/>
      <c r="E99" s="340" t="s">
        <v>125</v>
      </c>
      <c r="F99" s="341"/>
      <c r="G99" s="341"/>
      <c r="H99" s="341"/>
      <c r="I99" s="101"/>
      <c r="J99" s="33"/>
      <c r="K99" s="33"/>
      <c r="L99" s="102"/>
      <c r="S99" s="33"/>
      <c r="T99" s="33"/>
      <c r="U99" s="33"/>
      <c r="V99" s="33"/>
      <c r="W99" s="33"/>
      <c r="X99" s="33"/>
      <c r="Y99" s="33"/>
      <c r="Z99" s="33"/>
      <c r="AA99" s="33"/>
      <c r="AB99" s="33"/>
      <c r="AC99" s="33"/>
      <c r="AD99" s="33"/>
      <c r="AE99" s="33"/>
    </row>
    <row r="100" spans="1:31" s="2" customFormat="1" ht="12" customHeight="1">
      <c r="A100" s="33"/>
      <c r="B100" s="34"/>
      <c r="C100" s="28" t="s">
        <v>126</v>
      </c>
      <c r="D100" s="33"/>
      <c r="E100" s="33"/>
      <c r="F100" s="33"/>
      <c r="G100" s="33"/>
      <c r="H100" s="33"/>
      <c r="I100" s="101"/>
      <c r="J100" s="33"/>
      <c r="K100" s="33"/>
      <c r="L100" s="102"/>
      <c r="S100" s="33"/>
      <c r="T100" s="33"/>
      <c r="U100" s="33"/>
      <c r="V100" s="33"/>
      <c r="W100" s="33"/>
      <c r="X100" s="33"/>
      <c r="Y100" s="33"/>
      <c r="Z100" s="33"/>
      <c r="AA100" s="33"/>
      <c r="AB100" s="33"/>
      <c r="AC100" s="33"/>
      <c r="AD100" s="33"/>
      <c r="AE100" s="33"/>
    </row>
    <row r="101" spans="1:31" s="2" customFormat="1" ht="16.5" customHeight="1">
      <c r="A101" s="33"/>
      <c r="B101" s="34"/>
      <c r="C101" s="33"/>
      <c r="D101" s="33"/>
      <c r="E101" s="334" t="str">
        <f>E13</f>
        <v>1 - Typ A1-A2</v>
      </c>
      <c r="F101" s="341"/>
      <c r="G101" s="341"/>
      <c r="H101" s="341"/>
      <c r="I101" s="101"/>
      <c r="J101" s="33"/>
      <c r="K101" s="33"/>
      <c r="L101" s="102"/>
      <c r="S101" s="33"/>
      <c r="T101" s="33"/>
      <c r="U101" s="33"/>
      <c r="V101" s="33"/>
      <c r="W101" s="33"/>
      <c r="X101" s="33"/>
      <c r="Y101" s="33"/>
      <c r="Z101" s="33"/>
      <c r="AA101" s="33"/>
      <c r="AB101" s="33"/>
      <c r="AC101" s="33"/>
      <c r="AD101" s="33"/>
      <c r="AE101" s="33"/>
    </row>
    <row r="102" spans="1:31" s="2" customFormat="1" ht="6.95" customHeight="1">
      <c r="A102" s="33"/>
      <c r="B102" s="34"/>
      <c r="C102" s="33"/>
      <c r="D102" s="33"/>
      <c r="E102" s="33"/>
      <c r="F102" s="33"/>
      <c r="G102" s="33"/>
      <c r="H102" s="33"/>
      <c r="I102" s="101"/>
      <c r="J102" s="33"/>
      <c r="K102" s="33"/>
      <c r="L102" s="102"/>
      <c r="S102" s="33"/>
      <c r="T102" s="33"/>
      <c r="U102" s="33"/>
      <c r="V102" s="33"/>
      <c r="W102" s="33"/>
      <c r="X102" s="33"/>
      <c r="Y102" s="33"/>
      <c r="Z102" s="33"/>
      <c r="AA102" s="33"/>
      <c r="AB102" s="33"/>
      <c r="AC102" s="33"/>
      <c r="AD102" s="33"/>
      <c r="AE102" s="33"/>
    </row>
    <row r="103" spans="1:31" s="2" customFormat="1" ht="12" customHeight="1">
      <c r="A103" s="33"/>
      <c r="B103" s="34"/>
      <c r="C103" s="28" t="s">
        <v>21</v>
      </c>
      <c r="D103" s="33"/>
      <c r="E103" s="33"/>
      <c r="F103" s="26" t="str">
        <f>F16</f>
        <v xml:space="preserve"> </v>
      </c>
      <c r="G103" s="33"/>
      <c r="H103" s="33"/>
      <c r="I103" s="103" t="s">
        <v>23</v>
      </c>
      <c r="J103" s="51" t="str">
        <f>IF(J16="","",J16)</f>
        <v>28. 8. 2018</v>
      </c>
      <c r="K103" s="33"/>
      <c r="L103" s="102"/>
      <c r="S103" s="33"/>
      <c r="T103" s="33"/>
      <c r="U103" s="33"/>
      <c r="V103" s="33"/>
      <c r="W103" s="33"/>
      <c r="X103" s="33"/>
      <c r="Y103" s="33"/>
      <c r="Z103" s="33"/>
      <c r="AA103" s="33"/>
      <c r="AB103" s="33"/>
      <c r="AC103" s="33"/>
      <c r="AD103" s="33"/>
      <c r="AE103" s="33"/>
    </row>
    <row r="104" spans="1:31" s="2" customFormat="1" ht="6.95" customHeight="1">
      <c r="A104" s="33"/>
      <c r="B104" s="34"/>
      <c r="C104" s="33"/>
      <c r="D104" s="33"/>
      <c r="E104" s="33"/>
      <c r="F104" s="33"/>
      <c r="G104" s="33"/>
      <c r="H104" s="33"/>
      <c r="I104" s="101"/>
      <c r="J104" s="33"/>
      <c r="K104" s="33"/>
      <c r="L104" s="102"/>
      <c r="S104" s="33"/>
      <c r="T104" s="33"/>
      <c r="U104" s="33"/>
      <c r="V104" s="33"/>
      <c r="W104" s="33"/>
      <c r="X104" s="33"/>
      <c r="Y104" s="33"/>
      <c r="Z104" s="33"/>
      <c r="AA104" s="33"/>
      <c r="AB104" s="33"/>
      <c r="AC104" s="33"/>
      <c r="AD104" s="33"/>
      <c r="AE104" s="33"/>
    </row>
    <row r="105" spans="1:31" s="2" customFormat="1" ht="15.2" customHeight="1">
      <c r="A105" s="33"/>
      <c r="B105" s="34"/>
      <c r="C105" s="28" t="s">
        <v>25</v>
      </c>
      <c r="D105" s="33"/>
      <c r="E105" s="33"/>
      <c r="F105" s="26" t="str">
        <f>E19</f>
        <v>Správa účelových zařízení VŠE</v>
      </c>
      <c r="G105" s="33"/>
      <c r="H105" s="33"/>
      <c r="I105" s="103" t="s">
        <v>31</v>
      </c>
      <c r="J105" s="31" t="str">
        <f>E25</f>
        <v>PROJECTICA s.r.o.</v>
      </c>
      <c r="K105" s="33"/>
      <c r="L105" s="102"/>
      <c r="S105" s="33"/>
      <c r="T105" s="33"/>
      <c r="U105" s="33"/>
      <c r="V105" s="33"/>
      <c r="W105" s="33"/>
      <c r="X105" s="33"/>
      <c r="Y105" s="33"/>
      <c r="Z105" s="33"/>
      <c r="AA105" s="33"/>
      <c r="AB105" s="33"/>
      <c r="AC105" s="33"/>
      <c r="AD105" s="33"/>
      <c r="AE105" s="33"/>
    </row>
    <row r="106" spans="1:31" s="2" customFormat="1" ht="15.2" customHeight="1">
      <c r="A106" s="33"/>
      <c r="B106" s="34"/>
      <c r="C106" s="28" t="s">
        <v>29</v>
      </c>
      <c r="D106" s="33"/>
      <c r="E106" s="33"/>
      <c r="F106" s="26" t="str">
        <f>IF(E22="","",E22)</f>
        <v>Vyplň údaj</v>
      </c>
      <c r="G106" s="33"/>
      <c r="H106" s="33"/>
      <c r="I106" s="103" t="s">
        <v>34</v>
      </c>
      <c r="J106" s="31" t="str">
        <f>E28</f>
        <v xml:space="preserve"> </v>
      </c>
      <c r="K106" s="33"/>
      <c r="L106" s="102"/>
      <c r="S106" s="33"/>
      <c r="T106" s="33"/>
      <c r="U106" s="33"/>
      <c r="V106" s="33"/>
      <c r="W106" s="33"/>
      <c r="X106" s="33"/>
      <c r="Y106" s="33"/>
      <c r="Z106" s="33"/>
      <c r="AA106" s="33"/>
      <c r="AB106" s="33"/>
      <c r="AC106" s="33"/>
      <c r="AD106" s="33"/>
      <c r="AE106" s="33"/>
    </row>
    <row r="107" spans="1:31" s="2" customFormat="1" ht="10.35" customHeight="1">
      <c r="A107" s="33"/>
      <c r="B107" s="34"/>
      <c r="C107" s="33"/>
      <c r="D107" s="33"/>
      <c r="E107" s="33"/>
      <c r="F107" s="33"/>
      <c r="G107" s="33"/>
      <c r="H107" s="33"/>
      <c r="I107" s="101"/>
      <c r="J107" s="33"/>
      <c r="K107" s="33"/>
      <c r="L107" s="102"/>
      <c r="S107" s="33"/>
      <c r="T107" s="33"/>
      <c r="U107" s="33"/>
      <c r="V107" s="33"/>
      <c r="W107" s="33"/>
      <c r="X107" s="33"/>
      <c r="Y107" s="33"/>
      <c r="Z107" s="33"/>
      <c r="AA107" s="33"/>
      <c r="AB107" s="33"/>
      <c r="AC107" s="33"/>
      <c r="AD107" s="33"/>
      <c r="AE107" s="33"/>
    </row>
    <row r="108" spans="1:31" s="11" customFormat="1" ht="29.25" customHeight="1">
      <c r="A108" s="136"/>
      <c r="B108" s="137"/>
      <c r="C108" s="138" t="s">
        <v>151</v>
      </c>
      <c r="D108" s="139" t="s">
        <v>56</v>
      </c>
      <c r="E108" s="139" t="s">
        <v>52</v>
      </c>
      <c r="F108" s="139" t="s">
        <v>53</v>
      </c>
      <c r="G108" s="139" t="s">
        <v>152</v>
      </c>
      <c r="H108" s="139" t="s">
        <v>153</v>
      </c>
      <c r="I108" s="140" t="s">
        <v>154</v>
      </c>
      <c r="J108" s="139" t="s">
        <v>130</v>
      </c>
      <c r="K108" s="141" t="s">
        <v>155</v>
      </c>
      <c r="L108" s="142"/>
      <c r="M108" s="59" t="s">
        <v>3</v>
      </c>
      <c r="N108" s="60" t="s">
        <v>41</v>
      </c>
      <c r="O108" s="60" t="s">
        <v>156</v>
      </c>
      <c r="P108" s="60" t="s">
        <v>157</v>
      </c>
      <c r="Q108" s="60" t="s">
        <v>158</v>
      </c>
      <c r="R108" s="60" t="s">
        <v>159</v>
      </c>
      <c r="S108" s="60" t="s">
        <v>160</v>
      </c>
      <c r="T108" s="61" t="s">
        <v>161</v>
      </c>
      <c r="U108" s="136"/>
      <c r="V108" s="136"/>
      <c r="W108" s="136"/>
      <c r="X108" s="136"/>
      <c r="Y108" s="136"/>
      <c r="Z108" s="136"/>
      <c r="AA108" s="136"/>
      <c r="AB108" s="136"/>
      <c r="AC108" s="136"/>
      <c r="AD108" s="136"/>
      <c r="AE108" s="136"/>
    </row>
    <row r="109" spans="1:63" s="2" customFormat="1" ht="22.9" customHeight="1">
      <c r="A109" s="33"/>
      <c r="B109" s="34"/>
      <c r="C109" s="66" t="s">
        <v>162</v>
      </c>
      <c r="D109" s="33"/>
      <c r="E109" s="33"/>
      <c r="F109" s="33"/>
      <c r="G109" s="33"/>
      <c r="H109" s="33"/>
      <c r="I109" s="101"/>
      <c r="J109" s="143">
        <f>BK109</f>
        <v>0</v>
      </c>
      <c r="K109" s="33"/>
      <c r="L109" s="34"/>
      <c r="M109" s="62"/>
      <c r="N109" s="52"/>
      <c r="O109" s="63"/>
      <c r="P109" s="144">
        <f>P110+P154</f>
        <v>0</v>
      </c>
      <c r="Q109" s="63"/>
      <c r="R109" s="144">
        <f>R110+R154</f>
        <v>1.00935095</v>
      </c>
      <c r="S109" s="63"/>
      <c r="T109" s="145">
        <f>T110+T154</f>
        <v>3.741886</v>
      </c>
      <c r="U109" s="33"/>
      <c r="V109" s="33"/>
      <c r="W109" s="33"/>
      <c r="X109" s="33"/>
      <c r="Y109" s="33"/>
      <c r="Z109" s="33"/>
      <c r="AA109" s="33"/>
      <c r="AB109" s="33"/>
      <c r="AC109" s="33"/>
      <c r="AD109" s="33"/>
      <c r="AE109" s="33"/>
      <c r="AT109" s="18" t="s">
        <v>70</v>
      </c>
      <c r="AU109" s="18" t="s">
        <v>131</v>
      </c>
      <c r="BK109" s="146">
        <f>BK110+BK154</f>
        <v>0</v>
      </c>
    </row>
    <row r="110" spans="2:63" s="12" customFormat="1" ht="25.9" customHeight="1">
      <c r="B110" s="147"/>
      <c r="D110" s="148" t="s">
        <v>70</v>
      </c>
      <c r="E110" s="149" t="s">
        <v>163</v>
      </c>
      <c r="F110" s="149" t="s">
        <v>164</v>
      </c>
      <c r="I110" s="150"/>
      <c r="J110" s="151">
        <f>BK110</f>
        <v>0</v>
      </c>
      <c r="L110" s="147"/>
      <c r="M110" s="152"/>
      <c r="N110" s="153"/>
      <c r="O110" s="153"/>
      <c r="P110" s="154">
        <f>P111+P120+P131+P146+P152</f>
        <v>0</v>
      </c>
      <c r="Q110" s="153"/>
      <c r="R110" s="154">
        <f>R111+R120+R131+R146+R152</f>
        <v>0.7126983</v>
      </c>
      <c r="S110" s="153"/>
      <c r="T110" s="155">
        <f>T111+T120+T131+T146+T152</f>
        <v>1.86318</v>
      </c>
      <c r="AR110" s="148" t="s">
        <v>15</v>
      </c>
      <c r="AT110" s="156" t="s">
        <v>70</v>
      </c>
      <c r="AU110" s="156" t="s">
        <v>71</v>
      </c>
      <c r="AY110" s="148" t="s">
        <v>165</v>
      </c>
      <c r="BK110" s="157">
        <f>BK111+BK120+BK131+BK146+BK152</f>
        <v>0</v>
      </c>
    </row>
    <row r="111" spans="2:63" s="12" customFormat="1" ht="22.9" customHeight="1">
      <c r="B111" s="147"/>
      <c r="D111" s="148" t="s">
        <v>70</v>
      </c>
      <c r="E111" s="158" t="s">
        <v>83</v>
      </c>
      <c r="F111" s="158" t="s">
        <v>166</v>
      </c>
      <c r="I111" s="150"/>
      <c r="J111" s="159">
        <f>BK111</f>
        <v>0</v>
      </c>
      <c r="L111" s="147"/>
      <c r="M111" s="152"/>
      <c r="N111" s="153"/>
      <c r="O111" s="153"/>
      <c r="P111" s="154">
        <f>SUM(P112:P119)</f>
        <v>0</v>
      </c>
      <c r="Q111" s="153"/>
      <c r="R111" s="154">
        <f>SUM(R112:R119)</f>
        <v>0.45417155</v>
      </c>
      <c r="S111" s="153"/>
      <c r="T111" s="155">
        <f>SUM(T112:T119)</f>
        <v>0</v>
      </c>
      <c r="AR111" s="148" t="s">
        <v>15</v>
      </c>
      <c r="AT111" s="156" t="s">
        <v>70</v>
      </c>
      <c r="AU111" s="156" t="s">
        <v>15</v>
      </c>
      <c r="AY111" s="148" t="s">
        <v>165</v>
      </c>
      <c r="BK111" s="157">
        <f>SUM(BK112:BK119)</f>
        <v>0</v>
      </c>
    </row>
    <row r="112" spans="1:65" s="2" customFormat="1" ht="33" customHeight="1">
      <c r="A112" s="33"/>
      <c r="B112" s="160"/>
      <c r="C112" s="161" t="s">
        <v>15</v>
      </c>
      <c r="D112" s="358" t="s">
        <v>167</v>
      </c>
      <c r="E112" s="162" t="s">
        <v>168</v>
      </c>
      <c r="F112" s="163" t="s">
        <v>169</v>
      </c>
      <c r="G112" s="164" t="s">
        <v>170</v>
      </c>
      <c r="H112" s="165">
        <v>3.64</v>
      </c>
      <c r="I112" s="166"/>
      <c r="J112" s="167">
        <f>ROUND(I112*H112,2)</f>
        <v>0</v>
      </c>
      <c r="K112" s="163" t="s">
        <v>171</v>
      </c>
      <c r="L112" s="34"/>
      <c r="M112" s="168" t="s">
        <v>3</v>
      </c>
      <c r="N112" s="169" t="s">
        <v>42</v>
      </c>
      <c r="O112" s="54"/>
      <c r="P112" s="170">
        <f>O112*H112</f>
        <v>0</v>
      </c>
      <c r="Q112" s="170">
        <v>0.06917</v>
      </c>
      <c r="R112" s="170">
        <f>Q112*H112</f>
        <v>0.25177879999999997</v>
      </c>
      <c r="S112" s="170">
        <v>0</v>
      </c>
      <c r="T112" s="171">
        <f>S112*H112</f>
        <v>0</v>
      </c>
      <c r="U112" s="33"/>
      <c r="V112" s="33"/>
      <c r="W112" s="33"/>
      <c r="X112" s="33"/>
      <c r="Y112" s="33"/>
      <c r="Z112" s="33"/>
      <c r="AA112" s="33"/>
      <c r="AB112" s="33"/>
      <c r="AC112" s="33"/>
      <c r="AD112" s="33"/>
      <c r="AE112" s="33"/>
      <c r="AR112" s="172" t="s">
        <v>87</v>
      </c>
      <c r="AT112" s="172" t="s">
        <v>167</v>
      </c>
      <c r="AU112" s="172" t="s">
        <v>75</v>
      </c>
      <c r="AY112" s="18" t="s">
        <v>165</v>
      </c>
      <c r="BE112" s="173">
        <f>IF(N112="základní",J112,0)</f>
        <v>0</v>
      </c>
      <c r="BF112" s="173">
        <f>IF(N112="snížená",J112,0)</f>
        <v>0</v>
      </c>
      <c r="BG112" s="173">
        <f>IF(N112="zákl. přenesená",J112,0)</f>
        <v>0</v>
      </c>
      <c r="BH112" s="173">
        <f>IF(N112="sníž. přenesená",J112,0)</f>
        <v>0</v>
      </c>
      <c r="BI112" s="173">
        <f>IF(N112="nulová",J112,0)</f>
        <v>0</v>
      </c>
      <c r="BJ112" s="18" t="s">
        <v>15</v>
      </c>
      <c r="BK112" s="173">
        <f>ROUND(I112*H112,2)</f>
        <v>0</v>
      </c>
      <c r="BL112" s="18" t="s">
        <v>87</v>
      </c>
      <c r="BM112" s="172" t="s">
        <v>694</v>
      </c>
    </row>
    <row r="113" spans="2:51" s="13" customFormat="1" ht="12">
      <c r="B113" s="174"/>
      <c r="D113" s="359" t="s">
        <v>173</v>
      </c>
      <c r="E113" s="175" t="s">
        <v>3</v>
      </c>
      <c r="F113" s="176" t="s">
        <v>174</v>
      </c>
      <c r="H113" s="177">
        <v>3.64</v>
      </c>
      <c r="I113" s="178"/>
      <c r="L113" s="174"/>
      <c r="M113" s="179"/>
      <c r="N113" s="180"/>
      <c r="O113" s="180"/>
      <c r="P113" s="180"/>
      <c r="Q113" s="180"/>
      <c r="R113" s="180"/>
      <c r="S113" s="180"/>
      <c r="T113" s="181"/>
      <c r="AT113" s="175" t="s">
        <v>173</v>
      </c>
      <c r="AU113" s="175" t="s">
        <v>75</v>
      </c>
      <c r="AV113" s="13" t="s">
        <v>75</v>
      </c>
      <c r="AW113" s="13" t="s">
        <v>33</v>
      </c>
      <c r="AX113" s="13" t="s">
        <v>15</v>
      </c>
      <c r="AY113" s="175" t="s">
        <v>165</v>
      </c>
    </row>
    <row r="114" spans="1:65" s="2" customFormat="1" ht="21.75" customHeight="1">
      <c r="A114" s="33"/>
      <c r="B114" s="160"/>
      <c r="C114" s="161" t="s">
        <v>75</v>
      </c>
      <c r="D114" s="358" t="s">
        <v>167</v>
      </c>
      <c r="E114" s="162" t="s">
        <v>175</v>
      </c>
      <c r="F114" s="163" t="s">
        <v>176</v>
      </c>
      <c r="G114" s="164" t="s">
        <v>177</v>
      </c>
      <c r="H114" s="165">
        <v>7.7</v>
      </c>
      <c r="I114" s="166"/>
      <c r="J114" s="167">
        <f>ROUND(I114*H114,2)</f>
        <v>0</v>
      </c>
      <c r="K114" s="163" t="s">
        <v>171</v>
      </c>
      <c r="L114" s="34"/>
      <c r="M114" s="168" t="s">
        <v>3</v>
      </c>
      <c r="N114" s="169" t="s">
        <v>42</v>
      </c>
      <c r="O114" s="54"/>
      <c r="P114" s="170">
        <f>O114*H114</f>
        <v>0</v>
      </c>
      <c r="Q114" s="170">
        <v>0.00012</v>
      </c>
      <c r="R114" s="170">
        <f>Q114*H114</f>
        <v>0.000924</v>
      </c>
      <c r="S114" s="170">
        <v>0</v>
      </c>
      <c r="T114" s="171">
        <f>S114*H114</f>
        <v>0</v>
      </c>
      <c r="U114" s="33"/>
      <c r="V114" s="33"/>
      <c r="W114" s="33"/>
      <c r="X114" s="33"/>
      <c r="Y114" s="33"/>
      <c r="Z114" s="33"/>
      <c r="AA114" s="33"/>
      <c r="AB114" s="33"/>
      <c r="AC114" s="33"/>
      <c r="AD114" s="33"/>
      <c r="AE114" s="33"/>
      <c r="AR114" s="172" t="s">
        <v>87</v>
      </c>
      <c r="AT114" s="172" t="s">
        <v>167</v>
      </c>
      <c r="AU114" s="172" t="s">
        <v>75</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695</v>
      </c>
    </row>
    <row r="115" spans="2:51" s="13" customFormat="1" ht="12">
      <c r="B115" s="174"/>
      <c r="D115" s="359" t="s">
        <v>173</v>
      </c>
      <c r="E115" s="175" t="s">
        <v>3</v>
      </c>
      <c r="F115" s="176" t="s">
        <v>179</v>
      </c>
      <c r="H115" s="177">
        <v>5.2</v>
      </c>
      <c r="I115" s="178"/>
      <c r="L115" s="174"/>
      <c r="M115" s="179"/>
      <c r="N115" s="180"/>
      <c r="O115" s="180"/>
      <c r="P115" s="180"/>
      <c r="Q115" s="180"/>
      <c r="R115" s="180"/>
      <c r="S115" s="180"/>
      <c r="T115" s="181"/>
      <c r="AT115" s="175" t="s">
        <v>173</v>
      </c>
      <c r="AU115" s="175" t="s">
        <v>75</v>
      </c>
      <c r="AV115" s="13" t="s">
        <v>75</v>
      </c>
      <c r="AW115" s="13" t="s">
        <v>33</v>
      </c>
      <c r="AX115" s="13" t="s">
        <v>71</v>
      </c>
      <c r="AY115" s="175" t="s">
        <v>165</v>
      </c>
    </row>
    <row r="116" spans="2:51" s="13" customFormat="1" ht="12">
      <c r="B116" s="174"/>
      <c r="D116" s="359" t="s">
        <v>173</v>
      </c>
      <c r="E116" s="175" t="s">
        <v>3</v>
      </c>
      <c r="F116" s="176" t="s">
        <v>180</v>
      </c>
      <c r="H116" s="177">
        <v>2.5</v>
      </c>
      <c r="I116" s="178"/>
      <c r="L116" s="174"/>
      <c r="M116" s="179"/>
      <c r="N116" s="180"/>
      <c r="O116" s="180"/>
      <c r="P116" s="180"/>
      <c r="Q116" s="180"/>
      <c r="R116" s="180"/>
      <c r="S116" s="180"/>
      <c r="T116" s="181"/>
      <c r="AT116" s="175" t="s">
        <v>173</v>
      </c>
      <c r="AU116" s="175" t="s">
        <v>75</v>
      </c>
      <c r="AV116" s="13" t="s">
        <v>75</v>
      </c>
      <c r="AW116" s="13" t="s">
        <v>33</v>
      </c>
      <c r="AX116" s="13" t="s">
        <v>71</v>
      </c>
      <c r="AY116" s="175" t="s">
        <v>165</v>
      </c>
    </row>
    <row r="117" spans="2:51" s="14" customFormat="1" ht="12">
      <c r="B117" s="182"/>
      <c r="D117" s="359" t="s">
        <v>173</v>
      </c>
      <c r="E117" s="183" t="s">
        <v>3</v>
      </c>
      <c r="F117" s="184" t="s">
        <v>181</v>
      </c>
      <c r="H117" s="185">
        <v>7.7</v>
      </c>
      <c r="I117" s="186"/>
      <c r="L117" s="182"/>
      <c r="M117" s="187"/>
      <c r="N117" s="188"/>
      <c r="O117" s="188"/>
      <c r="P117" s="188"/>
      <c r="Q117" s="188"/>
      <c r="R117" s="188"/>
      <c r="S117" s="188"/>
      <c r="T117" s="189"/>
      <c r="AT117" s="183" t="s">
        <v>173</v>
      </c>
      <c r="AU117" s="183" t="s">
        <v>75</v>
      </c>
      <c r="AV117" s="14" t="s">
        <v>87</v>
      </c>
      <c r="AW117" s="14" t="s">
        <v>33</v>
      </c>
      <c r="AX117" s="14" t="s">
        <v>15</v>
      </c>
      <c r="AY117" s="183" t="s">
        <v>165</v>
      </c>
    </row>
    <row r="118" spans="1:65" s="2" customFormat="1" ht="33" customHeight="1">
      <c r="A118" s="33"/>
      <c r="B118" s="160"/>
      <c r="C118" s="161" t="s">
        <v>83</v>
      </c>
      <c r="D118" s="358" t="s">
        <v>167</v>
      </c>
      <c r="E118" s="162" t="s">
        <v>182</v>
      </c>
      <c r="F118" s="163" t="s">
        <v>183</v>
      </c>
      <c r="G118" s="164" t="s">
        <v>170</v>
      </c>
      <c r="H118" s="165">
        <v>1.875</v>
      </c>
      <c r="I118" s="166"/>
      <c r="J118" s="167">
        <f>ROUND(I118*H118,2)</f>
        <v>0</v>
      </c>
      <c r="K118" s="163" t="s">
        <v>171</v>
      </c>
      <c r="L118" s="34"/>
      <c r="M118" s="168" t="s">
        <v>3</v>
      </c>
      <c r="N118" s="169" t="s">
        <v>42</v>
      </c>
      <c r="O118" s="54"/>
      <c r="P118" s="170">
        <f>O118*H118</f>
        <v>0</v>
      </c>
      <c r="Q118" s="170">
        <v>0.10745</v>
      </c>
      <c r="R118" s="170">
        <f>Q118*H118</f>
        <v>0.20146875</v>
      </c>
      <c r="S118" s="170">
        <v>0</v>
      </c>
      <c r="T118" s="171">
        <f>S118*H118</f>
        <v>0</v>
      </c>
      <c r="U118" s="33"/>
      <c r="V118" s="33"/>
      <c r="W118" s="33"/>
      <c r="X118" s="33"/>
      <c r="Y118" s="33"/>
      <c r="Z118" s="33"/>
      <c r="AA118" s="33"/>
      <c r="AB118" s="33"/>
      <c r="AC118" s="33"/>
      <c r="AD118" s="33"/>
      <c r="AE118" s="33"/>
      <c r="AR118" s="172" t="s">
        <v>87</v>
      </c>
      <c r="AT118" s="172" t="s">
        <v>167</v>
      </c>
      <c r="AU118" s="172" t="s">
        <v>75</v>
      </c>
      <c r="AY118" s="18" t="s">
        <v>165</v>
      </c>
      <c r="BE118" s="173">
        <f>IF(N118="základní",J118,0)</f>
        <v>0</v>
      </c>
      <c r="BF118" s="173">
        <f>IF(N118="snížená",J118,0)</f>
        <v>0</v>
      </c>
      <c r="BG118" s="173">
        <f>IF(N118="zákl. přenesená",J118,0)</f>
        <v>0</v>
      </c>
      <c r="BH118" s="173">
        <f>IF(N118="sníž. přenesená",J118,0)</f>
        <v>0</v>
      </c>
      <c r="BI118" s="173">
        <f>IF(N118="nulová",J118,0)</f>
        <v>0</v>
      </c>
      <c r="BJ118" s="18" t="s">
        <v>15</v>
      </c>
      <c r="BK118" s="173">
        <f>ROUND(I118*H118,2)</f>
        <v>0</v>
      </c>
      <c r="BL118" s="18" t="s">
        <v>87</v>
      </c>
      <c r="BM118" s="172" t="s">
        <v>696</v>
      </c>
    </row>
    <row r="119" spans="2:51" s="13" customFormat="1" ht="12">
      <c r="B119" s="174"/>
      <c r="D119" s="359" t="s">
        <v>173</v>
      </c>
      <c r="E119" s="175" t="s">
        <v>3</v>
      </c>
      <c r="F119" s="176" t="s">
        <v>185</v>
      </c>
      <c r="H119" s="177">
        <v>1.875</v>
      </c>
      <c r="I119" s="178"/>
      <c r="L119" s="174"/>
      <c r="M119" s="179"/>
      <c r="N119" s="180"/>
      <c r="O119" s="180"/>
      <c r="P119" s="180"/>
      <c r="Q119" s="180"/>
      <c r="R119" s="180"/>
      <c r="S119" s="180"/>
      <c r="T119" s="181"/>
      <c r="AT119" s="175" t="s">
        <v>173</v>
      </c>
      <c r="AU119" s="175" t="s">
        <v>75</v>
      </c>
      <c r="AV119" s="13" t="s">
        <v>75</v>
      </c>
      <c r="AW119" s="13" t="s">
        <v>33</v>
      </c>
      <c r="AX119" s="13" t="s">
        <v>15</v>
      </c>
      <c r="AY119" s="175" t="s">
        <v>165</v>
      </c>
    </row>
    <row r="120" spans="2:63" s="12" customFormat="1" ht="22.9" customHeight="1">
      <c r="B120" s="147"/>
      <c r="D120" s="360" t="s">
        <v>70</v>
      </c>
      <c r="E120" s="158" t="s">
        <v>112</v>
      </c>
      <c r="F120" s="158" t="s">
        <v>186</v>
      </c>
      <c r="I120" s="150"/>
      <c r="J120" s="159">
        <f>BK120</f>
        <v>0</v>
      </c>
      <c r="L120" s="147"/>
      <c r="M120" s="152"/>
      <c r="N120" s="153"/>
      <c r="O120" s="153"/>
      <c r="P120" s="154">
        <f>SUM(P121:P130)</f>
        <v>0</v>
      </c>
      <c r="Q120" s="153"/>
      <c r="R120" s="154">
        <f>SUM(R121:R130)</f>
        <v>0.25837875000000005</v>
      </c>
      <c r="S120" s="153"/>
      <c r="T120" s="155">
        <f>SUM(T121:T130)</f>
        <v>0</v>
      </c>
      <c r="AR120" s="148" t="s">
        <v>15</v>
      </c>
      <c r="AT120" s="156" t="s">
        <v>70</v>
      </c>
      <c r="AU120" s="156" t="s">
        <v>15</v>
      </c>
      <c r="AY120" s="148" t="s">
        <v>165</v>
      </c>
      <c r="BK120" s="157">
        <f>SUM(BK121:BK130)</f>
        <v>0</v>
      </c>
    </row>
    <row r="121" spans="1:65" s="2" customFormat="1" ht="33" customHeight="1">
      <c r="A121" s="33"/>
      <c r="B121" s="160"/>
      <c r="C121" s="161" t="s">
        <v>87</v>
      </c>
      <c r="D121" s="358" t="s">
        <v>167</v>
      </c>
      <c r="E121" s="162" t="s">
        <v>187</v>
      </c>
      <c r="F121" s="163" t="s">
        <v>188</v>
      </c>
      <c r="G121" s="164" t="s">
        <v>170</v>
      </c>
      <c r="H121" s="165">
        <v>16.405</v>
      </c>
      <c r="I121" s="166"/>
      <c r="J121" s="167">
        <f>ROUND(I121*H121,2)</f>
        <v>0</v>
      </c>
      <c r="K121" s="163" t="s">
        <v>171</v>
      </c>
      <c r="L121" s="34"/>
      <c r="M121" s="168" t="s">
        <v>3</v>
      </c>
      <c r="N121" s="169" t="s">
        <v>42</v>
      </c>
      <c r="O121" s="54"/>
      <c r="P121" s="170">
        <f>O121*H121</f>
        <v>0</v>
      </c>
      <c r="Q121" s="170">
        <v>0.01575</v>
      </c>
      <c r="R121" s="170">
        <f>Q121*H121</f>
        <v>0.25837875000000005</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697</v>
      </c>
    </row>
    <row r="122" spans="2:51" s="15" customFormat="1" ht="12">
      <c r="B122" s="190"/>
      <c r="D122" s="359" t="s">
        <v>173</v>
      </c>
      <c r="E122" s="191" t="s">
        <v>3</v>
      </c>
      <c r="F122" s="192" t="s">
        <v>190</v>
      </c>
      <c r="H122" s="191" t="s">
        <v>3</v>
      </c>
      <c r="I122" s="193"/>
      <c r="L122" s="190"/>
      <c r="M122" s="194"/>
      <c r="N122" s="195"/>
      <c r="O122" s="195"/>
      <c r="P122" s="195"/>
      <c r="Q122" s="195"/>
      <c r="R122" s="195"/>
      <c r="S122" s="195"/>
      <c r="T122" s="196"/>
      <c r="AT122" s="191" t="s">
        <v>173</v>
      </c>
      <c r="AU122" s="191" t="s">
        <v>75</v>
      </c>
      <c r="AV122" s="15" t="s">
        <v>15</v>
      </c>
      <c r="AW122" s="15" t="s">
        <v>33</v>
      </c>
      <c r="AX122" s="15" t="s">
        <v>71</v>
      </c>
      <c r="AY122" s="191" t="s">
        <v>165</v>
      </c>
    </row>
    <row r="123" spans="2:51" s="13" customFormat="1" ht="12">
      <c r="B123" s="174"/>
      <c r="D123" s="359" t="s">
        <v>173</v>
      </c>
      <c r="E123" s="175" t="s">
        <v>3</v>
      </c>
      <c r="F123" s="176" t="s">
        <v>191</v>
      </c>
      <c r="H123" s="177">
        <v>19.68</v>
      </c>
      <c r="I123" s="178"/>
      <c r="L123" s="174"/>
      <c r="M123" s="179"/>
      <c r="N123" s="180"/>
      <c r="O123" s="180"/>
      <c r="P123" s="180"/>
      <c r="Q123" s="180"/>
      <c r="R123" s="180"/>
      <c r="S123" s="180"/>
      <c r="T123" s="181"/>
      <c r="AT123" s="175" t="s">
        <v>173</v>
      </c>
      <c r="AU123" s="175" t="s">
        <v>75</v>
      </c>
      <c r="AV123" s="13" t="s">
        <v>75</v>
      </c>
      <c r="AW123" s="13" t="s">
        <v>33</v>
      </c>
      <c r="AX123" s="13" t="s">
        <v>71</v>
      </c>
      <c r="AY123" s="175" t="s">
        <v>165</v>
      </c>
    </row>
    <row r="124" spans="2:51" s="13" customFormat="1" ht="12">
      <c r="B124" s="174"/>
      <c r="D124" s="359" t="s">
        <v>173</v>
      </c>
      <c r="E124" s="175" t="s">
        <v>3</v>
      </c>
      <c r="F124" s="176" t="s">
        <v>192</v>
      </c>
      <c r="H124" s="177">
        <v>-1.4</v>
      </c>
      <c r="I124" s="178"/>
      <c r="L124" s="174"/>
      <c r="M124" s="179"/>
      <c r="N124" s="180"/>
      <c r="O124" s="180"/>
      <c r="P124" s="180"/>
      <c r="Q124" s="180"/>
      <c r="R124" s="180"/>
      <c r="S124" s="180"/>
      <c r="T124" s="181"/>
      <c r="AT124" s="175" t="s">
        <v>173</v>
      </c>
      <c r="AU124" s="175" t="s">
        <v>75</v>
      </c>
      <c r="AV124" s="13" t="s">
        <v>75</v>
      </c>
      <c r="AW124" s="13" t="s">
        <v>33</v>
      </c>
      <c r="AX124" s="13" t="s">
        <v>71</v>
      </c>
      <c r="AY124" s="175" t="s">
        <v>165</v>
      </c>
    </row>
    <row r="125" spans="2:51" s="13" customFormat="1" ht="12">
      <c r="B125" s="174"/>
      <c r="D125" s="359" t="s">
        <v>173</v>
      </c>
      <c r="E125" s="175" t="s">
        <v>3</v>
      </c>
      <c r="F125" s="176" t="s">
        <v>193</v>
      </c>
      <c r="H125" s="177">
        <v>-1.875</v>
      </c>
      <c r="I125" s="178"/>
      <c r="L125" s="174"/>
      <c r="M125" s="179"/>
      <c r="N125" s="180"/>
      <c r="O125" s="180"/>
      <c r="P125" s="180"/>
      <c r="Q125" s="180"/>
      <c r="R125" s="180"/>
      <c r="S125" s="180"/>
      <c r="T125" s="181"/>
      <c r="AT125" s="175" t="s">
        <v>173</v>
      </c>
      <c r="AU125" s="175" t="s">
        <v>75</v>
      </c>
      <c r="AV125" s="13" t="s">
        <v>75</v>
      </c>
      <c r="AW125" s="13" t="s">
        <v>33</v>
      </c>
      <c r="AX125" s="13" t="s">
        <v>71</v>
      </c>
      <c r="AY125" s="175" t="s">
        <v>165</v>
      </c>
    </row>
    <row r="126" spans="2:51" s="14" customFormat="1" ht="12">
      <c r="B126" s="182"/>
      <c r="D126" s="359" t="s">
        <v>173</v>
      </c>
      <c r="E126" s="183" t="s">
        <v>3</v>
      </c>
      <c r="F126" s="184" t="s">
        <v>181</v>
      </c>
      <c r="H126" s="185">
        <v>16.405</v>
      </c>
      <c r="I126" s="186"/>
      <c r="L126" s="182"/>
      <c r="M126" s="187"/>
      <c r="N126" s="188"/>
      <c r="O126" s="188"/>
      <c r="P126" s="188"/>
      <c r="Q126" s="188"/>
      <c r="R126" s="188"/>
      <c r="S126" s="188"/>
      <c r="T126" s="189"/>
      <c r="AT126" s="183" t="s">
        <v>173</v>
      </c>
      <c r="AU126" s="183" t="s">
        <v>75</v>
      </c>
      <c r="AV126" s="14" t="s">
        <v>87</v>
      </c>
      <c r="AW126" s="14" t="s">
        <v>33</v>
      </c>
      <c r="AX126" s="14" t="s">
        <v>15</v>
      </c>
      <c r="AY126" s="183" t="s">
        <v>165</v>
      </c>
    </row>
    <row r="127" spans="1:65" s="2" customFormat="1" ht="21.75" customHeight="1">
      <c r="A127" s="33"/>
      <c r="B127" s="160"/>
      <c r="C127" s="161" t="s">
        <v>109</v>
      </c>
      <c r="D127" s="358" t="s">
        <v>167</v>
      </c>
      <c r="E127" s="162" t="s">
        <v>194</v>
      </c>
      <c r="F127" s="163" t="s">
        <v>195</v>
      </c>
      <c r="G127" s="164" t="s">
        <v>170</v>
      </c>
      <c r="H127" s="165">
        <v>3.7</v>
      </c>
      <c r="I127" s="166"/>
      <c r="J127" s="167">
        <f>ROUND(I127*H127,2)</f>
        <v>0</v>
      </c>
      <c r="K127" s="163" t="s">
        <v>171</v>
      </c>
      <c r="L127" s="34"/>
      <c r="M127" s="168" t="s">
        <v>3</v>
      </c>
      <c r="N127" s="169" t="s">
        <v>42</v>
      </c>
      <c r="O127" s="54"/>
      <c r="P127" s="170">
        <f>O127*H127</f>
        <v>0</v>
      </c>
      <c r="Q127" s="170">
        <v>0</v>
      </c>
      <c r="R127" s="170">
        <f>Q127*H127</f>
        <v>0</v>
      </c>
      <c r="S127" s="170">
        <v>0</v>
      </c>
      <c r="T127" s="171">
        <f>S127*H127</f>
        <v>0</v>
      </c>
      <c r="U127" s="33"/>
      <c r="V127" s="33"/>
      <c r="W127" s="33"/>
      <c r="X127" s="33"/>
      <c r="Y127" s="33"/>
      <c r="Z127" s="33"/>
      <c r="AA127" s="33"/>
      <c r="AB127" s="33"/>
      <c r="AC127" s="33"/>
      <c r="AD127" s="33"/>
      <c r="AE127" s="33"/>
      <c r="AR127" s="172" t="s">
        <v>87</v>
      </c>
      <c r="AT127" s="172" t="s">
        <v>167</v>
      </c>
      <c r="AU127" s="172" t="s">
        <v>75</v>
      </c>
      <c r="AY127" s="18" t="s">
        <v>165</v>
      </c>
      <c r="BE127" s="173">
        <f>IF(N127="základní",J127,0)</f>
        <v>0</v>
      </c>
      <c r="BF127" s="173">
        <f>IF(N127="snížená",J127,0)</f>
        <v>0</v>
      </c>
      <c r="BG127" s="173">
        <f>IF(N127="zákl. přenesená",J127,0)</f>
        <v>0</v>
      </c>
      <c r="BH127" s="173">
        <f>IF(N127="sníž. přenesená",J127,0)</f>
        <v>0</v>
      </c>
      <c r="BI127" s="173">
        <f>IF(N127="nulová",J127,0)</f>
        <v>0</v>
      </c>
      <c r="BJ127" s="18" t="s">
        <v>15</v>
      </c>
      <c r="BK127" s="173">
        <f>ROUND(I127*H127,2)</f>
        <v>0</v>
      </c>
      <c r="BL127" s="18" t="s">
        <v>87</v>
      </c>
      <c r="BM127" s="172" t="s">
        <v>698</v>
      </c>
    </row>
    <row r="128" spans="1:65" s="2" customFormat="1" ht="33" customHeight="1">
      <c r="A128" s="33"/>
      <c r="B128" s="160"/>
      <c r="C128" s="161" t="s">
        <v>112</v>
      </c>
      <c r="D128" s="358" t="s">
        <v>167</v>
      </c>
      <c r="E128" s="162" t="s">
        <v>197</v>
      </c>
      <c r="F128" s="163" t="s">
        <v>198</v>
      </c>
      <c r="G128" s="164" t="s">
        <v>170</v>
      </c>
      <c r="H128" s="165">
        <v>1.4</v>
      </c>
      <c r="I128" s="166"/>
      <c r="J128" s="167">
        <f>ROUND(I128*H128,2)</f>
        <v>0</v>
      </c>
      <c r="K128" s="163" t="s">
        <v>171</v>
      </c>
      <c r="L128" s="34"/>
      <c r="M128" s="168" t="s">
        <v>3</v>
      </c>
      <c r="N128" s="169" t="s">
        <v>42</v>
      </c>
      <c r="O128" s="54"/>
      <c r="P128" s="170">
        <f>O128*H128</f>
        <v>0</v>
      </c>
      <c r="Q128" s="170">
        <v>0</v>
      </c>
      <c r="R128" s="170">
        <f>Q128*H128</f>
        <v>0</v>
      </c>
      <c r="S128" s="170">
        <v>0</v>
      </c>
      <c r="T128" s="171">
        <f>S128*H128</f>
        <v>0</v>
      </c>
      <c r="U128" s="33"/>
      <c r="V128" s="33"/>
      <c r="W128" s="33"/>
      <c r="X128" s="33"/>
      <c r="Y128" s="33"/>
      <c r="Z128" s="33"/>
      <c r="AA128" s="33"/>
      <c r="AB128" s="33"/>
      <c r="AC128" s="33"/>
      <c r="AD128" s="33"/>
      <c r="AE128" s="33"/>
      <c r="AR128" s="172" t="s">
        <v>87</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87</v>
      </c>
      <c r="BM128" s="172" t="s">
        <v>699</v>
      </c>
    </row>
    <row r="129" spans="2:51" s="15" customFormat="1" ht="12">
      <c r="B129" s="190"/>
      <c r="D129" s="359" t="s">
        <v>173</v>
      </c>
      <c r="E129" s="191" t="s">
        <v>3</v>
      </c>
      <c r="F129" s="192" t="s">
        <v>200</v>
      </c>
      <c r="H129" s="191" t="s">
        <v>3</v>
      </c>
      <c r="I129" s="193"/>
      <c r="L129" s="190"/>
      <c r="M129" s="194"/>
      <c r="N129" s="195"/>
      <c r="O129" s="195"/>
      <c r="P129" s="195"/>
      <c r="Q129" s="195"/>
      <c r="R129" s="195"/>
      <c r="S129" s="195"/>
      <c r="T129" s="196"/>
      <c r="AT129" s="191" t="s">
        <v>173</v>
      </c>
      <c r="AU129" s="191" t="s">
        <v>75</v>
      </c>
      <c r="AV129" s="15" t="s">
        <v>15</v>
      </c>
      <c r="AW129" s="15" t="s">
        <v>33</v>
      </c>
      <c r="AX129" s="15" t="s">
        <v>71</v>
      </c>
      <c r="AY129" s="191" t="s">
        <v>165</v>
      </c>
    </row>
    <row r="130" spans="2:51" s="13" customFormat="1" ht="12">
      <c r="B130" s="174"/>
      <c r="D130" s="359" t="s">
        <v>173</v>
      </c>
      <c r="E130" s="175" t="s">
        <v>3</v>
      </c>
      <c r="F130" s="176" t="s">
        <v>201</v>
      </c>
      <c r="H130" s="177">
        <v>1.4</v>
      </c>
      <c r="I130" s="178"/>
      <c r="L130" s="174"/>
      <c r="M130" s="179"/>
      <c r="N130" s="180"/>
      <c r="O130" s="180"/>
      <c r="P130" s="180"/>
      <c r="Q130" s="180"/>
      <c r="R130" s="180"/>
      <c r="S130" s="180"/>
      <c r="T130" s="181"/>
      <c r="AT130" s="175" t="s">
        <v>173</v>
      </c>
      <c r="AU130" s="175" t="s">
        <v>75</v>
      </c>
      <c r="AV130" s="13" t="s">
        <v>75</v>
      </c>
      <c r="AW130" s="13" t="s">
        <v>33</v>
      </c>
      <c r="AX130" s="13" t="s">
        <v>15</v>
      </c>
      <c r="AY130" s="175" t="s">
        <v>165</v>
      </c>
    </row>
    <row r="131" spans="2:63" s="12" customFormat="1" ht="22.9" customHeight="1">
      <c r="B131" s="147"/>
      <c r="D131" s="360" t="s">
        <v>70</v>
      </c>
      <c r="E131" s="158" t="s">
        <v>202</v>
      </c>
      <c r="F131" s="158" t="s">
        <v>203</v>
      </c>
      <c r="I131" s="150"/>
      <c r="J131" s="159">
        <f>BK131</f>
        <v>0</v>
      </c>
      <c r="L131" s="147"/>
      <c r="M131" s="152"/>
      <c r="N131" s="153"/>
      <c r="O131" s="153"/>
      <c r="P131" s="154">
        <f>P132+P134</f>
        <v>0</v>
      </c>
      <c r="Q131" s="153"/>
      <c r="R131" s="154">
        <f>R132+R134</f>
        <v>0.00014800000000000002</v>
      </c>
      <c r="S131" s="153"/>
      <c r="T131" s="155">
        <f>T132+T134</f>
        <v>1.86318</v>
      </c>
      <c r="AR131" s="148" t="s">
        <v>15</v>
      </c>
      <c r="AT131" s="156" t="s">
        <v>70</v>
      </c>
      <c r="AU131" s="156" t="s">
        <v>15</v>
      </c>
      <c r="AY131" s="148" t="s">
        <v>165</v>
      </c>
      <c r="BK131" s="157">
        <f>BK132+BK134</f>
        <v>0</v>
      </c>
    </row>
    <row r="132" spans="2:63" s="12" customFormat="1" ht="20.85" customHeight="1">
      <c r="B132" s="147"/>
      <c r="D132" s="360" t="s">
        <v>70</v>
      </c>
      <c r="E132" s="158" t="s">
        <v>204</v>
      </c>
      <c r="F132" s="158" t="s">
        <v>205</v>
      </c>
      <c r="I132" s="150"/>
      <c r="J132" s="159">
        <f>BK132</f>
        <v>0</v>
      </c>
      <c r="L132" s="147"/>
      <c r="M132" s="152"/>
      <c r="N132" s="153"/>
      <c r="O132" s="153"/>
      <c r="P132" s="154">
        <f>P133</f>
        <v>0</v>
      </c>
      <c r="Q132" s="153"/>
      <c r="R132" s="154">
        <f>R133</f>
        <v>0.00014800000000000002</v>
      </c>
      <c r="S132" s="153"/>
      <c r="T132" s="155">
        <f>T133</f>
        <v>0</v>
      </c>
      <c r="AR132" s="148" t="s">
        <v>15</v>
      </c>
      <c r="AT132" s="156" t="s">
        <v>70</v>
      </c>
      <c r="AU132" s="156" t="s">
        <v>75</v>
      </c>
      <c r="AY132" s="148" t="s">
        <v>165</v>
      </c>
      <c r="BK132" s="157">
        <f>BK133</f>
        <v>0</v>
      </c>
    </row>
    <row r="133" spans="1:65" s="2" customFormat="1" ht="33" customHeight="1">
      <c r="A133" s="33"/>
      <c r="B133" s="160"/>
      <c r="C133" s="161" t="s">
        <v>115</v>
      </c>
      <c r="D133" s="358" t="s">
        <v>167</v>
      </c>
      <c r="E133" s="162" t="s">
        <v>206</v>
      </c>
      <c r="F133" s="163" t="s">
        <v>207</v>
      </c>
      <c r="G133" s="164" t="s">
        <v>170</v>
      </c>
      <c r="H133" s="165">
        <v>3.7</v>
      </c>
      <c r="I133" s="166"/>
      <c r="J133" s="167">
        <f>ROUND(I133*H133,2)</f>
        <v>0</v>
      </c>
      <c r="K133" s="163" t="s">
        <v>171</v>
      </c>
      <c r="L133" s="34"/>
      <c r="M133" s="168" t="s">
        <v>3</v>
      </c>
      <c r="N133" s="169" t="s">
        <v>42</v>
      </c>
      <c r="O133" s="54"/>
      <c r="P133" s="170">
        <f>O133*H133</f>
        <v>0</v>
      </c>
      <c r="Q133" s="170">
        <v>4E-05</v>
      </c>
      <c r="R133" s="170">
        <f>Q133*H133</f>
        <v>0.00014800000000000002</v>
      </c>
      <c r="S133" s="170">
        <v>0</v>
      </c>
      <c r="T133" s="171">
        <f>S133*H133</f>
        <v>0</v>
      </c>
      <c r="U133" s="33"/>
      <c r="V133" s="33"/>
      <c r="W133" s="33"/>
      <c r="X133" s="33"/>
      <c r="Y133" s="33"/>
      <c r="Z133" s="33"/>
      <c r="AA133" s="33"/>
      <c r="AB133" s="33"/>
      <c r="AC133" s="33"/>
      <c r="AD133" s="33"/>
      <c r="AE133" s="33"/>
      <c r="AR133" s="172" t="s">
        <v>87</v>
      </c>
      <c r="AT133" s="172" t="s">
        <v>167</v>
      </c>
      <c r="AU133" s="172" t="s">
        <v>83</v>
      </c>
      <c r="AY133" s="18" t="s">
        <v>165</v>
      </c>
      <c r="BE133" s="173">
        <f>IF(N133="základní",J133,0)</f>
        <v>0</v>
      </c>
      <c r="BF133" s="173">
        <f>IF(N133="snížená",J133,0)</f>
        <v>0</v>
      </c>
      <c r="BG133" s="173">
        <f>IF(N133="zákl. přenesená",J133,0)</f>
        <v>0</v>
      </c>
      <c r="BH133" s="173">
        <f>IF(N133="sníž. přenesená",J133,0)</f>
        <v>0</v>
      </c>
      <c r="BI133" s="173">
        <f>IF(N133="nulová",J133,0)</f>
        <v>0</v>
      </c>
      <c r="BJ133" s="18" t="s">
        <v>15</v>
      </c>
      <c r="BK133" s="173">
        <f>ROUND(I133*H133,2)</f>
        <v>0</v>
      </c>
      <c r="BL133" s="18" t="s">
        <v>87</v>
      </c>
      <c r="BM133" s="172" t="s">
        <v>700</v>
      </c>
    </row>
    <row r="134" spans="2:63" s="12" customFormat="1" ht="20.85" customHeight="1">
      <c r="B134" s="147"/>
      <c r="D134" s="360" t="s">
        <v>70</v>
      </c>
      <c r="E134" s="158" t="s">
        <v>209</v>
      </c>
      <c r="F134" s="158" t="s">
        <v>210</v>
      </c>
      <c r="I134" s="150"/>
      <c r="J134" s="159">
        <f>BK134</f>
        <v>0</v>
      </c>
      <c r="L134" s="147"/>
      <c r="M134" s="152"/>
      <c r="N134" s="153"/>
      <c r="O134" s="153"/>
      <c r="P134" s="154">
        <f>SUM(P135:P145)</f>
        <v>0</v>
      </c>
      <c r="Q134" s="153"/>
      <c r="R134" s="154">
        <f>SUM(R135:R145)</f>
        <v>0</v>
      </c>
      <c r="S134" s="153"/>
      <c r="T134" s="155">
        <f>SUM(T135:T145)</f>
        <v>1.86318</v>
      </c>
      <c r="AR134" s="148" t="s">
        <v>15</v>
      </c>
      <c r="AT134" s="156" t="s">
        <v>70</v>
      </c>
      <c r="AU134" s="156" t="s">
        <v>75</v>
      </c>
      <c r="AY134" s="148" t="s">
        <v>165</v>
      </c>
      <c r="BK134" s="157">
        <f>SUM(BK135:BK145)</f>
        <v>0</v>
      </c>
    </row>
    <row r="135" spans="1:65" s="2" customFormat="1" ht="33" customHeight="1">
      <c r="A135" s="33"/>
      <c r="B135" s="160"/>
      <c r="C135" s="161" t="s">
        <v>211</v>
      </c>
      <c r="D135" s="358" t="s">
        <v>167</v>
      </c>
      <c r="E135" s="162" t="s">
        <v>212</v>
      </c>
      <c r="F135" s="163" t="s">
        <v>213</v>
      </c>
      <c r="G135" s="164" t="s">
        <v>170</v>
      </c>
      <c r="H135" s="165">
        <v>4.06</v>
      </c>
      <c r="I135" s="166"/>
      <c r="J135" s="167">
        <f>ROUND(I135*H135,2)</f>
        <v>0</v>
      </c>
      <c r="K135" s="163" t="s">
        <v>171</v>
      </c>
      <c r="L135" s="34"/>
      <c r="M135" s="168" t="s">
        <v>3</v>
      </c>
      <c r="N135" s="169" t="s">
        <v>42</v>
      </c>
      <c r="O135" s="54"/>
      <c r="P135" s="170">
        <f>O135*H135</f>
        <v>0</v>
      </c>
      <c r="Q135" s="170">
        <v>0</v>
      </c>
      <c r="R135" s="170">
        <f>Q135*H135</f>
        <v>0</v>
      </c>
      <c r="S135" s="170">
        <v>0.131</v>
      </c>
      <c r="T135" s="171">
        <f>S135*H135</f>
        <v>0.53186</v>
      </c>
      <c r="U135" s="33"/>
      <c r="V135" s="33"/>
      <c r="W135" s="33"/>
      <c r="X135" s="33"/>
      <c r="Y135" s="33"/>
      <c r="Z135" s="33"/>
      <c r="AA135" s="33"/>
      <c r="AB135" s="33"/>
      <c r="AC135" s="33"/>
      <c r="AD135" s="33"/>
      <c r="AE135" s="33"/>
      <c r="AR135" s="172" t="s">
        <v>87</v>
      </c>
      <c r="AT135" s="172" t="s">
        <v>167</v>
      </c>
      <c r="AU135" s="172" t="s">
        <v>83</v>
      </c>
      <c r="AY135" s="18" t="s">
        <v>165</v>
      </c>
      <c r="BE135" s="173">
        <f>IF(N135="základní",J135,0)</f>
        <v>0</v>
      </c>
      <c r="BF135" s="173">
        <f>IF(N135="snížená",J135,0)</f>
        <v>0</v>
      </c>
      <c r="BG135" s="173">
        <f>IF(N135="zákl. přenesená",J135,0)</f>
        <v>0</v>
      </c>
      <c r="BH135" s="173">
        <f>IF(N135="sníž. přenesená",J135,0)</f>
        <v>0</v>
      </c>
      <c r="BI135" s="173">
        <f>IF(N135="nulová",J135,0)</f>
        <v>0</v>
      </c>
      <c r="BJ135" s="18" t="s">
        <v>15</v>
      </c>
      <c r="BK135" s="173">
        <f>ROUND(I135*H135,2)</f>
        <v>0</v>
      </c>
      <c r="BL135" s="18" t="s">
        <v>87</v>
      </c>
      <c r="BM135" s="172" t="s">
        <v>701</v>
      </c>
    </row>
    <row r="136" spans="2:51" s="13" customFormat="1" ht="12">
      <c r="B136" s="174"/>
      <c r="D136" s="359" t="s">
        <v>173</v>
      </c>
      <c r="E136" s="175" t="s">
        <v>3</v>
      </c>
      <c r="F136" s="176" t="s">
        <v>174</v>
      </c>
      <c r="H136" s="177">
        <v>3.64</v>
      </c>
      <c r="I136" s="178"/>
      <c r="L136" s="174"/>
      <c r="M136" s="179"/>
      <c r="N136" s="180"/>
      <c r="O136" s="180"/>
      <c r="P136" s="180"/>
      <c r="Q136" s="180"/>
      <c r="R136" s="180"/>
      <c r="S136" s="180"/>
      <c r="T136" s="181"/>
      <c r="AT136" s="175" t="s">
        <v>173</v>
      </c>
      <c r="AU136" s="175" t="s">
        <v>83</v>
      </c>
      <c r="AV136" s="13" t="s">
        <v>75</v>
      </c>
      <c r="AW136" s="13" t="s">
        <v>33</v>
      </c>
      <c r="AX136" s="13" t="s">
        <v>71</v>
      </c>
      <c r="AY136" s="175" t="s">
        <v>165</v>
      </c>
    </row>
    <row r="137" spans="2:51" s="13" customFormat="1" ht="12">
      <c r="B137" s="174"/>
      <c r="D137" s="359" t="s">
        <v>173</v>
      </c>
      <c r="E137" s="175" t="s">
        <v>3</v>
      </c>
      <c r="F137" s="176" t="s">
        <v>215</v>
      </c>
      <c r="H137" s="177">
        <v>0.42</v>
      </c>
      <c r="I137" s="178"/>
      <c r="L137" s="174"/>
      <c r="M137" s="179"/>
      <c r="N137" s="180"/>
      <c r="O137" s="180"/>
      <c r="P137" s="180"/>
      <c r="Q137" s="180"/>
      <c r="R137" s="180"/>
      <c r="S137" s="180"/>
      <c r="T137" s="181"/>
      <c r="AT137" s="175" t="s">
        <v>173</v>
      </c>
      <c r="AU137" s="175" t="s">
        <v>83</v>
      </c>
      <c r="AV137" s="13" t="s">
        <v>75</v>
      </c>
      <c r="AW137" s="13" t="s">
        <v>33</v>
      </c>
      <c r="AX137" s="13" t="s">
        <v>71</v>
      </c>
      <c r="AY137" s="175" t="s">
        <v>165</v>
      </c>
    </row>
    <row r="138" spans="2:51" s="14" customFormat="1" ht="12">
      <c r="B138" s="182"/>
      <c r="D138" s="359" t="s">
        <v>173</v>
      </c>
      <c r="E138" s="183" t="s">
        <v>3</v>
      </c>
      <c r="F138" s="184" t="s">
        <v>181</v>
      </c>
      <c r="H138" s="185">
        <v>4.0600000000000005</v>
      </c>
      <c r="I138" s="186"/>
      <c r="L138" s="182"/>
      <c r="M138" s="187"/>
      <c r="N138" s="188"/>
      <c r="O138" s="188"/>
      <c r="P138" s="188"/>
      <c r="Q138" s="188"/>
      <c r="R138" s="188"/>
      <c r="S138" s="188"/>
      <c r="T138" s="189"/>
      <c r="AT138" s="183" t="s">
        <v>173</v>
      </c>
      <c r="AU138" s="183" t="s">
        <v>83</v>
      </c>
      <c r="AV138" s="14" t="s">
        <v>87</v>
      </c>
      <c r="AW138" s="14" t="s">
        <v>33</v>
      </c>
      <c r="AX138" s="14" t="s">
        <v>15</v>
      </c>
      <c r="AY138" s="183" t="s">
        <v>165</v>
      </c>
    </row>
    <row r="139" spans="1:65" s="2" customFormat="1" ht="21.75" customHeight="1">
      <c r="A139" s="33"/>
      <c r="B139" s="160"/>
      <c r="C139" s="161" t="s">
        <v>202</v>
      </c>
      <c r="D139" s="358" t="s">
        <v>167</v>
      </c>
      <c r="E139" s="162" t="s">
        <v>216</v>
      </c>
      <c r="F139" s="163" t="s">
        <v>217</v>
      </c>
      <c r="G139" s="164" t="s">
        <v>170</v>
      </c>
      <c r="H139" s="165">
        <v>3.7</v>
      </c>
      <c r="I139" s="166"/>
      <c r="J139" s="167">
        <f>ROUND(I139*H139,2)</f>
        <v>0</v>
      </c>
      <c r="K139" s="163" t="s">
        <v>171</v>
      </c>
      <c r="L139" s="34"/>
      <c r="M139" s="168" t="s">
        <v>3</v>
      </c>
      <c r="N139" s="169" t="s">
        <v>42</v>
      </c>
      <c r="O139" s="54"/>
      <c r="P139" s="170">
        <f>O139*H139</f>
        <v>0</v>
      </c>
      <c r="Q139" s="170">
        <v>0</v>
      </c>
      <c r="R139" s="170">
        <f>Q139*H139</f>
        <v>0</v>
      </c>
      <c r="S139" s="170">
        <v>0.05</v>
      </c>
      <c r="T139" s="171">
        <f>S139*H139</f>
        <v>0.18500000000000003</v>
      </c>
      <c r="U139" s="33"/>
      <c r="V139" s="33"/>
      <c r="W139" s="33"/>
      <c r="X139" s="33"/>
      <c r="Y139" s="33"/>
      <c r="Z139" s="33"/>
      <c r="AA139" s="33"/>
      <c r="AB139" s="33"/>
      <c r="AC139" s="33"/>
      <c r="AD139" s="33"/>
      <c r="AE139" s="33"/>
      <c r="AR139" s="172" t="s">
        <v>87</v>
      </c>
      <c r="AT139" s="172" t="s">
        <v>167</v>
      </c>
      <c r="AU139" s="172" t="s">
        <v>83</v>
      </c>
      <c r="AY139" s="18" t="s">
        <v>165</v>
      </c>
      <c r="BE139" s="173">
        <f>IF(N139="základní",J139,0)</f>
        <v>0</v>
      </c>
      <c r="BF139" s="173">
        <f>IF(N139="snížená",J139,0)</f>
        <v>0</v>
      </c>
      <c r="BG139" s="173">
        <f>IF(N139="zákl. přenesená",J139,0)</f>
        <v>0</v>
      </c>
      <c r="BH139" s="173">
        <f>IF(N139="sníž. přenesená",J139,0)</f>
        <v>0</v>
      </c>
      <c r="BI139" s="173">
        <f>IF(N139="nulová",J139,0)</f>
        <v>0</v>
      </c>
      <c r="BJ139" s="18" t="s">
        <v>15</v>
      </c>
      <c r="BK139" s="173">
        <f>ROUND(I139*H139,2)</f>
        <v>0</v>
      </c>
      <c r="BL139" s="18" t="s">
        <v>87</v>
      </c>
      <c r="BM139" s="172" t="s">
        <v>702</v>
      </c>
    </row>
    <row r="140" spans="2:51" s="13" customFormat="1" ht="12">
      <c r="B140" s="174"/>
      <c r="D140" s="359" t="s">
        <v>173</v>
      </c>
      <c r="E140" s="175" t="s">
        <v>3</v>
      </c>
      <c r="F140" s="176" t="s">
        <v>219</v>
      </c>
      <c r="H140" s="177">
        <v>3.7</v>
      </c>
      <c r="I140" s="178"/>
      <c r="L140" s="174"/>
      <c r="M140" s="179"/>
      <c r="N140" s="180"/>
      <c r="O140" s="180"/>
      <c r="P140" s="180"/>
      <c r="Q140" s="180"/>
      <c r="R140" s="180"/>
      <c r="S140" s="180"/>
      <c r="T140" s="181"/>
      <c r="AT140" s="175" t="s">
        <v>173</v>
      </c>
      <c r="AU140" s="175" t="s">
        <v>83</v>
      </c>
      <c r="AV140" s="13" t="s">
        <v>75</v>
      </c>
      <c r="AW140" s="13" t="s">
        <v>33</v>
      </c>
      <c r="AX140" s="13" t="s">
        <v>15</v>
      </c>
      <c r="AY140" s="175" t="s">
        <v>165</v>
      </c>
    </row>
    <row r="141" spans="1:65" s="2" customFormat="1" ht="33" customHeight="1">
      <c r="A141" s="33"/>
      <c r="B141" s="160"/>
      <c r="C141" s="161" t="s">
        <v>220</v>
      </c>
      <c r="D141" s="358" t="s">
        <v>167</v>
      </c>
      <c r="E141" s="162" t="s">
        <v>221</v>
      </c>
      <c r="F141" s="163" t="s">
        <v>222</v>
      </c>
      <c r="G141" s="164" t="s">
        <v>170</v>
      </c>
      <c r="H141" s="165">
        <v>24.92</v>
      </c>
      <c r="I141" s="166"/>
      <c r="J141" s="167">
        <f>ROUND(I141*H141,2)</f>
        <v>0</v>
      </c>
      <c r="K141" s="163" t="s">
        <v>171</v>
      </c>
      <c r="L141" s="34"/>
      <c r="M141" s="168" t="s">
        <v>3</v>
      </c>
      <c r="N141" s="169" t="s">
        <v>42</v>
      </c>
      <c r="O141" s="54"/>
      <c r="P141" s="170">
        <f>O141*H141</f>
        <v>0</v>
      </c>
      <c r="Q141" s="170">
        <v>0</v>
      </c>
      <c r="R141" s="170">
        <f>Q141*H141</f>
        <v>0</v>
      </c>
      <c r="S141" s="170">
        <v>0.046</v>
      </c>
      <c r="T141" s="171">
        <f>S141*H141</f>
        <v>1.14632</v>
      </c>
      <c r="U141" s="33"/>
      <c r="V141" s="33"/>
      <c r="W141" s="33"/>
      <c r="X141" s="33"/>
      <c r="Y141" s="33"/>
      <c r="Z141" s="33"/>
      <c r="AA141" s="33"/>
      <c r="AB141" s="33"/>
      <c r="AC141" s="33"/>
      <c r="AD141" s="33"/>
      <c r="AE141" s="33"/>
      <c r="AR141" s="172" t="s">
        <v>87</v>
      </c>
      <c r="AT141" s="172" t="s">
        <v>167</v>
      </c>
      <c r="AU141" s="172" t="s">
        <v>83</v>
      </c>
      <c r="AY141" s="18" t="s">
        <v>165</v>
      </c>
      <c r="BE141" s="173">
        <f>IF(N141="základní",J141,0)</f>
        <v>0</v>
      </c>
      <c r="BF141" s="173">
        <f>IF(N141="snížená",J141,0)</f>
        <v>0</v>
      </c>
      <c r="BG141" s="173">
        <f>IF(N141="zákl. přenesená",J141,0)</f>
        <v>0</v>
      </c>
      <c r="BH141" s="173">
        <f>IF(N141="sníž. přenesená",J141,0)</f>
        <v>0</v>
      </c>
      <c r="BI141" s="173">
        <f>IF(N141="nulová",J141,0)</f>
        <v>0</v>
      </c>
      <c r="BJ141" s="18" t="s">
        <v>15</v>
      </c>
      <c r="BK141" s="173">
        <f>ROUND(I141*H141,2)</f>
        <v>0</v>
      </c>
      <c r="BL141" s="18" t="s">
        <v>87</v>
      </c>
      <c r="BM141" s="172" t="s">
        <v>703</v>
      </c>
    </row>
    <row r="142" spans="2:51" s="13" customFormat="1" ht="12">
      <c r="B142" s="174"/>
      <c r="D142" s="359" t="s">
        <v>173</v>
      </c>
      <c r="E142" s="175" t="s">
        <v>3</v>
      </c>
      <c r="F142" s="176" t="s">
        <v>224</v>
      </c>
      <c r="H142" s="177">
        <v>25.48</v>
      </c>
      <c r="I142" s="178"/>
      <c r="L142" s="174"/>
      <c r="M142" s="179"/>
      <c r="N142" s="180"/>
      <c r="O142" s="180"/>
      <c r="P142" s="180"/>
      <c r="Q142" s="180"/>
      <c r="R142" s="180"/>
      <c r="S142" s="180"/>
      <c r="T142" s="181"/>
      <c r="AT142" s="175" t="s">
        <v>173</v>
      </c>
      <c r="AU142" s="175" t="s">
        <v>83</v>
      </c>
      <c r="AV142" s="13" t="s">
        <v>75</v>
      </c>
      <c r="AW142" s="13" t="s">
        <v>33</v>
      </c>
      <c r="AX142" s="13" t="s">
        <v>71</v>
      </c>
      <c r="AY142" s="175" t="s">
        <v>165</v>
      </c>
    </row>
    <row r="143" spans="2:51" s="13" customFormat="1" ht="12">
      <c r="B143" s="174"/>
      <c r="D143" s="359" t="s">
        <v>173</v>
      </c>
      <c r="E143" s="175" t="s">
        <v>3</v>
      </c>
      <c r="F143" s="176" t="s">
        <v>192</v>
      </c>
      <c r="H143" s="177">
        <v>-1.4</v>
      </c>
      <c r="I143" s="178"/>
      <c r="L143" s="174"/>
      <c r="M143" s="179"/>
      <c r="N143" s="180"/>
      <c r="O143" s="180"/>
      <c r="P143" s="180"/>
      <c r="Q143" s="180"/>
      <c r="R143" s="180"/>
      <c r="S143" s="180"/>
      <c r="T143" s="181"/>
      <c r="AT143" s="175" t="s">
        <v>173</v>
      </c>
      <c r="AU143" s="175" t="s">
        <v>83</v>
      </c>
      <c r="AV143" s="13" t="s">
        <v>75</v>
      </c>
      <c r="AW143" s="13" t="s">
        <v>33</v>
      </c>
      <c r="AX143" s="13" t="s">
        <v>71</v>
      </c>
      <c r="AY143" s="175" t="s">
        <v>165</v>
      </c>
    </row>
    <row r="144" spans="2:51" s="13" customFormat="1" ht="12">
      <c r="B144" s="174"/>
      <c r="D144" s="359" t="s">
        <v>173</v>
      </c>
      <c r="E144" s="175" t="s">
        <v>3</v>
      </c>
      <c r="F144" s="176" t="s">
        <v>225</v>
      </c>
      <c r="H144" s="177">
        <v>0.84</v>
      </c>
      <c r="I144" s="178"/>
      <c r="L144" s="174"/>
      <c r="M144" s="179"/>
      <c r="N144" s="180"/>
      <c r="O144" s="180"/>
      <c r="P144" s="180"/>
      <c r="Q144" s="180"/>
      <c r="R144" s="180"/>
      <c r="S144" s="180"/>
      <c r="T144" s="181"/>
      <c r="AT144" s="175" t="s">
        <v>173</v>
      </c>
      <c r="AU144" s="175" t="s">
        <v>83</v>
      </c>
      <c r="AV144" s="13" t="s">
        <v>75</v>
      </c>
      <c r="AW144" s="13" t="s">
        <v>33</v>
      </c>
      <c r="AX144" s="13" t="s">
        <v>71</v>
      </c>
      <c r="AY144" s="175" t="s">
        <v>165</v>
      </c>
    </row>
    <row r="145" spans="2:51" s="14" customFormat="1" ht="12">
      <c r="B145" s="182"/>
      <c r="D145" s="359" t="s">
        <v>173</v>
      </c>
      <c r="E145" s="183" t="s">
        <v>3</v>
      </c>
      <c r="F145" s="184" t="s">
        <v>181</v>
      </c>
      <c r="H145" s="185">
        <v>24.92</v>
      </c>
      <c r="I145" s="186"/>
      <c r="L145" s="182"/>
      <c r="M145" s="187"/>
      <c r="N145" s="188"/>
      <c r="O145" s="188"/>
      <c r="P145" s="188"/>
      <c r="Q145" s="188"/>
      <c r="R145" s="188"/>
      <c r="S145" s="188"/>
      <c r="T145" s="189"/>
      <c r="AT145" s="183" t="s">
        <v>173</v>
      </c>
      <c r="AU145" s="183" t="s">
        <v>83</v>
      </c>
      <c r="AV145" s="14" t="s">
        <v>87</v>
      </c>
      <c r="AW145" s="14" t="s">
        <v>33</v>
      </c>
      <c r="AX145" s="14" t="s">
        <v>15</v>
      </c>
      <c r="AY145" s="183" t="s">
        <v>165</v>
      </c>
    </row>
    <row r="146" spans="2:63" s="12" customFormat="1" ht="22.9" customHeight="1">
      <c r="B146" s="147"/>
      <c r="D146" s="360" t="s">
        <v>70</v>
      </c>
      <c r="E146" s="158" t="s">
        <v>226</v>
      </c>
      <c r="F146" s="158" t="s">
        <v>227</v>
      </c>
      <c r="I146" s="150"/>
      <c r="J146" s="159">
        <f>BK146</f>
        <v>0</v>
      </c>
      <c r="L146" s="147"/>
      <c r="M146" s="152"/>
      <c r="N146" s="153"/>
      <c r="O146" s="153"/>
      <c r="P146" s="154">
        <f>SUM(P147:P151)</f>
        <v>0</v>
      </c>
      <c r="Q146" s="153"/>
      <c r="R146" s="154">
        <f>SUM(R147:R151)</f>
        <v>0</v>
      </c>
      <c r="S146" s="153"/>
      <c r="T146" s="155">
        <f>SUM(T147:T151)</f>
        <v>0</v>
      </c>
      <c r="AR146" s="148" t="s">
        <v>15</v>
      </c>
      <c r="AT146" s="156" t="s">
        <v>70</v>
      </c>
      <c r="AU146" s="156" t="s">
        <v>15</v>
      </c>
      <c r="AY146" s="148" t="s">
        <v>165</v>
      </c>
      <c r="BK146" s="157">
        <f>SUM(BK147:BK151)</f>
        <v>0</v>
      </c>
    </row>
    <row r="147" spans="1:65" s="2" customFormat="1" ht="33" customHeight="1">
      <c r="A147" s="33"/>
      <c r="B147" s="160"/>
      <c r="C147" s="161" t="s">
        <v>228</v>
      </c>
      <c r="D147" s="358" t="s">
        <v>167</v>
      </c>
      <c r="E147" s="162" t="s">
        <v>704</v>
      </c>
      <c r="F147" s="163" t="s">
        <v>705</v>
      </c>
      <c r="G147" s="164" t="s">
        <v>231</v>
      </c>
      <c r="H147" s="165">
        <v>3.742</v>
      </c>
      <c r="I147" s="166"/>
      <c r="J147" s="167">
        <f>ROUND(I147*H147,2)</f>
        <v>0</v>
      </c>
      <c r="K147" s="163" t="s">
        <v>171</v>
      </c>
      <c r="L147" s="34"/>
      <c r="M147" s="168" t="s">
        <v>3</v>
      </c>
      <c r="N147" s="169"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87</v>
      </c>
      <c r="AT147" s="172" t="s">
        <v>167</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87</v>
      </c>
      <c r="BM147" s="172" t="s">
        <v>706</v>
      </c>
    </row>
    <row r="148" spans="1:65" s="2" customFormat="1" ht="21.75" customHeight="1">
      <c r="A148" s="33"/>
      <c r="B148" s="160"/>
      <c r="C148" s="161" t="s">
        <v>233</v>
      </c>
      <c r="D148" s="358" t="s">
        <v>167</v>
      </c>
      <c r="E148" s="162" t="s">
        <v>234</v>
      </c>
      <c r="F148" s="163" t="s">
        <v>235</v>
      </c>
      <c r="G148" s="164" t="s">
        <v>231</v>
      </c>
      <c r="H148" s="165">
        <v>3.742</v>
      </c>
      <c r="I148" s="166"/>
      <c r="J148" s="167">
        <f>ROUND(I148*H148,2)</f>
        <v>0</v>
      </c>
      <c r="K148" s="163" t="s">
        <v>171</v>
      </c>
      <c r="L148" s="34"/>
      <c r="M148" s="168" t="s">
        <v>3</v>
      </c>
      <c r="N148" s="169" t="s">
        <v>42</v>
      </c>
      <c r="O148" s="54"/>
      <c r="P148" s="170">
        <f>O148*H148</f>
        <v>0</v>
      </c>
      <c r="Q148" s="170">
        <v>0</v>
      </c>
      <c r="R148" s="170">
        <f>Q148*H148</f>
        <v>0</v>
      </c>
      <c r="S148" s="170">
        <v>0</v>
      </c>
      <c r="T148" s="171">
        <f>S148*H148</f>
        <v>0</v>
      </c>
      <c r="U148" s="33"/>
      <c r="V148" s="33"/>
      <c r="W148" s="33"/>
      <c r="X148" s="33"/>
      <c r="Y148" s="33"/>
      <c r="Z148" s="33"/>
      <c r="AA148" s="33"/>
      <c r="AB148" s="33"/>
      <c r="AC148" s="33"/>
      <c r="AD148" s="33"/>
      <c r="AE148" s="33"/>
      <c r="AR148" s="172" t="s">
        <v>87</v>
      </c>
      <c r="AT148" s="172" t="s">
        <v>167</v>
      </c>
      <c r="AU148" s="172" t="s">
        <v>75</v>
      </c>
      <c r="AY148" s="18" t="s">
        <v>165</v>
      </c>
      <c r="BE148" s="173">
        <f>IF(N148="základní",J148,0)</f>
        <v>0</v>
      </c>
      <c r="BF148" s="173">
        <f>IF(N148="snížená",J148,0)</f>
        <v>0</v>
      </c>
      <c r="BG148" s="173">
        <f>IF(N148="zákl. přenesená",J148,0)</f>
        <v>0</v>
      </c>
      <c r="BH148" s="173">
        <f>IF(N148="sníž. přenesená",J148,0)</f>
        <v>0</v>
      </c>
      <c r="BI148" s="173">
        <f>IF(N148="nulová",J148,0)</f>
        <v>0</v>
      </c>
      <c r="BJ148" s="18" t="s">
        <v>15</v>
      </c>
      <c r="BK148" s="173">
        <f>ROUND(I148*H148,2)</f>
        <v>0</v>
      </c>
      <c r="BL148" s="18" t="s">
        <v>87</v>
      </c>
      <c r="BM148" s="172" t="s">
        <v>707</v>
      </c>
    </row>
    <row r="149" spans="1:65" s="2" customFormat="1" ht="33" customHeight="1">
      <c r="A149" s="33"/>
      <c r="B149" s="160"/>
      <c r="C149" s="161" t="s">
        <v>237</v>
      </c>
      <c r="D149" s="358" t="s">
        <v>167</v>
      </c>
      <c r="E149" s="162" t="s">
        <v>238</v>
      </c>
      <c r="F149" s="163" t="s">
        <v>239</v>
      </c>
      <c r="G149" s="164" t="s">
        <v>231</v>
      </c>
      <c r="H149" s="165">
        <v>112.26</v>
      </c>
      <c r="I149" s="166"/>
      <c r="J149" s="167">
        <f>ROUND(I149*H149,2)</f>
        <v>0</v>
      </c>
      <c r="K149" s="163" t="s">
        <v>171</v>
      </c>
      <c r="L149" s="34"/>
      <c r="M149" s="168" t="s">
        <v>3</v>
      </c>
      <c r="N149" s="169" t="s">
        <v>42</v>
      </c>
      <c r="O149" s="54"/>
      <c r="P149" s="170">
        <f>O149*H149</f>
        <v>0</v>
      </c>
      <c r="Q149" s="170">
        <v>0</v>
      </c>
      <c r="R149" s="170">
        <f>Q149*H149</f>
        <v>0</v>
      </c>
      <c r="S149" s="170">
        <v>0</v>
      </c>
      <c r="T149" s="171">
        <f>S149*H149</f>
        <v>0</v>
      </c>
      <c r="U149" s="33"/>
      <c r="V149" s="33"/>
      <c r="W149" s="33"/>
      <c r="X149" s="33"/>
      <c r="Y149" s="33"/>
      <c r="Z149" s="33"/>
      <c r="AA149" s="33"/>
      <c r="AB149" s="33"/>
      <c r="AC149" s="33"/>
      <c r="AD149" s="33"/>
      <c r="AE149" s="33"/>
      <c r="AR149" s="172" t="s">
        <v>87</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87</v>
      </c>
      <c r="BM149" s="172" t="s">
        <v>708</v>
      </c>
    </row>
    <row r="150" spans="2:51" s="13" customFormat="1" ht="12">
      <c r="B150" s="174"/>
      <c r="D150" s="359" t="s">
        <v>173</v>
      </c>
      <c r="F150" s="176" t="s">
        <v>241</v>
      </c>
      <c r="H150" s="177">
        <v>112.26</v>
      </c>
      <c r="I150" s="178"/>
      <c r="L150" s="174"/>
      <c r="M150" s="179"/>
      <c r="N150" s="180"/>
      <c r="O150" s="180"/>
      <c r="P150" s="180"/>
      <c r="Q150" s="180"/>
      <c r="R150" s="180"/>
      <c r="S150" s="180"/>
      <c r="T150" s="181"/>
      <c r="AT150" s="175" t="s">
        <v>173</v>
      </c>
      <c r="AU150" s="175" t="s">
        <v>75</v>
      </c>
      <c r="AV150" s="13" t="s">
        <v>75</v>
      </c>
      <c r="AW150" s="13" t="s">
        <v>4</v>
      </c>
      <c r="AX150" s="13" t="s">
        <v>15</v>
      </c>
      <c r="AY150" s="175" t="s">
        <v>165</v>
      </c>
    </row>
    <row r="151" spans="1:65" s="2" customFormat="1" ht="33" customHeight="1">
      <c r="A151" s="33"/>
      <c r="B151" s="160"/>
      <c r="C151" s="161" t="s">
        <v>242</v>
      </c>
      <c r="D151" s="358" t="s">
        <v>167</v>
      </c>
      <c r="E151" s="162" t="s">
        <v>243</v>
      </c>
      <c r="F151" s="163" t="s">
        <v>244</v>
      </c>
      <c r="G151" s="164" t="s">
        <v>231</v>
      </c>
      <c r="H151" s="165">
        <v>3.742</v>
      </c>
      <c r="I151" s="166"/>
      <c r="J151" s="167">
        <f>ROUND(I151*H151,2)</f>
        <v>0</v>
      </c>
      <c r="K151" s="163" t="s">
        <v>171</v>
      </c>
      <c r="L151" s="34"/>
      <c r="M151" s="168" t="s">
        <v>3</v>
      </c>
      <c r="N151" s="169" t="s">
        <v>42</v>
      </c>
      <c r="O151" s="54"/>
      <c r="P151" s="170">
        <f>O151*H151</f>
        <v>0</v>
      </c>
      <c r="Q151" s="170">
        <v>0</v>
      </c>
      <c r="R151" s="170">
        <f>Q151*H151</f>
        <v>0</v>
      </c>
      <c r="S151" s="170">
        <v>0</v>
      </c>
      <c r="T151" s="171">
        <f>S151*H151</f>
        <v>0</v>
      </c>
      <c r="U151" s="33"/>
      <c r="V151" s="33"/>
      <c r="W151" s="33"/>
      <c r="X151" s="33"/>
      <c r="Y151" s="33"/>
      <c r="Z151" s="33"/>
      <c r="AA151" s="33"/>
      <c r="AB151" s="33"/>
      <c r="AC151" s="33"/>
      <c r="AD151" s="33"/>
      <c r="AE151" s="33"/>
      <c r="AR151" s="172" t="s">
        <v>87</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87</v>
      </c>
      <c r="BM151" s="172" t="s">
        <v>709</v>
      </c>
    </row>
    <row r="152" spans="2:63" s="12" customFormat="1" ht="22.9" customHeight="1">
      <c r="B152" s="147"/>
      <c r="D152" s="360" t="s">
        <v>70</v>
      </c>
      <c r="E152" s="158" t="s">
        <v>246</v>
      </c>
      <c r="F152" s="158" t="s">
        <v>247</v>
      </c>
      <c r="I152" s="150"/>
      <c r="J152" s="159">
        <f>BK152</f>
        <v>0</v>
      </c>
      <c r="L152" s="147"/>
      <c r="M152" s="152"/>
      <c r="N152" s="153"/>
      <c r="O152" s="153"/>
      <c r="P152" s="154">
        <f>P153</f>
        <v>0</v>
      </c>
      <c r="Q152" s="153"/>
      <c r="R152" s="154">
        <f>R153</f>
        <v>0</v>
      </c>
      <c r="S152" s="153"/>
      <c r="T152" s="155">
        <f>T153</f>
        <v>0</v>
      </c>
      <c r="AR152" s="148" t="s">
        <v>15</v>
      </c>
      <c r="AT152" s="156" t="s">
        <v>70</v>
      </c>
      <c r="AU152" s="156" t="s">
        <v>15</v>
      </c>
      <c r="AY152" s="148" t="s">
        <v>165</v>
      </c>
      <c r="BK152" s="157">
        <f>BK153</f>
        <v>0</v>
      </c>
    </row>
    <row r="153" spans="1:65" s="2" customFormat="1" ht="44.25" customHeight="1">
      <c r="A153" s="33"/>
      <c r="B153" s="160"/>
      <c r="C153" s="161" t="s">
        <v>9</v>
      </c>
      <c r="D153" s="358" t="s">
        <v>167</v>
      </c>
      <c r="E153" s="162" t="s">
        <v>592</v>
      </c>
      <c r="F153" s="163" t="s">
        <v>593</v>
      </c>
      <c r="G153" s="164" t="s">
        <v>231</v>
      </c>
      <c r="H153" s="165">
        <v>0.713</v>
      </c>
      <c r="I153" s="166"/>
      <c r="J153" s="167">
        <f>ROUND(I153*H153,2)</f>
        <v>0</v>
      </c>
      <c r="K153" s="163" t="s">
        <v>171</v>
      </c>
      <c r="L153" s="34"/>
      <c r="M153" s="168" t="s">
        <v>3</v>
      </c>
      <c r="N153" s="169" t="s">
        <v>42</v>
      </c>
      <c r="O153" s="54"/>
      <c r="P153" s="170">
        <f>O153*H153</f>
        <v>0</v>
      </c>
      <c r="Q153" s="170">
        <v>0</v>
      </c>
      <c r="R153" s="170">
        <f>Q153*H153</f>
        <v>0</v>
      </c>
      <c r="S153" s="170">
        <v>0</v>
      </c>
      <c r="T153" s="171">
        <f>S153*H153</f>
        <v>0</v>
      </c>
      <c r="U153" s="33"/>
      <c r="V153" s="33"/>
      <c r="W153" s="33"/>
      <c r="X153" s="33"/>
      <c r="Y153" s="33"/>
      <c r="Z153" s="33"/>
      <c r="AA153" s="33"/>
      <c r="AB153" s="33"/>
      <c r="AC153" s="33"/>
      <c r="AD153" s="33"/>
      <c r="AE153" s="33"/>
      <c r="AR153" s="172" t="s">
        <v>87</v>
      </c>
      <c r="AT153" s="172" t="s">
        <v>167</v>
      </c>
      <c r="AU153" s="172" t="s">
        <v>75</v>
      </c>
      <c r="AY153" s="18" t="s">
        <v>165</v>
      </c>
      <c r="BE153" s="173">
        <f>IF(N153="základní",J153,0)</f>
        <v>0</v>
      </c>
      <c r="BF153" s="173">
        <f>IF(N153="snížená",J153,0)</f>
        <v>0</v>
      </c>
      <c r="BG153" s="173">
        <f>IF(N153="zákl. přenesená",J153,0)</f>
        <v>0</v>
      </c>
      <c r="BH153" s="173">
        <f>IF(N153="sníž. přenesená",J153,0)</f>
        <v>0</v>
      </c>
      <c r="BI153" s="173">
        <f>IF(N153="nulová",J153,0)</f>
        <v>0</v>
      </c>
      <c r="BJ153" s="18" t="s">
        <v>15</v>
      </c>
      <c r="BK153" s="173">
        <f>ROUND(I153*H153,2)</f>
        <v>0</v>
      </c>
      <c r="BL153" s="18" t="s">
        <v>87</v>
      </c>
      <c r="BM153" s="172" t="s">
        <v>710</v>
      </c>
    </row>
    <row r="154" spans="2:63" s="12" customFormat="1" ht="25.9" customHeight="1">
      <c r="B154" s="147"/>
      <c r="D154" s="360" t="s">
        <v>70</v>
      </c>
      <c r="E154" s="149" t="s">
        <v>251</v>
      </c>
      <c r="F154" s="149" t="s">
        <v>252</v>
      </c>
      <c r="I154" s="150"/>
      <c r="J154" s="151">
        <f>BK154</f>
        <v>0</v>
      </c>
      <c r="L154" s="147"/>
      <c r="M154" s="152"/>
      <c r="N154" s="153"/>
      <c r="O154" s="153"/>
      <c r="P154" s="154">
        <f>P155+P170+P179+P186+P192+P201+P213+P240+P246</f>
        <v>0</v>
      </c>
      <c r="Q154" s="153"/>
      <c r="R154" s="154">
        <f>R155+R170+R179+R186+R192+R201+R213+R240+R246</f>
        <v>0.29665265</v>
      </c>
      <c r="S154" s="153"/>
      <c r="T154" s="155">
        <f>T155+T170+T179+T186+T192+T201+T213+T240+T246</f>
        <v>1.878706</v>
      </c>
      <c r="AR154" s="148" t="s">
        <v>75</v>
      </c>
      <c r="AT154" s="156" t="s">
        <v>70</v>
      </c>
      <c r="AU154" s="156" t="s">
        <v>71</v>
      </c>
      <c r="AY154" s="148" t="s">
        <v>165</v>
      </c>
      <c r="BK154" s="157">
        <f>BK155+BK170+BK179+BK186+BK192+BK201+BK213+BK240+BK246</f>
        <v>0</v>
      </c>
    </row>
    <row r="155" spans="2:63" s="12" customFormat="1" ht="22.9" customHeight="1">
      <c r="B155" s="147"/>
      <c r="D155" s="360" t="s">
        <v>70</v>
      </c>
      <c r="E155" s="158" t="s">
        <v>253</v>
      </c>
      <c r="F155" s="158" t="s">
        <v>254</v>
      </c>
      <c r="I155" s="150"/>
      <c r="J155" s="159">
        <f>BK155</f>
        <v>0</v>
      </c>
      <c r="L155" s="147"/>
      <c r="M155" s="152"/>
      <c r="N155" s="153"/>
      <c r="O155" s="153"/>
      <c r="P155" s="154">
        <f>SUM(P156:P169)</f>
        <v>0</v>
      </c>
      <c r="Q155" s="153"/>
      <c r="R155" s="154">
        <f>SUM(R156:R169)</f>
        <v>0.048440000000000004</v>
      </c>
      <c r="S155" s="153"/>
      <c r="T155" s="155">
        <f>SUM(T156:T169)</f>
        <v>0</v>
      </c>
      <c r="AR155" s="148" t="s">
        <v>75</v>
      </c>
      <c r="AT155" s="156" t="s">
        <v>70</v>
      </c>
      <c r="AU155" s="156" t="s">
        <v>15</v>
      </c>
      <c r="AY155" s="148" t="s">
        <v>165</v>
      </c>
      <c r="BK155" s="157">
        <f>SUM(BK156:BK169)</f>
        <v>0</v>
      </c>
    </row>
    <row r="156" spans="1:65" s="2" customFormat="1" ht="21.75" customHeight="1">
      <c r="A156" s="33"/>
      <c r="B156" s="160"/>
      <c r="C156" s="161" t="s">
        <v>255</v>
      </c>
      <c r="D156" s="358" t="s">
        <v>167</v>
      </c>
      <c r="E156" s="162" t="s">
        <v>256</v>
      </c>
      <c r="F156" s="163" t="s">
        <v>257</v>
      </c>
      <c r="G156" s="164" t="s">
        <v>170</v>
      </c>
      <c r="H156" s="165">
        <v>3.7</v>
      </c>
      <c r="I156" s="166"/>
      <c r="J156" s="167">
        <f>ROUND(I156*H156,2)</f>
        <v>0</v>
      </c>
      <c r="K156" s="163" t="s">
        <v>171</v>
      </c>
      <c r="L156" s="34"/>
      <c r="M156" s="168" t="s">
        <v>3</v>
      </c>
      <c r="N156" s="169" t="s">
        <v>42</v>
      </c>
      <c r="O156" s="54"/>
      <c r="P156" s="170">
        <f>O156*H156</f>
        <v>0</v>
      </c>
      <c r="Q156" s="170">
        <v>0.0035</v>
      </c>
      <c r="R156" s="170">
        <f>Q156*H156</f>
        <v>0.012950000000000001</v>
      </c>
      <c r="S156" s="170">
        <v>0</v>
      </c>
      <c r="T156" s="171">
        <f>S156*H156</f>
        <v>0</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711</v>
      </c>
    </row>
    <row r="157" spans="1:65" s="2" customFormat="1" ht="21.75" customHeight="1">
      <c r="A157" s="33"/>
      <c r="B157" s="160"/>
      <c r="C157" s="161" t="s">
        <v>259</v>
      </c>
      <c r="D157" s="358" t="s">
        <v>167</v>
      </c>
      <c r="E157" s="162" t="s">
        <v>260</v>
      </c>
      <c r="F157" s="163" t="s">
        <v>261</v>
      </c>
      <c r="G157" s="164" t="s">
        <v>170</v>
      </c>
      <c r="H157" s="165">
        <v>10.14</v>
      </c>
      <c r="I157" s="166"/>
      <c r="J157" s="167">
        <f>ROUND(I157*H157,2)</f>
        <v>0</v>
      </c>
      <c r="K157" s="163" t="s">
        <v>171</v>
      </c>
      <c r="L157" s="34"/>
      <c r="M157" s="168" t="s">
        <v>3</v>
      </c>
      <c r="N157" s="169" t="s">
        <v>42</v>
      </c>
      <c r="O157" s="54"/>
      <c r="P157" s="170">
        <f>O157*H157</f>
        <v>0</v>
      </c>
      <c r="Q157" s="170">
        <v>0.0035</v>
      </c>
      <c r="R157" s="170">
        <f>Q157*H157</f>
        <v>0.03549</v>
      </c>
      <c r="S157" s="170">
        <v>0</v>
      </c>
      <c r="T157" s="171">
        <f>S157*H157</f>
        <v>0</v>
      </c>
      <c r="U157" s="33"/>
      <c r="V157" s="33"/>
      <c r="W157" s="33"/>
      <c r="X157" s="33"/>
      <c r="Y157" s="33"/>
      <c r="Z157" s="33"/>
      <c r="AA157" s="33"/>
      <c r="AB157" s="33"/>
      <c r="AC157" s="33"/>
      <c r="AD157" s="33"/>
      <c r="AE157" s="33"/>
      <c r="AR157" s="172" t="s">
        <v>255</v>
      </c>
      <c r="AT157" s="172" t="s">
        <v>167</v>
      </c>
      <c r="AU157" s="172" t="s">
        <v>75</v>
      </c>
      <c r="AY157" s="18" t="s">
        <v>165</v>
      </c>
      <c r="BE157" s="173">
        <f>IF(N157="základní",J157,0)</f>
        <v>0</v>
      </c>
      <c r="BF157" s="173">
        <f>IF(N157="snížená",J157,0)</f>
        <v>0</v>
      </c>
      <c r="BG157" s="173">
        <f>IF(N157="zákl. přenesená",J157,0)</f>
        <v>0</v>
      </c>
      <c r="BH157" s="173">
        <f>IF(N157="sníž. přenesená",J157,0)</f>
        <v>0</v>
      </c>
      <c r="BI157" s="173">
        <f>IF(N157="nulová",J157,0)</f>
        <v>0</v>
      </c>
      <c r="BJ157" s="18" t="s">
        <v>15</v>
      </c>
      <c r="BK157" s="173">
        <f>ROUND(I157*H157,2)</f>
        <v>0</v>
      </c>
      <c r="BL157" s="18" t="s">
        <v>255</v>
      </c>
      <c r="BM157" s="172" t="s">
        <v>712</v>
      </c>
    </row>
    <row r="158" spans="2:51" s="15" customFormat="1" ht="12">
      <c r="B158" s="190"/>
      <c r="D158" s="359" t="s">
        <v>173</v>
      </c>
      <c r="E158" s="191" t="s">
        <v>3</v>
      </c>
      <c r="F158" s="192" t="s">
        <v>263</v>
      </c>
      <c r="H158" s="191" t="s">
        <v>3</v>
      </c>
      <c r="I158" s="193"/>
      <c r="L158" s="190"/>
      <c r="M158" s="194"/>
      <c r="N158" s="195"/>
      <c r="O158" s="195"/>
      <c r="P158" s="195"/>
      <c r="Q158" s="195"/>
      <c r="R158" s="195"/>
      <c r="S158" s="195"/>
      <c r="T158" s="196"/>
      <c r="AT158" s="191" t="s">
        <v>173</v>
      </c>
      <c r="AU158" s="191" t="s">
        <v>75</v>
      </c>
      <c r="AV158" s="15" t="s">
        <v>15</v>
      </c>
      <c r="AW158" s="15" t="s">
        <v>33</v>
      </c>
      <c r="AX158" s="15" t="s">
        <v>71</v>
      </c>
      <c r="AY158" s="191" t="s">
        <v>165</v>
      </c>
    </row>
    <row r="159" spans="2:51" s="15" customFormat="1" ht="12">
      <c r="B159" s="190"/>
      <c r="D159" s="359" t="s">
        <v>173</v>
      </c>
      <c r="E159" s="191" t="s">
        <v>3</v>
      </c>
      <c r="F159" s="192" t="s">
        <v>264</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9" t="s">
        <v>173</v>
      </c>
      <c r="E160" s="175" t="s">
        <v>3</v>
      </c>
      <c r="F160" s="176" t="s">
        <v>265</v>
      </c>
      <c r="H160" s="177">
        <v>10.245</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3" customFormat="1" ht="12">
      <c r="B161" s="174"/>
      <c r="D161" s="359" t="s">
        <v>173</v>
      </c>
      <c r="E161" s="175" t="s">
        <v>3</v>
      </c>
      <c r="F161" s="176" t="s">
        <v>266</v>
      </c>
      <c r="H161" s="177">
        <v>-0.105</v>
      </c>
      <c r="I161" s="178"/>
      <c r="L161" s="174"/>
      <c r="M161" s="179"/>
      <c r="N161" s="180"/>
      <c r="O161" s="180"/>
      <c r="P161" s="180"/>
      <c r="Q161" s="180"/>
      <c r="R161" s="180"/>
      <c r="S161" s="180"/>
      <c r="T161" s="181"/>
      <c r="AT161" s="175" t="s">
        <v>173</v>
      </c>
      <c r="AU161" s="175" t="s">
        <v>75</v>
      </c>
      <c r="AV161" s="13" t="s">
        <v>75</v>
      </c>
      <c r="AW161" s="13" t="s">
        <v>33</v>
      </c>
      <c r="AX161" s="13" t="s">
        <v>71</v>
      </c>
      <c r="AY161" s="175" t="s">
        <v>165</v>
      </c>
    </row>
    <row r="162" spans="2:51" s="14" customFormat="1" ht="12">
      <c r="B162" s="182"/>
      <c r="D162" s="359" t="s">
        <v>173</v>
      </c>
      <c r="E162" s="183" t="s">
        <v>3</v>
      </c>
      <c r="F162" s="184" t="s">
        <v>181</v>
      </c>
      <c r="H162" s="185">
        <v>10.14</v>
      </c>
      <c r="I162" s="186"/>
      <c r="L162" s="182"/>
      <c r="M162" s="187"/>
      <c r="N162" s="188"/>
      <c r="O162" s="188"/>
      <c r="P162" s="188"/>
      <c r="Q162" s="188"/>
      <c r="R162" s="188"/>
      <c r="S162" s="188"/>
      <c r="T162" s="189"/>
      <c r="AT162" s="183" t="s">
        <v>173</v>
      </c>
      <c r="AU162" s="183" t="s">
        <v>75</v>
      </c>
      <c r="AV162" s="14" t="s">
        <v>87</v>
      </c>
      <c r="AW162" s="14" t="s">
        <v>33</v>
      </c>
      <c r="AX162" s="14" t="s">
        <v>15</v>
      </c>
      <c r="AY162" s="183" t="s">
        <v>165</v>
      </c>
    </row>
    <row r="163" spans="1:65" s="2" customFormat="1" ht="44.25" customHeight="1">
      <c r="A163" s="33"/>
      <c r="B163" s="160"/>
      <c r="C163" s="161" t="s">
        <v>267</v>
      </c>
      <c r="D163" s="358" t="s">
        <v>167</v>
      </c>
      <c r="E163" s="162" t="s">
        <v>597</v>
      </c>
      <c r="F163" s="163" t="s">
        <v>598</v>
      </c>
      <c r="G163" s="164" t="s">
        <v>270</v>
      </c>
      <c r="H163" s="197"/>
      <c r="I163" s="166"/>
      <c r="J163" s="167">
        <f>ROUND(I163*H163,2)</f>
        <v>0</v>
      </c>
      <c r="K163" s="163" t="s">
        <v>171</v>
      </c>
      <c r="L163" s="34"/>
      <c r="M163" s="168" t="s">
        <v>3</v>
      </c>
      <c r="N163" s="169" t="s">
        <v>42</v>
      </c>
      <c r="O163" s="54"/>
      <c r="P163" s="170">
        <f>O163*H163</f>
        <v>0</v>
      </c>
      <c r="Q163" s="170">
        <v>0</v>
      </c>
      <c r="R163" s="170">
        <f>Q163*H163</f>
        <v>0</v>
      </c>
      <c r="S163" s="170">
        <v>0</v>
      </c>
      <c r="T163" s="171">
        <f>S163*H163</f>
        <v>0</v>
      </c>
      <c r="U163" s="33"/>
      <c r="V163" s="33"/>
      <c r="W163" s="33"/>
      <c r="X163" s="33"/>
      <c r="Y163" s="33"/>
      <c r="Z163" s="33"/>
      <c r="AA163" s="33"/>
      <c r="AB163" s="33"/>
      <c r="AC163" s="33"/>
      <c r="AD163" s="33"/>
      <c r="AE163" s="33"/>
      <c r="AR163" s="172" t="s">
        <v>255</v>
      </c>
      <c r="AT163" s="172" t="s">
        <v>167</v>
      </c>
      <c r="AU163" s="172" t="s">
        <v>75</v>
      </c>
      <c r="AY163" s="18" t="s">
        <v>165</v>
      </c>
      <c r="BE163" s="173">
        <f>IF(N163="základní",J163,0)</f>
        <v>0</v>
      </c>
      <c r="BF163" s="173">
        <f>IF(N163="snížená",J163,0)</f>
        <v>0</v>
      </c>
      <c r="BG163" s="173">
        <f>IF(N163="zákl. přenesená",J163,0)</f>
        <v>0</v>
      </c>
      <c r="BH163" s="173">
        <f>IF(N163="sníž. přenesená",J163,0)</f>
        <v>0</v>
      </c>
      <c r="BI163" s="173">
        <f>IF(N163="nulová",J163,0)</f>
        <v>0</v>
      </c>
      <c r="BJ163" s="18" t="s">
        <v>15</v>
      </c>
      <c r="BK163" s="173">
        <f>ROUND(I163*H163,2)</f>
        <v>0</v>
      </c>
      <c r="BL163" s="18" t="s">
        <v>255</v>
      </c>
      <c r="BM163" s="172" t="s">
        <v>713</v>
      </c>
    </row>
    <row r="164" spans="1:65" s="2" customFormat="1" ht="16.5" customHeight="1">
      <c r="A164" s="33"/>
      <c r="B164" s="160"/>
      <c r="C164" s="161" t="s">
        <v>272</v>
      </c>
      <c r="D164" s="358" t="s">
        <v>167</v>
      </c>
      <c r="E164" s="162" t="s">
        <v>273</v>
      </c>
      <c r="F164" s="163" t="s">
        <v>274</v>
      </c>
      <c r="G164" s="164" t="s">
        <v>177</v>
      </c>
      <c r="H164" s="165">
        <v>19</v>
      </c>
      <c r="I164" s="166"/>
      <c r="J164" s="167">
        <f>ROUND(I164*H164,2)</f>
        <v>0</v>
      </c>
      <c r="K164" s="163" t="s">
        <v>3</v>
      </c>
      <c r="L164" s="34"/>
      <c r="M164" s="168" t="s">
        <v>3</v>
      </c>
      <c r="N164" s="169" t="s">
        <v>42</v>
      </c>
      <c r="O164" s="54"/>
      <c r="P164" s="170">
        <f>O164*H164</f>
        <v>0</v>
      </c>
      <c r="Q164" s="170">
        <v>0</v>
      </c>
      <c r="R164" s="170">
        <f>Q164*H164</f>
        <v>0</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714</v>
      </c>
    </row>
    <row r="165" spans="2:51" s="15" customFormat="1" ht="12">
      <c r="B165" s="190"/>
      <c r="D165" s="359" t="s">
        <v>173</v>
      </c>
      <c r="E165" s="191" t="s">
        <v>3</v>
      </c>
      <c r="F165" s="192" t="s">
        <v>263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5" customFormat="1" ht="12">
      <c r="B166" s="190"/>
      <c r="D166" s="359" t="s">
        <v>173</v>
      </c>
      <c r="E166" s="191" t="s">
        <v>3</v>
      </c>
      <c r="F166" s="192" t="s">
        <v>264</v>
      </c>
      <c r="H166" s="191" t="s">
        <v>3</v>
      </c>
      <c r="I166" s="193"/>
      <c r="L166" s="190"/>
      <c r="M166" s="194"/>
      <c r="N166" s="195"/>
      <c r="O166" s="195"/>
      <c r="P166" s="195"/>
      <c r="Q166" s="195"/>
      <c r="R166" s="195"/>
      <c r="S166" s="195"/>
      <c r="T166" s="196"/>
      <c r="AT166" s="191" t="s">
        <v>173</v>
      </c>
      <c r="AU166" s="191" t="s">
        <v>75</v>
      </c>
      <c r="AV166" s="15" t="s">
        <v>15</v>
      </c>
      <c r="AW166" s="15" t="s">
        <v>33</v>
      </c>
      <c r="AX166" s="15" t="s">
        <v>71</v>
      </c>
      <c r="AY166" s="191" t="s">
        <v>165</v>
      </c>
    </row>
    <row r="167" spans="2:51" s="13" customFormat="1" ht="12">
      <c r="B167" s="174"/>
      <c r="D167" s="359" t="s">
        <v>173</v>
      </c>
      <c r="E167" s="175" t="s">
        <v>3</v>
      </c>
      <c r="F167" s="176" t="s">
        <v>276</v>
      </c>
      <c r="H167" s="177">
        <v>19.7</v>
      </c>
      <c r="I167" s="178"/>
      <c r="L167" s="174"/>
      <c r="M167" s="179"/>
      <c r="N167" s="180"/>
      <c r="O167" s="180"/>
      <c r="P167" s="180"/>
      <c r="Q167" s="180"/>
      <c r="R167" s="180"/>
      <c r="S167" s="180"/>
      <c r="T167" s="181"/>
      <c r="AT167" s="175" t="s">
        <v>173</v>
      </c>
      <c r="AU167" s="175" t="s">
        <v>75</v>
      </c>
      <c r="AV167" s="13" t="s">
        <v>75</v>
      </c>
      <c r="AW167" s="13" t="s">
        <v>33</v>
      </c>
      <c r="AX167" s="13" t="s">
        <v>71</v>
      </c>
      <c r="AY167" s="175" t="s">
        <v>165</v>
      </c>
    </row>
    <row r="168" spans="2:51" s="13" customFormat="1" ht="12">
      <c r="B168" s="174"/>
      <c r="D168" s="359" t="s">
        <v>173</v>
      </c>
      <c r="E168" s="175" t="s">
        <v>3</v>
      </c>
      <c r="F168" s="176" t="s">
        <v>277</v>
      </c>
      <c r="H168" s="177">
        <v>-0.7</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4" customFormat="1" ht="12">
      <c r="B169" s="182"/>
      <c r="D169" s="359" t="s">
        <v>173</v>
      </c>
      <c r="E169" s="183" t="s">
        <v>3</v>
      </c>
      <c r="F169" s="184" t="s">
        <v>181</v>
      </c>
      <c r="H169" s="185">
        <v>19</v>
      </c>
      <c r="I169" s="186"/>
      <c r="L169" s="182"/>
      <c r="M169" s="187"/>
      <c r="N169" s="188"/>
      <c r="O169" s="188"/>
      <c r="P169" s="188"/>
      <c r="Q169" s="188"/>
      <c r="R169" s="188"/>
      <c r="S169" s="188"/>
      <c r="T169" s="189"/>
      <c r="AT169" s="183" t="s">
        <v>173</v>
      </c>
      <c r="AU169" s="183" t="s">
        <v>75</v>
      </c>
      <c r="AV169" s="14" t="s">
        <v>87</v>
      </c>
      <c r="AW169" s="14" t="s">
        <v>33</v>
      </c>
      <c r="AX169" s="14" t="s">
        <v>15</v>
      </c>
      <c r="AY169" s="183" t="s">
        <v>165</v>
      </c>
    </row>
    <row r="170" spans="2:63" s="12" customFormat="1" ht="22.9" customHeight="1">
      <c r="B170" s="147"/>
      <c r="D170" s="360" t="s">
        <v>70</v>
      </c>
      <c r="E170" s="158" t="s">
        <v>278</v>
      </c>
      <c r="F170" s="158" t="s">
        <v>279</v>
      </c>
      <c r="I170" s="150"/>
      <c r="J170" s="159">
        <f>BK170</f>
        <v>0</v>
      </c>
      <c r="L170" s="147"/>
      <c r="M170" s="152"/>
      <c r="N170" s="153"/>
      <c r="O170" s="153"/>
      <c r="P170" s="154">
        <f>SUM(P171:P178)</f>
        <v>0</v>
      </c>
      <c r="Q170" s="153"/>
      <c r="R170" s="154">
        <f>SUM(R171:R178)</f>
        <v>0</v>
      </c>
      <c r="S170" s="153"/>
      <c r="T170" s="155">
        <f>SUM(T171:T178)</f>
        <v>0</v>
      </c>
      <c r="AR170" s="148" t="s">
        <v>75</v>
      </c>
      <c r="AT170" s="156" t="s">
        <v>70</v>
      </c>
      <c r="AU170" s="156" t="s">
        <v>15</v>
      </c>
      <c r="AY170" s="148" t="s">
        <v>165</v>
      </c>
      <c r="BK170" s="157">
        <f>SUM(BK171:BK178)</f>
        <v>0</v>
      </c>
    </row>
    <row r="171" spans="1:65" s="2" customFormat="1" ht="33" customHeight="1">
      <c r="A171" s="33"/>
      <c r="B171" s="160"/>
      <c r="C171" s="161" t="s">
        <v>280</v>
      </c>
      <c r="D171" s="358" t="s">
        <v>167</v>
      </c>
      <c r="E171" s="162" t="s">
        <v>601</v>
      </c>
      <c r="F171" s="163" t="s">
        <v>602</v>
      </c>
      <c r="G171" s="164" t="s">
        <v>270</v>
      </c>
      <c r="H171" s="197"/>
      <c r="I171" s="166"/>
      <c r="J171" s="167">
        <f aca="true" t="shared" si="0" ref="J171:J178">ROUND(I171*H171,2)</f>
        <v>0</v>
      </c>
      <c r="K171" s="163" t="s">
        <v>171</v>
      </c>
      <c r="L171" s="34"/>
      <c r="M171" s="168" t="s">
        <v>3</v>
      </c>
      <c r="N171" s="169" t="s">
        <v>42</v>
      </c>
      <c r="O171" s="54"/>
      <c r="P171" s="170">
        <f aca="true" t="shared" si="1" ref="P171:P178">O171*H171</f>
        <v>0</v>
      </c>
      <c r="Q171" s="170">
        <v>0</v>
      </c>
      <c r="R171" s="170">
        <f aca="true" t="shared" si="2" ref="R171:R178">Q171*H171</f>
        <v>0</v>
      </c>
      <c r="S171" s="170">
        <v>0</v>
      </c>
      <c r="T171" s="171">
        <f aca="true" t="shared" si="3" ref="T171:T178">S171*H171</f>
        <v>0</v>
      </c>
      <c r="U171" s="33"/>
      <c r="V171" s="33"/>
      <c r="W171" s="33"/>
      <c r="X171" s="33"/>
      <c r="Y171" s="33"/>
      <c r="Z171" s="33"/>
      <c r="AA171" s="33"/>
      <c r="AB171" s="33"/>
      <c r="AC171" s="33"/>
      <c r="AD171" s="33"/>
      <c r="AE171" s="33"/>
      <c r="AR171" s="172" t="s">
        <v>255</v>
      </c>
      <c r="AT171" s="172" t="s">
        <v>167</v>
      </c>
      <c r="AU171" s="172" t="s">
        <v>75</v>
      </c>
      <c r="AY171" s="18" t="s">
        <v>165</v>
      </c>
      <c r="BE171" s="173">
        <f aca="true" t="shared" si="4" ref="BE171:BE178">IF(N171="základní",J171,0)</f>
        <v>0</v>
      </c>
      <c r="BF171" s="173">
        <f aca="true" t="shared" si="5" ref="BF171:BF178">IF(N171="snížená",J171,0)</f>
        <v>0</v>
      </c>
      <c r="BG171" s="173">
        <f aca="true" t="shared" si="6" ref="BG171:BG178">IF(N171="zákl. přenesená",J171,0)</f>
        <v>0</v>
      </c>
      <c r="BH171" s="173">
        <f aca="true" t="shared" si="7" ref="BH171:BH178">IF(N171="sníž. přenesená",J171,0)</f>
        <v>0</v>
      </c>
      <c r="BI171" s="173">
        <f aca="true" t="shared" si="8" ref="BI171:BI178">IF(N171="nulová",J171,0)</f>
        <v>0</v>
      </c>
      <c r="BJ171" s="18" t="s">
        <v>15</v>
      </c>
      <c r="BK171" s="173">
        <f aca="true" t="shared" si="9" ref="BK171:BK178">ROUND(I171*H171,2)</f>
        <v>0</v>
      </c>
      <c r="BL171" s="18" t="s">
        <v>255</v>
      </c>
      <c r="BM171" s="172" t="s">
        <v>715</v>
      </c>
    </row>
    <row r="172" spans="1:65" s="2" customFormat="1" ht="16.5" customHeight="1">
      <c r="A172" s="33"/>
      <c r="B172" s="160"/>
      <c r="C172" s="161" t="s">
        <v>8</v>
      </c>
      <c r="D172" s="358" t="s">
        <v>167</v>
      </c>
      <c r="E172" s="162" t="s">
        <v>284</v>
      </c>
      <c r="F172" s="163" t="s">
        <v>285</v>
      </c>
      <c r="G172" s="164" t="s">
        <v>286</v>
      </c>
      <c r="H172" s="165">
        <v>3</v>
      </c>
      <c r="I172" s="166"/>
      <c r="J172" s="167">
        <f t="shared" si="0"/>
        <v>0</v>
      </c>
      <c r="K172" s="163" t="s">
        <v>3</v>
      </c>
      <c r="L172" s="34"/>
      <c r="M172" s="168" t="s">
        <v>3</v>
      </c>
      <c r="N172" s="169" t="s">
        <v>42</v>
      </c>
      <c r="O172" s="54"/>
      <c r="P172" s="170">
        <f t="shared" si="1"/>
        <v>0</v>
      </c>
      <c r="Q172" s="170">
        <v>0</v>
      </c>
      <c r="R172" s="170">
        <f t="shared" si="2"/>
        <v>0</v>
      </c>
      <c r="S172" s="170">
        <v>0</v>
      </c>
      <c r="T172" s="171">
        <f t="shared" si="3"/>
        <v>0</v>
      </c>
      <c r="U172" s="33"/>
      <c r="V172" s="33"/>
      <c r="W172" s="33"/>
      <c r="X172" s="33"/>
      <c r="Y172" s="33"/>
      <c r="Z172" s="33"/>
      <c r="AA172" s="33"/>
      <c r="AB172" s="33"/>
      <c r="AC172" s="33"/>
      <c r="AD172" s="33"/>
      <c r="AE172" s="33"/>
      <c r="AR172" s="172" t="s">
        <v>255</v>
      </c>
      <c r="AT172" s="172" t="s">
        <v>167</v>
      </c>
      <c r="AU172" s="172" t="s">
        <v>75</v>
      </c>
      <c r="AY172" s="18" t="s">
        <v>165</v>
      </c>
      <c r="BE172" s="173">
        <f t="shared" si="4"/>
        <v>0</v>
      </c>
      <c r="BF172" s="173">
        <f t="shared" si="5"/>
        <v>0</v>
      </c>
      <c r="BG172" s="173">
        <f t="shared" si="6"/>
        <v>0</v>
      </c>
      <c r="BH172" s="173">
        <f t="shared" si="7"/>
        <v>0</v>
      </c>
      <c r="BI172" s="173">
        <f t="shared" si="8"/>
        <v>0</v>
      </c>
      <c r="BJ172" s="18" t="s">
        <v>15</v>
      </c>
      <c r="BK172" s="173">
        <f t="shared" si="9"/>
        <v>0</v>
      </c>
      <c r="BL172" s="18" t="s">
        <v>255</v>
      </c>
      <c r="BM172" s="172" t="s">
        <v>716</v>
      </c>
    </row>
    <row r="173" spans="1:65" s="2" customFormat="1" ht="16.5" customHeight="1">
      <c r="A173" s="33"/>
      <c r="B173" s="160"/>
      <c r="C173" s="161" t="s">
        <v>288</v>
      </c>
      <c r="D173" s="358" t="s">
        <v>167</v>
      </c>
      <c r="E173" s="162" t="s">
        <v>289</v>
      </c>
      <c r="F173" s="163" t="s">
        <v>290</v>
      </c>
      <c r="G173" s="164" t="s">
        <v>286</v>
      </c>
      <c r="H173" s="165">
        <v>1</v>
      </c>
      <c r="I173" s="166"/>
      <c r="J173" s="167">
        <f t="shared" si="0"/>
        <v>0</v>
      </c>
      <c r="K173" s="163" t="s">
        <v>3</v>
      </c>
      <c r="L173" s="34"/>
      <c r="M173" s="168" t="s">
        <v>3</v>
      </c>
      <c r="N173" s="169" t="s">
        <v>42</v>
      </c>
      <c r="O173" s="54"/>
      <c r="P173" s="170">
        <f t="shared" si="1"/>
        <v>0</v>
      </c>
      <c r="Q173" s="170">
        <v>0</v>
      </c>
      <c r="R173" s="170">
        <f t="shared" si="2"/>
        <v>0</v>
      </c>
      <c r="S173" s="170">
        <v>0</v>
      </c>
      <c r="T173" s="171">
        <f t="shared" si="3"/>
        <v>0</v>
      </c>
      <c r="U173" s="33"/>
      <c r="V173" s="33"/>
      <c r="W173" s="33"/>
      <c r="X173" s="33"/>
      <c r="Y173" s="33"/>
      <c r="Z173" s="33"/>
      <c r="AA173" s="33"/>
      <c r="AB173" s="33"/>
      <c r="AC173" s="33"/>
      <c r="AD173" s="33"/>
      <c r="AE173" s="33"/>
      <c r="AR173" s="172" t="s">
        <v>255</v>
      </c>
      <c r="AT173" s="172" t="s">
        <v>167</v>
      </c>
      <c r="AU173" s="172" t="s">
        <v>75</v>
      </c>
      <c r="AY173" s="18" t="s">
        <v>165</v>
      </c>
      <c r="BE173" s="173">
        <f t="shared" si="4"/>
        <v>0</v>
      </c>
      <c r="BF173" s="173">
        <f t="shared" si="5"/>
        <v>0</v>
      </c>
      <c r="BG173" s="173">
        <f t="shared" si="6"/>
        <v>0</v>
      </c>
      <c r="BH173" s="173">
        <f t="shared" si="7"/>
        <v>0</v>
      </c>
      <c r="BI173" s="173">
        <f t="shared" si="8"/>
        <v>0</v>
      </c>
      <c r="BJ173" s="18" t="s">
        <v>15</v>
      </c>
      <c r="BK173" s="173">
        <f t="shared" si="9"/>
        <v>0</v>
      </c>
      <c r="BL173" s="18" t="s">
        <v>255</v>
      </c>
      <c r="BM173" s="172" t="s">
        <v>717</v>
      </c>
    </row>
    <row r="174" spans="1:65" s="2" customFormat="1" ht="16.5" customHeight="1">
      <c r="A174" s="33"/>
      <c r="B174" s="160"/>
      <c r="C174" s="161" t="s">
        <v>292</v>
      </c>
      <c r="D174" s="358" t="s">
        <v>167</v>
      </c>
      <c r="E174" s="162" t="s">
        <v>293</v>
      </c>
      <c r="F174" s="163" t="s">
        <v>294</v>
      </c>
      <c r="G174" s="164" t="s">
        <v>286</v>
      </c>
      <c r="H174" s="165">
        <v>1</v>
      </c>
      <c r="I174" s="166"/>
      <c r="J174" s="167">
        <f t="shared" si="0"/>
        <v>0</v>
      </c>
      <c r="K174" s="163" t="s">
        <v>3</v>
      </c>
      <c r="L174" s="34"/>
      <c r="M174" s="168" t="s">
        <v>3</v>
      </c>
      <c r="N174" s="169" t="s">
        <v>42</v>
      </c>
      <c r="O174" s="54"/>
      <c r="P174" s="170">
        <f t="shared" si="1"/>
        <v>0</v>
      </c>
      <c r="Q174" s="170">
        <v>0</v>
      </c>
      <c r="R174" s="170">
        <f t="shared" si="2"/>
        <v>0</v>
      </c>
      <c r="S174" s="170">
        <v>0</v>
      </c>
      <c r="T174" s="171">
        <f t="shared" si="3"/>
        <v>0</v>
      </c>
      <c r="U174" s="33"/>
      <c r="V174" s="33"/>
      <c r="W174" s="33"/>
      <c r="X174" s="33"/>
      <c r="Y174" s="33"/>
      <c r="Z174" s="33"/>
      <c r="AA174" s="33"/>
      <c r="AB174" s="33"/>
      <c r="AC174" s="33"/>
      <c r="AD174" s="33"/>
      <c r="AE174" s="33"/>
      <c r="AR174" s="172" t="s">
        <v>255</v>
      </c>
      <c r="AT174" s="172" t="s">
        <v>167</v>
      </c>
      <c r="AU174" s="172" t="s">
        <v>75</v>
      </c>
      <c r="AY174" s="18" t="s">
        <v>165</v>
      </c>
      <c r="BE174" s="173">
        <f t="shared" si="4"/>
        <v>0</v>
      </c>
      <c r="BF174" s="173">
        <f t="shared" si="5"/>
        <v>0</v>
      </c>
      <c r="BG174" s="173">
        <f t="shared" si="6"/>
        <v>0</v>
      </c>
      <c r="BH174" s="173">
        <f t="shared" si="7"/>
        <v>0</v>
      </c>
      <c r="BI174" s="173">
        <f t="shared" si="8"/>
        <v>0</v>
      </c>
      <c r="BJ174" s="18" t="s">
        <v>15</v>
      </c>
      <c r="BK174" s="173">
        <f t="shared" si="9"/>
        <v>0</v>
      </c>
      <c r="BL174" s="18" t="s">
        <v>255</v>
      </c>
      <c r="BM174" s="172" t="s">
        <v>718</v>
      </c>
    </row>
    <row r="175" spans="1:65" s="2" customFormat="1" ht="16.5" customHeight="1">
      <c r="A175" s="33"/>
      <c r="B175" s="160"/>
      <c r="C175" s="161" t="s">
        <v>296</v>
      </c>
      <c r="D175" s="358" t="s">
        <v>167</v>
      </c>
      <c r="E175" s="162" t="s">
        <v>297</v>
      </c>
      <c r="F175" s="163" t="s">
        <v>298</v>
      </c>
      <c r="G175" s="164" t="s">
        <v>286</v>
      </c>
      <c r="H175" s="165">
        <v>1</v>
      </c>
      <c r="I175" s="166"/>
      <c r="J175" s="167">
        <f t="shared" si="0"/>
        <v>0</v>
      </c>
      <c r="K175" s="163" t="s">
        <v>3</v>
      </c>
      <c r="L175" s="34"/>
      <c r="M175" s="168" t="s">
        <v>3</v>
      </c>
      <c r="N175" s="169" t="s">
        <v>42</v>
      </c>
      <c r="O175" s="54"/>
      <c r="P175" s="170">
        <f t="shared" si="1"/>
        <v>0</v>
      </c>
      <c r="Q175" s="170">
        <v>0</v>
      </c>
      <c r="R175" s="170">
        <f t="shared" si="2"/>
        <v>0</v>
      </c>
      <c r="S175" s="170">
        <v>0</v>
      </c>
      <c r="T175" s="171">
        <f t="shared" si="3"/>
        <v>0</v>
      </c>
      <c r="U175" s="33"/>
      <c r="V175" s="33"/>
      <c r="W175" s="33"/>
      <c r="X175" s="33"/>
      <c r="Y175" s="33"/>
      <c r="Z175" s="33"/>
      <c r="AA175" s="33"/>
      <c r="AB175" s="33"/>
      <c r="AC175" s="33"/>
      <c r="AD175" s="33"/>
      <c r="AE175" s="33"/>
      <c r="AR175" s="172" t="s">
        <v>255</v>
      </c>
      <c r="AT175" s="172" t="s">
        <v>167</v>
      </c>
      <c r="AU175" s="172" t="s">
        <v>75</v>
      </c>
      <c r="AY175" s="18" t="s">
        <v>165</v>
      </c>
      <c r="BE175" s="173">
        <f t="shared" si="4"/>
        <v>0</v>
      </c>
      <c r="BF175" s="173">
        <f t="shared" si="5"/>
        <v>0</v>
      </c>
      <c r="BG175" s="173">
        <f t="shared" si="6"/>
        <v>0</v>
      </c>
      <c r="BH175" s="173">
        <f t="shared" si="7"/>
        <v>0</v>
      </c>
      <c r="BI175" s="173">
        <f t="shared" si="8"/>
        <v>0</v>
      </c>
      <c r="BJ175" s="18" t="s">
        <v>15</v>
      </c>
      <c r="BK175" s="173">
        <f t="shared" si="9"/>
        <v>0</v>
      </c>
      <c r="BL175" s="18" t="s">
        <v>255</v>
      </c>
      <c r="BM175" s="172" t="s">
        <v>719</v>
      </c>
    </row>
    <row r="176" spans="1:65" s="2" customFormat="1" ht="16.5" customHeight="1">
      <c r="A176" s="33"/>
      <c r="B176" s="160"/>
      <c r="C176" s="161" t="s">
        <v>300</v>
      </c>
      <c r="D176" s="358" t="s">
        <v>167</v>
      </c>
      <c r="E176" s="162" t="s">
        <v>301</v>
      </c>
      <c r="F176" s="163" t="s">
        <v>302</v>
      </c>
      <c r="G176" s="164" t="s">
        <v>286</v>
      </c>
      <c r="H176" s="165">
        <v>1</v>
      </c>
      <c r="I176" s="166"/>
      <c r="J176" s="167">
        <f t="shared" si="0"/>
        <v>0</v>
      </c>
      <c r="K176" s="163" t="s">
        <v>3</v>
      </c>
      <c r="L176" s="34"/>
      <c r="M176" s="168" t="s">
        <v>3</v>
      </c>
      <c r="N176" s="169" t="s">
        <v>42</v>
      </c>
      <c r="O176" s="54"/>
      <c r="P176" s="170">
        <f t="shared" si="1"/>
        <v>0</v>
      </c>
      <c r="Q176" s="170">
        <v>0</v>
      </c>
      <c r="R176" s="170">
        <f t="shared" si="2"/>
        <v>0</v>
      </c>
      <c r="S176" s="170">
        <v>0</v>
      </c>
      <c r="T176" s="171">
        <f t="shared" si="3"/>
        <v>0</v>
      </c>
      <c r="U176" s="33"/>
      <c r="V176" s="33"/>
      <c r="W176" s="33"/>
      <c r="X176" s="33"/>
      <c r="Y176" s="33"/>
      <c r="Z176" s="33"/>
      <c r="AA176" s="33"/>
      <c r="AB176" s="33"/>
      <c r="AC176" s="33"/>
      <c r="AD176" s="33"/>
      <c r="AE176" s="33"/>
      <c r="AR176" s="172" t="s">
        <v>255</v>
      </c>
      <c r="AT176" s="172" t="s">
        <v>167</v>
      </c>
      <c r="AU176" s="172" t="s">
        <v>75</v>
      </c>
      <c r="AY176" s="18" t="s">
        <v>165</v>
      </c>
      <c r="BE176" s="173">
        <f t="shared" si="4"/>
        <v>0</v>
      </c>
      <c r="BF176" s="173">
        <f t="shared" si="5"/>
        <v>0</v>
      </c>
      <c r="BG176" s="173">
        <f t="shared" si="6"/>
        <v>0</v>
      </c>
      <c r="BH176" s="173">
        <f t="shared" si="7"/>
        <v>0</v>
      </c>
      <c r="BI176" s="173">
        <f t="shared" si="8"/>
        <v>0</v>
      </c>
      <c r="BJ176" s="18" t="s">
        <v>15</v>
      </c>
      <c r="BK176" s="173">
        <f t="shared" si="9"/>
        <v>0</v>
      </c>
      <c r="BL176" s="18" t="s">
        <v>255</v>
      </c>
      <c r="BM176" s="172" t="s">
        <v>720</v>
      </c>
    </row>
    <row r="177" spans="1:65" s="2" customFormat="1" ht="16.5" customHeight="1">
      <c r="A177" s="33"/>
      <c r="B177" s="160"/>
      <c r="C177" s="161" t="s">
        <v>304</v>
      </c>
      <c r="D177" s="358" t="s">
        <v>167</v>
      </c>
      <c r="E177" s="162" t="s">
        <v>305</v>
      </c>
      <c r="F177" s="163" t="s">
        <v>306</v>
      </c>
      <c r="G177" s="164" t="s">
        <v>286</v>
      </c>
      <c r="H177" s="165">
        <v>1</v>
      </c>
      <c r="I177" s="166"/>
      <c r="J177" s="167">
        <f t="shared" si="0"/>
        <v>0</v>
      </c>
      <c r="K177" s="163" t="s">
        <v>3</v>
      </c>
      <c r="L177" s="34"/>
      <c r="M177" s="168" t="s">
        <v>3</v>
      </c>
      <c r="N177" s="169" t="s">
        <v>42</v>
      </c>
      <c r="O177" s="54"/>
      <c r="P177" s="170">
        <f t="shared" si="1"/>
        <v>0</v>
      </c>
      <c r="Q177" s="170">
        <v>0</v>
      </c>
      <c r="R177" s="170">
        <f t="shared" si="2"/>
        <v>0</v>
      </c>
      <c r="S177" s="170">
        <v>0</v>
      </c>
      <c r="T177" s="171">
        <f t="shared" si="3"/>
        <v>0</v>
      </c>
      <c r="U177" s="33"/>
      <c r="V177" s="33"/>
      <c r="W177" s="33"/>
      <c r="X177" s="33"/>
      <c r="Y177" s="33"/>
      <c r="Z177" s="33"/>
      <c r="AA177" s="33"/>
      <c r="AB177" s="33"/>
      <c r="AC177" s="33"/>
      <c r="AD177" s="33"/>
      <c r="AE177" s="33"/>
      <c r="AR177" s="172" t="s">
        <v>255</v>
      </c>
      <c r="AT177" s="172" t="s">
        <v>167</v>
      </c>
      <c r="AU177" s="172" t="s">
        <v>75</v>
      </c>
      <c r="AY177" s="18" t="s">
        <v>165</v>
      </c>
      <c r="BE177" s="173">
        <f t="shared" si="4"/>
        <v>0</v>
      </c>
      <c r="BF177" s="173">
        <f t="shared" si="5"/>
        <v>0</v>
      </c>
      <c r="BG177" s="173">
        <f t="shared" si="6"/>
        <v>0</v>
      </c>
      <c r="BH177" s="173">
        <f t="shared" si="7"/>
        <v>0</v>
      </c>
      <c r="BI177" s="173">
        <f t="shared" si="8"/>
        <v>0</v>
      </c>
      <c r="BJ177" s="18" t="s">
        <v>15</v>
      </c>
      <c r="BK177" s="173">
        <f t="shared" si="9"/>
        <v>0</v>
      </c>
      <c r="BL177" s="18" t="s">
        <v>255</v>
      </c>
      <c r="BM177" s="172" t="s">
        <v>721</v>
      </c>
    </row>
    <row r="178" spans="1:65" s="2" customFormat="1" ht="16.5" customHeight="1">
      <c r="A178" s="33"/>
      <c r="B178" s="160"/>
      <c r="C178" s="161" t="s">
        <v>308</v>
      </c>
      <c r="D178" s="358" t="s">
        <v>167</v>
      </c>
      <c r="E178" s="162" t="s">
        <v>309</v>
      </c>
      <c r="F178" s="163" t="s">
        <v>310</v>
      </c>
      <c r="G178" s="164" t="s">
        <v>286</v>
      </c>
      <c r="H178" s="165">
        <v>1</v>
      </c>
      <c r="I178" s="166"/>
      <c r="J178" s="167">
        <f t="shared" si="0"/>
        <v>0</v>
      </c>
      <c r="K178" s="163" t="s">
        <v>3</v>
      </c>
      <c r="L178" s="34"/>
      <c r="M178" s="168" t="s">
        <v>3</v>
      </c>
      <c r="N178" s="169" t="s">
        <v>42</v>
      </c>
      <c r="O178" s="54"/>
      <c r="P178" s="170">
        <f t="shared" si="1"/>
        <v>0</v>
      </c>
      <c r="Q178" s="170">
        <v>0</v>
      </c>
      <c r="R178" s="170">
        <f t="shared" si="2"/>
        <v>0</v>
      </c>
      <c r="S178" s="170">
        <v>0</v>
      </c>
      <c r="T178" s="171">
        <f t="shared" si="3"/>
        <v>0</v>
      </c>
      <c r="U178" s="33"/>
      <c r="V178" s="33"/>
      <c r="W178" s="33"/>
      <c r="X178" s="33"/>
      <c r="Y178" s="33"/>
      <c r="Z178" s="33"/>
      <c r="AA178" s="33"/>
      <c r="AB178" s="33"/>
      <c r="AC178" s="33"/>
      <c r="AD178" s="33"/>
      <c r="AE178" s="33"/>
      <c r="AR178" s="172" t="s">
        <v>255</v>
      </c>
      <c r="AT178" s="172" t="s">
        <v>167</v>
      </c>
      <c r="AU178" s="172" t="s">
        <v>75</v>
      </c>
      <c r="AY178" s="18" t="s">
        <v>165</v>
      </c>
      <c r="BE178" s="173">
        <f t="shared" si="4"/>
        <v>0</v>
      </c>
      <c r="BF178" s="173">
        <f t="shared" si="5"/>
        <v>0</v>
      </c>
      <c r="BG178" s="173">
        <f t="shared" si="6"/>
        <v>0</v>
      </c>
      <c r="BH178" s="173">
        <f t="shared" si="7"/>
        <v>0</v>
      </c>
      <c r="BI178" s="173">
        <f t="shared" si="8"/>
        <v>0</v>
      </c>
      <c r="BJ178" s="18" t="s">
        <v>15</v>
      </c>
      <c r="BK178" s="173">
        <f t="shared" si="9"/>
        <v>0</v>
      </c>
      <c r="BL178" s="18" t="s">
        <v>255</v>
      </c>
      <c r="BM178" s="172" t="s">
        <v>722</v>
      </c>
    </row>
    <row r="179" spans="2:63" s="12" customFormat="1" ht="22.9" customHeight="1">
      <c r="B179" s="147"/>
      <c r="D179" s="360" t="s">
        <v>70</v>
      </c>
      <c r="E179" s="158" t="s">
        <v>312</v>
      </c>
      <c r="F179" s="158" t="s">
        <v>313</v>
      </c>
      <c r="I179" s="150"/>
      <c r="J179" s="159">
        <f>BK179</f>
        <v>0</v>
      </c>
      <c r="L179" s="147"/>
      <c r="M179" s="152"/>
      <c r="N179" s="153"/>
      <c r="O179" s="153"/>
      <c r="P179" s="154">
        <f>SUM(P180:P185)</f>
        <v>0</v>
      </c>
      <c r="Q179" s="153"/>
      <c r="R179" s="154">
        <f>SUM(R180:R185)</f>
        <v>0</v>
      </c>
      <c r="S179" s="153"/>
      <c r="T179" s="155">
        <f>SUM(T180:T185)</f>
        <v>0</v>
      </c>
      <c r="AR179" s="148" t="s">
        <v>75</v>
      </c>
      <c r="AT179" s="156" t="s">
        <v>70</v>
      </c>
      <c r="AU179" s="156" t="s">
        <v>15</v>
      </c>
      <c r="AY179" s="148" t="s">
        <v>165</v>
      </c>
      <c r="BK179" s="157">
        <f>SUM(BK180:BK185)</f>
        <v>0</v>
      </c>
    </row>
    <row r="180" spans="1:65" s="2" customFormat="1" ht="16.5" customHeight="1">
      <c r="A180" s="33"/>
      <c r="B180" s="160"/>
      <c r="C180" s="161" t="s">
        <v>314</v>
      </c>
      <c r="D180" s="358" t="s">
        <v>167</v>
      </c>
      <c r="E180" s="162" t="s">
        <v>315</v>
      </c>
      <c r="F180" s="163" t="s">
        <v>316</v>
      </c>
      <c r="G180" s="164" t="s">
        <v>286</v>
      </c>
      <c r="H180" s="165">
        <v>1</v>
      </c>
      <c r="I180" s="166"/>
      <c r="J180" s="167">
        <f aca="true" t="shared" si="10" ref="J180:J185">ROUND(I180*H180,2)</f>
        <v>0</v>
      </c>
      <c r="K180" s="163" t="s">
        <v>3</v>
      </c>
      <c r="L180" s="34"/>
      <c r="M180" s="168" t="s">
        <v>3</v>
      </c>
      <c r="N180" s="169" t="s">
        <v>42</v>
      </c>
      <c r="O180" s="54"/>
      <c r="P180" s="170">
        <f aca="true" t="shared" si="11" ref="P180:P185">O180*H180</f>
        <v>0</v>
      </c>
      <c r="Q180" s="170">
        <v>0</v>
      </c>
      <c r="R180" s="170">
        <f aca="true" t="shared" si="12" ref="R180:R185">Q180*H180</f>
        <v>0</v>
      </c>
      <c r="S180" s="170">
        <v>0</v>
      </c>
      <c r="T180" s="171">
        <f aca="true" t="shared" si="13" ref="T180:T185">S180*H180</f>
        <v>0</v>
      </c>
      <c r="U180" s="33"/>
      <c r="V180" s="33"/>
      <c r="W180" s="33"/>
      <c r="X180" s="33"/>
      <c r="Y180" s="33"/>
      <c r="Z180" s="33"/>
      <c r="AA180" s="33"/>
      <c r="AB180" s="33"/>
      <c r="AC180" s="33"/>
      <c r="AD180" s="33"/>
      <c r="AE180" s="33"/>
      <c r="AR180" s="172" t="s">
        <v>255</v>
      </c>
      <c r="AT180" s="172" t="s">
        <v>167</v>
      </c>
      <c r="AU180" s="172" t="s">
        <v>75</v>
      </c>
      <c r="AY180" s="18" t="s">
        <v>165</v>
      </c>
      <c r="BE180" s="173">
        <f aca="true" t="shared" si="14" ref="BE180:BE185">IF(N180="základní",J180,0)</f>
        <v>0</v>
      </c>
      <c r="BF180" s="173">
        <f aca="true" t="shared" si="15" ref="BF180:BF185">IF(N180="snížená",J180,0)</f>
        <v>0</v>
      </c>
      <c r="BG180" s="173">
        <f aca="true" t="shared" si="16" ref="BG180:BG185">IF(N180="zákl. přenesená",J180,0)</f>
        <v>0</v>
      </c>
      <c r="BH180" s="173">
        <f aca="true" t="shared" si="17" ref="BH180:BH185">IF(N180="sníž. přenesená",J180,0)</f>
        <v>0</v>
      </c>
      <c r="BI180" s="173">
        <f aca="true" t="shared" si="18" ref="BI180:BI185">IF(N180="nulová",J180,0)</f>
        <v>0</v>
      </c>
      <c r="BJ180" s="18" t="s">
        <v>15</v>
      </c>
      <c r="BK180" s="173">
        <f aca="true" t="shared" si="19" ref="BK180:BK185">ROUND(I180*H180,2)</f>
        <v>0</v>
      </c>
      <c r="BL180" s="18" t="s">
        <v>255</v>
      </c>
      <c r="BM180" s="172" t="s">
        <v>723</v>
      </c>
    </row>
    <row r="181" spans="1:65" s="2" customFormat="1" ht="16.5" customHeight="1">
      <c r="A181" s="33"/>
      <c r="B181" s="160"/>
      <c r="C181" s="161" t="s">
        <v>318</v>
      </c>
      <c r="D181" s="358" t="s">
        <v>167</v>
      </c>
      <c r="E181" s="162" t="s">
        <v>319</v>
      </c>
      <c r="F181" s="163" t="s">
        <v>320</v>
      </c>
      <c r="G181" s="164" t="s">
        <v>286</v>
      </c>
      <c r="H181" s="165">
        <v>1</v>
      </c>
      <c r="I181" s="166"/>
      <c r="J181" s="167">
        <f t="shared" si="10"/>
        <v>0</v>
      </c>
      <c r="K181" s="163" t="s">
        <v>3</v>
      </c>
      <c r="L181" s="34"/>
      <c r="M181" s="168" t="s">
        <v>3</v>
      </c>
      <c r="N181" s="169" t="s">
        <v>42</v>
      </c>
      <c r="O181" s="54"/>
      <c r="P181" s="170">
        <f t="shared" si="11"/>
        <v>0</v>
      </c>
      <c r="Q181" s="170">
        <v>0</v>
      </c>
      <c r="R181" s="170">
        <f t="shared" si="12"/>
        <v>0</v>
      </c>
      <c r="S181" s="170">
        <v>0</v>
      </c>
      <c r="T181" s="171">
        <f t="shared" si="13"/>
        <v>0</v>
      </c>
      <c r="U181" s="33"/>
      <c r="V181" s="33"/>
      <c r="W181" s="33"/>
      <c r="X181" s="33"/>
      <c r="Y181" s="33"/>
      <c r="Z181" s="33"/>
      <c r="AA181" s="33"/>
      <c r="AB181" s="33"/>
      <c r="AC181" s="33"/>
      <c r="AD181" s="33"/>
      <c r="AE181" s="33"/>
      <c r="AR181" s="172" t="s">
        <v>255</v>
      </c>
      <c r="AT181" s="172" t="s">
        <v>167</v>
      </c>
      <c r="AU181" s="172" t="s">
        <v>75</v>
      </c>
      <c r="AY181" s="18" t="s">
        <v>165</v>
      </c>
      <c r="BE181" s="173">
        <f t="shared" si="14"/>
        <v>0</v>
      </c>
      <c r="BF181" s="173">
        <f t="shared" si="15"/>
        <v>0</v>
      </c>
      <c r="BG181" s="173">
        <f t="shared" si="16"/>
        <v>0</v>
      </c>
      <c r="BH181" s="173">
        <f t="shared" si="17"/>
        <v>0</v>
      </c>
      <c r="BI181" s="173">
        <f t="shared" si="18"/>
        <v>0</v>
      </c>
      <c r="BJ181" s="18" t="s">
        <v>15</v>
      </c>
      <c r="BK181" s="173">
        <f t="shared" si="19"/>
        <v>0</v>
      </c>
      <c r="BL181" s="18" t="s">
        <v>255</v>
      </c>
      <c r="BM181" s="172" t="s">
        <v>724</v>
      </c>
    </row>
    <row r="182" spans="1:65" s="2" customFormat="1" ht="16.5" customHeight="1">
      <c r="A182" s="33"/>
      <c r="B182" s="160"/>
      <c r="C182" s="161" t="s">
        <v>322</v>
      </c>
      <c r="D182" s="358" t="s">
        <v>167</v>
      </c>
      <c r="E182" s="162" t="s">
        <v>323</v>
      </c>
      <c r="F182" s="163" t="s">
        <v>324</v>
      </c>
      <c r="G182" s="164" t="s">
        <v>286</v>
      </c>
      <c r="H182" s="165">
        <v>1</v>
      </c>
      <c r="I182" s="166"/>
      <c r="J182" s="167">
        <f t="shared" si="10"/>
        <v>0</v>
      </c>
      <c r="K182" s="163" t="s">
        <v>3</v>
      </c>
      <c r="L182" s="34"/>
      <c r="M182" s="168" t="s">
        <v>3</v>
      </c>
      <c r="N182" s="169" t="s">
        <v>42</v>
      </c>
      <c r="O182" s="54"/>
      <c r="P182" s="170">
        <f t="shared" si="11"/>
        <v>0</v>
      </c>
      <c r="Q182" s="170">
        <v>0</v>
      </c>
      <c r="R182" s="170">
        <f t="shared" si="12"/>
        <v>0</v>
      </c>
      <c r="S182" s="170">
        <v>0</v>
      </c>
      <c r="T182" s="171">
        <f t="shared" si="13"/>
        <v>0</v>
      </c>
      <c r="U182" s="33"/>
      <c r="V182" s="33"/>
      <c r="W182" s="33"/>
      <c r="X182" s="33"/>
      <c r="Y182" s="33"/>
      <c r="Z182" s="33"/>
      <c r="AA182" s="33"/>
      <c r="AB182" s="33"/>
      <c r="AC182" s="33"/>
      <c r="AD182" s="33"/>
      <c r="AE182" s="33"/>
      <c r="AR182" s="172" t="s">
        <v>255</v>
      </c>
      <c r="AT182" s="172" t="s">
        <v>167</v>
      </c>
      <c r="AU182" s="172" t="s">
        <v>75</v>
      </c>
      <c r="AY182" s="18" t="s">
        <v>165</v>
      </c>
      <c r="BE182" s="173">
        <f t="shared" si="14"/>
        <v>0</v>
      </c>
      <c r="BF182" s="173">
        <f t="shared" si="15"/>
        <v>0</v>
      </c>
      <c r="BG182" s="173">
        <f t="shared" si="16"/>
        <v>0</v>
      </c>
      <c r="BH182" s="173">
        <f t="shared" si="17"/>
        <v>0</v>
      </c>
      <c r="BI182" s="173">
        <f t="shared" si="18"/>
        <v>0</v>
      </c>
      <c r="BJ182" s="18" t="s">
        <v>15</v>
      </c>
      <c r="BK182" s="173">
        <f t="shared" si="19"/>
        <v>0</v>
      </c>
      <c r="BL182" s="18" t="s">
        <v>255</v>
      </c>
      <c r="BM182" s="172" t="s">
        <v>725</v>
      </c>
    </row>
    <row r="183" spans="1:65" s="2" customFormat="1" ht="16.5" customHeight="1">
      <c r="A183" s="33"/>
      <c r="B183" s="160"/>
      <c r="C183" s="161" t="s">
        <v>326</v>
      </c>
      <c r="D183" s="358" t="s">
        <v>167</v>
      </c>
      <c r="E183" s="162" t="s">
        <v>327</v>
      </c>
      <c r="F183" s="163" t="s">
        <v>328</v>
      </c>
      <c r="G183" s="164" t="s">
        <v>286</v>
      </c>
      <c r="H183" s="165">
        <v>1</v>
      </c>
      <c r="I183" s="166"/>
      <c r="J183" s="167">
        <f t="shared" si="10"/>
        <v>0</v>
      </c>
      <c r="K183" s="163" t="s">
        <v>3</v>
      </c>
      <c r="L183" s="34"/>
      <c r="M183" s="168" t="s">
        <v>3</v>
      </c>
      <c r="N183" s="169" t="s">
        <v>42</v>
      </c>
      <c r="O183" s="54"/>
      <c r="P183" s="170">
        <f t="shared" si="11"/>
        <v>0</v>
      </c>
      <c r="Q183" s="170">
        <v>0</v>
      </c>
      <c r="R183" s="170">
        <f t="shared" si="12"/>
        <v>0</v>
      </c>
      <c r="S183" s="170">
        <v>0</v>
      </c>
      <c r="T183" s="171">
        <f t="shared" si="13"/>
        <v>0</v>
      </c>
      <c r="U183" s="33"/>
      <c r="V183" s="33"/>
      <c r="W183" s="33"/>
      <c r="X183" s="33"/>
      <c r="Y183" s="33"/>
      <c r="Z183" s="33"/>
      <c r="AA183" s="33"/>
      <c r="AB183" s="33"/>
      <c r="AC183" s="33"/>
      <c r="AD183" s="33"/>
      <c r="AE183" s="33"/>
      <c r="AR183" s="172" t="s">
        <v>255</v>
      </c>
      <c r="AT183" s="172" t="s">
        <v>167</v>
      </c>
      <c r="AU183" s="172" t="s">
        <v>75</v>
      </c>
      <c r="AY183" s="18" t="s">
        <v>165</v>
      </c>
      <c r="BE183" s="173">
        <f t="shared" si="14"/>
        <v>0</v>
      </c>
      <c r="BF183" s="173">
        <f t="shared" si="15"/>
        <v>0</v>
      </c>
      <c r="BG183" s="173">
        <f t="shared" si="16"/>
        <v>0</v>
      </c>
      <c r="BH183" s="173">
        <f t="shared" si="17"/>
        <v>0</v>
      </c>
      <c r="BI183" s="173">
        <f t="shared" si="18"/>
        <v>0</v>
      </c>
      <c r="BJ183" s="18" t="s">
        <v>15</v>
      </c>
      <c r="BK183" s="173">
        <f t="shared" si="19"/>
        <v>0</v>
      </c>
      <c r="BL183" s="18" t="s">
        <v>255</v>
      </c>
      <c r="BM183" s="172" t="s">
        <v>726</v>
      </c>
    </row>
    <row r="184" spans="1:65" s="2" customFormat="1" ht="16.5" customHeight="1">
      <c r="A184" s="33"/>
      <c r="B184" s="160"/>
      <c r="C184" s="161" t="s">
        <v>330</v>
      </c>
      <c r="D184" s="358" t="s">
        <v>167</v>
      </c>
      <c r="E184" s="162" t="s">
        <v>331</v>
      </c>
      <c r="F184" s="163" t="s">
        <v>332</v>
      </c>
      <c r="G184" s="164" t="s">
        <v>177</v>
      </c>
      <c r="H184" s="165">
        <v>7</v>
      </c>
      <c r="I184" s="166"/>
      <c r="J184" s="167">
        <f t="shared" si="10"/>
        <v>0</v>
      </c>
      <c r="K184" s="163" t="s">
        <v>3</v>
      </c>
      <c r="L184" s="34"/>
      <c r="M184" s="168" t="s">
        <v>3</v>
      </c>
      <c r="N184" s="169" t="s">
        <v>42</v>
      </c>
      <c r="O184" s="54"/>
      <c r="P184" s="170">
        <f t="shared" si="11"/>
        <v>0</v>
      </c>
      <c r="Q184" s="170">
        <v>0</v>
      </c>
      <c r="R184" s="170">
        <f t="shared" si="12"/>
        <v>0</v>
      </c>
      <c r="S184" s="170">
        <v>0</v>
      </c>
      <c r="T184" s="171">
        <f t="shared" si="13"/>
        <v>0</v>
      </c>
      <c r="U184" s="33"/>
      <c r="V184" s="33"/>
      <c r="W184" s="33"/>
      <c r="X184" s="33"/>
      <c r="Y184" s="33"/>
      <c r="Z184" s="33"/>
      <c r="AA184" s="33"/>
      <c r="AB184" s="33"/>
      <c r="AC184" s="33"/>
      <c r="AD184" s="33"/>
      <c r="AE184" s="33"/>
      <c r="AR184" s="172" t="s">
        <v>255</v>
      </c>
      <c r="AT184" s="172" t="s">
        <v>167</v>
      </c>
      <c r="AU184" s="172" t="s">
        <v>75</v>
      </c>
      <c r="AY184" s="18" t="s">
        <v>165</v>
      </c>
      <c r="BE184" s="173">
        <f t="shared" si="14"/>
        <v>0</v>
      </c>
      <c r="BF184" s="173">
        <f t="shared" si="15"/>
        <v>0</v>
      </c>
      <c r="BG184" s="173">
        <f t="shared" si="16"/>
        <v>0</v>
      </c>
      <c r="BH184" s="173">
        <f t="shared" si="17"/>
        <v>0</v>
      </c>
      <c r="BI184" s="173">
        <f t="shared" si="18"/>
        <v>0</v>
      </c>
      <c r="BJ184" s="18" t="s">
        <v>15</v>
      </c>
      <c r="BK184" s="173">
        <f t="shared" si="19"/>
        <v>0</v>
      </c>
      <c r="BL184" s="18" t="s">
        <v>255</v>
      </c>
      <c r="BM184" s="172" t="s">
        <v>727</v>
      </c>
    </row>
    <row r="185" spans="1:65" s="2" customFormat="1" ht="16.5" customHeight="1">
      <c r="A185" s="33"/>
      <c r="B185" s="160"/>
      <c r="C185" s="161" t="s">
        <v>334</v>
      </c>
      <c r="D185" s="358" t="s">
        <v>167</v>
      </c>
      <c r="E185" s="162" t="s">
        <v>335</v>
      </c>
      <c r="F185" s="163" t="s">
        <v>336</v>
      </c>
      <c r="G185" s="164" t="s">
        <v>177</v>
      </c>
      <c r="H185" s="165">
        <v>7</v>
      </c>
      <c r="I185" s="166"/>
      <c r="J185" s="167">
        <f t="shared" si="10"/>
        <v>0</v>
      </c>
      <c r="K185" s="163" t="s">
        <v>3</v>
      </c>
      <c r="L185" s="34"/>
      <c r="M185" s="168" t="s">
        <v>3</v>
      </c>
      <c r="N185" s="169" t="s">
        <v>42</v>
      </c>
      <c r="O185" s="54"/>
      <c r="P185" s="170">
        <f t="shared" si="11"/>
        <v>0</v>
      </c>
      <c r="Q185" s="170">
        <v>0</v>
      </c>
      <c r="R185" s="170">
        <f t="shared" si="12"/>
        <v>0</v>
      </c>
      <c r="S185" s="170">
        <v>0</v>
      </c>
      <c r="T185" s="171">
        <f t="shared" si="13"/>
        <v>0</v>
      </c>
      <c r="U185" s="33"/>
      <c r="V185" s="33"/>
      <c r="W185" s="33"/>
      <c r="X185" s="33"/>
      <c r="Y185" s="33"/>
      <c r="Z185" s="33"/>
      <c r="AA185" s="33"/>
      <c r="AB185" s="33"/>
      <c r="AC185" s="33"/>
      <c r="AD185" s="33"/>
      <c r="AE185" s="33"/>
      <c r="AR185" s="172" t="s">
        <v>255</v>
      </c>
      <c r="AT185" s="172" t="s">
        <v>167</v>
      </c>
      <c r="AU185" s="172" t="s">
        <v>75</v>
      </c>
      <c r="AY185" s="18" t="s">
        <v>165</v>
      </c>
      <c r="BE185" s="173">
        <f t="shared" si="14"/>
        <v>0</v>
      </c>
      <c r="BF185" s="173">
        <f t="shared" si="15"/>
        <v>0</v>
      </c>
      <c r="BG185" s="173">
        <f t="shared" si="16"/>
        <v>0</v>
      </c>
      <c r="BH185" s="173">
        <f t="shared" si="17"/>
        <v>0</v>
      </c>
      <c r="BI185" s="173">
        <f t="shared" si="18"/>
        <v>0</v>
      </c>
      <c r="BJ185" s="18" t="s">
        <v>15</v>
      </c>
      <c r="BK185" s="173">
        <f t="shared" si="19"/>
        <v>0</v>
      </c>
      <c r="BL185" s="18" t="s">
        <v>255</v>
      </c>
      <c r="BM185" s="172" t="s">
        <v>728</v>
      </c>
    </row>
    <row r="186" spans="2:63" s="12" customFormat="1" ht="22.9" customHeight="1">
      <c r="B186" s="147"/>
      <c r="D186" s="360" t="s">
        <v>70</v>
      </c>
      <c r="E186" s="158" t="s">
        <v>338</v>
      </c>
      <c r="F186" s="158" t="s">
        <v>339</v>
      </c>
      <c r="I186" s="150"/>
      <c r="J186" s="159">
        <f>BK186</f>
        <v>0</v>
      </c>
      <c r="L186" s="147"/>
      <c r="M186" s="152"/>
      <c r="N186" s="153"/>
      <c r="O186" s="153"/>
      <c r="P186" s="154">
        <f>SUM(P187:P191)</f>
        <v>0</v>
      </c>
      <c r="Q186" s="153"/>
      <c r="R186" s="154">
        <f>SUM(R187:R191)</f>
        <v>0.046788</v>
      </c>
      <c r="S186" s="153"/>
      <c r="T186" s="155">
        <f>SUM(T187:T191)</f>
        <v>0.063677</v>
      </c>
      <c r="AR186" s="148" t="s">
        <v>75</v>
      </c>
      <c r="AT186" s="156" t="s">
        <v>70</v>
      </c>
      <c r="AU186" s="156" t="s">
        <v>15</v>
      </c>
      <c r="AY186" s="148" t="s">
        <v>165</v>
      </c>
      <c r="BK186" s="157">
        <f>SUM(BK187:BK191)</f>
        <v>0</v>
      </c>
    </row>
    <row r="187" spans="1:65" s="2" customFormat="1" ht="44.25" customHeight="1">
      <c r="A187" s="33"/>
      <c r="B187" s="160"/>
      <c r="C187" s="161" t="s">
        <v>340</v>
      </c>
      <c r="D187" s="358" t="s">
        <v>167</v>
      </c>
      <c r="E187" s="162" t="s">
        <v>341</v>
      </c>
      <c r="F187" s="163" t="s">
        <v>342</v>
      </c>
      <c r="G187" s="164" t="s">
        <v>170</v>
      </c>
      <c r="H187" s="165">
        <v>3.7</v>
      </c>
      <c r="I187" s="166"/>
      <c r="J187" s="167">
        <f>ROUND(I187*H187,2)</f>
        <v>0</v>
      </c>
      <c r="K187" s="163" t="s">
        <v>3</v>
      </c>
      <c r="L187" s="34"/>
      <c r="M187" s="168" t="s">
        <v>3</v>
      </c>
      <c r="N187" s="169" t="s">
        <v>42</v>
      </c>
      <c r="O187" s="54"/>
      <c r="P187" s="170">
        <f>O187*H187</f>
        <v>0</v>
      </c>
      <c r="Q187" s="170">
        <v>0.01254</v>
      </c>
      <c r="R187" s="170">
        <f>Q187*H187</f>
        <v>0.046398</v>
      </c>
      <c r="S187" s="170">
        <v>0</v>
      </c>
      <c r="T187" s="171">
        <f>S187*H187</f>
        <v>0</v>
      </c>
      <c r="U187" s="33"/>
      <c r="V187" s="33"/>
      <c r="W187" s="33"/>
      <c r="X187" s="33"/>
      <c r="Y187" s="33"/>
      <c r="Z187" s="33"/>
      <c r="AA187" s="33"/>
      <c r="AB187" s="33"/>
      <c r="AC187" s="33"/>
      <c r="AD187" s="33"/>
      <c r="AE187" s="33"/>
      <c r="AR187" s="172" t="s">
        <v>255</v>
      </c>
      <c r="AT187" s="172" t="s">
        <v>167</v>
      </c>
      <c r="AU187" s="172" t="s">
        <v>75</v>
      </c>
      <c r="AY187" s="18" t="s">
        <v>165</v>
      </c>
      <c r="BE187" s="173">
        <f>IF(N187="základní",J187,0)</f>
        <v>0</v>
      </c>
      <c r="BF187" s="173">
        <f>IF(N187="snížená",J187,0)</f>
        <v>0</v>
      </c>
      <c r="BG187" s="173">
        <f>IF(N187="zákl. přenesená",J187,0)</f>
        <v>0</v>
      </c>
      <c r="BH187" s="173">
        <f>IF(N187="sníž. přenesená",J187,0)</f>
        <v>0</v>
      </c>
      <c r="BI187" s="173">
        <f>IF(N187="nulová",J187,0)</f>
        <v>0</v>
      </c>
      <c r="BJ187" s="18" t="s">
        <v>15</v>
      </c>
      <c r="BK187" s="173">
        <f>ROUND(I187*H187,2)</f>
        <v>0</v>
      </c>
      <c r="BL187" s="18" t="s">
        <v>255</v>
      </c>
      <c r="BM187" s="172" t="s">
        <v>729</v>
      </c>
    </row>
    <row r="188" spans="1:65" s="2" customFormat="1" ht="44.25" customHeight="1">
      <c r="A188" s="33"/>
      <c r="B188" s="160"/>
      <c r="C188" s="161" t="s">
        <v>344</v>
      </c>
      <c r="D188" s="358" t="s">
        <v>167</v>
      </c>
      <c r="E188" s="162" t="s">
        <v>345</v>
      </c>
      <c r="F188" s="163" t="s">
        <v>346</v>
      </c>
      <c r="G188" s="164" t="s">
        <v>170</v>
      </c>
      <c r="H188" s="165">
        <v>3.7</v>
      </c>
      <c r="I188" s="166"/>
      <c r="J188" s="167">
        <f>ROUND(I188*H188,2)</f>
        <v>0</v>
      </c>
      <c r="K188" s="163" t="s">
        <v>171</v>
      </c>
      <c r="L188" s="34"/>
      <c r="M188" s="168" t="s">
        <v>3</v>
      </c>
      <c r="N188" s="169" t="s">
        <v>42</v>
      </c>
      <c r="O188" s="54"/>
      <c r="P188" s="170">
        <f>O188*H188</f>
        <v>0</v>
      </c>
      <c r="Q188" s="170">
        <v>0</v>
      </c>
      <c r="R188" s="170">
        <f>Q188*H188</f>
        <v>0</v>
      </c>
      <c r="S188" s="170">
        <v>0.01721</v>
      </c>
      <c r="T188" s="171">
        <f>S188*H188</f>
        <v>0.063677</v>
      </c>
      <c r="U188" s="33"/>
      <c r="V188" s="33"/>
      <c r="W188" s="33"/>
      <c r="X188" s="33"/>
      <c r="Y188" s="33"/>
      <c r="Z188" s="33"/>
      <c r="AA188" s="33"/>
      <c r="AB188" s="33"/>
      <c r="AC188" s="33"/>
      <c r="AD188" s="33"/>
      <c r="AE188" s="33"/>
      <c r="AR188" s="172" t="s">
        <v>255</v>
      </c>
      <c r="AT188" s="172" t="s">
        <v>167</v>
      </c>
      <c r="AU188" s="172" t="s">
        <v>75</v>
      </c>
      <c r="AY188" s="18" t="s">
        <v>165</v>
      </c>
      <c r="BE188" s="173">
        <f>IF(N188="základní",J188,0)</f>
        <v>0</v>
      </c>
      <c r="BF188" s="173">
        <f>IF(N188="snížená",J188,0)</f>
        <v>0</v>
      </c>
      <c r="BG188" s="173">
        <f>IF(N188="zákl. přenesená",J188,0)</f>
        <v>0</v>
      </c>
      <c r="BH188" s="173">
        <f>IF(N188="sníž. přenesená",J188,0)</f>
        <v>0</v>
      </c>
      <c r="BI188" s="173">
        <f>IF(N188="nulová",J188,0)</f>
        <v>0</v>
      </c>
      <c r="BJ188" s="18" t="s">
        <v>15</v>
      </c>
      <c r="BK188" s="173">
        <f>ROUND(I188*H188,2)</f>
        <v>0</v>
      </c>
      <c r="BL188" s="18" t="s">
        <v>255</v>
      </c>
      <c r="BM188" s="172" t="s">
        <v>730</v>
      </c>
    </row>
    <row r="189" spans="1:65" s="2" customFormat="1" ht="21.75" customHeight="1">
      <c r="A189" s="33"/>
      <c r="B189" s="160"/>
      <c r="C189" s="161" t="s">
        <v>348</v>
      </c>
      <c r="D189" s="358" t="s">
        <v>167</v>
      </c>
      <c r="E189" s="162" t="s">
        <v>349</v>
      </c>
      <c r="F189" s="163" t="s">
        <v>350</v>
      </c>
      <c r="G189" s="164" t="s">
        <v>286</v>
      </c>
      <c r="H189" s="165">
        <v>1</v>
      </c>
      <c r="I189" s="166"/>
      <c r="J189" s="167">
        <f>ROUND(I189*H189,2)</f>
        <v>0</v>
      </c>
      <c r="K189" s="163" t="s">
        <v>3</v>
      </c>
      <c r="L189" s="34"/>
      <c r="M189" s="168" t="s">
        <v>3</v>
      </c>
      <c r="N189" s="169" t="s">
        <v>42</v>
      </c>
      <c r="O189" s="54"/>
      <c r="P189" s="170">
        <f>O189*H189</f>
        <v>0</v>
      </c>
      <c r="Q189" s="170">
        <v>3E-05</v>
      </c>
      <c r="R189" s="170">
        <f>Q189*H189</f>
        <v>3E-05</v>
      </c>
      <c r="S189" s="170">
        <v>0</v>
      </c>
      <c r="T189" s="171">
        <f>S189*H189</f>
        <v>0</v>
      </c>
      <c r="U189" s="33"/>
      <c r="V189" s="33"/>
      <c r="W189" s="33"/>
      <c r="X189" s="33"/>
      <c r="Y189" s="33"/>
      <c r="Z189" s="33"/>
      <c r="AA189" s="33"/>
      <c r="AB189" s="33"/>
      <c r="AC189" s="33"/>
      <c r="AD189" s="33"/>
      <c r="AE189" s="33"/>
      <c r="AR189" s="172" t="s">
        <v>255</v>
      </c>
      <c r="AT189" s="172" t="s">
        <v>167</v>
      </c>
      <c r="AU189" s="172" t="s">
        <v>75</v>
      </c>
      <c r="AY189" s="18" t="s">
        <v>165</v>
      </c>
      <c r="BE189" s="173">
        <f>IF(N189="základní",J189,0)</f>
        <v>0</v>
      </c>
      <c r="BF189" s="173">
        <f>IF(N189="snížená",J189,0)</f>
        <v>0</v>
      </c>
      <c r="BG189" s="173">
        <f>IF(N189="zákl. přenesená",J189,0)</f>
        <v>0</v>
      </c>
      <c r="BH189" s="173">
        <f>IF(N189="sníž. přenesená",J189,0)</f>
        <v>0</v>
      </c>
      <c r="BI189" s="173">
        <f>IF(N189="nulová",J189,0)</f>
        <v>0</v>
      </c>
      <c r="BJ189" s="18" t="s">
        <v>15</v>
      </c>
      <c r="BK189" s="173">
        <f>ROUND(I189*H189,2)</f>
        <v>0</v>
      </c>
      <c r="BL189" s="18" t="s">
        <v>255</v>
      </c>
      <c r="BM189" s="172" t="s">
        <v>731</v>
      </c>
    </row>
    <row r="190" spans="1:65" s="2" customFormat="1" ht="16.5" customHeight="1">
      <c r="A190" s="33"/>
      <c r="B190" s="160"/>
      <c r="C190" s="198" t="s">
        <v>352</v>
      </c>
      <c r="D190" s="361" t="s">
        <v>353</v>
      </c>
      <c r="E190" s="199" t="s">
        <v>354</v>
      </c>
      <c r="F190" s="200" t="s">
        <v>355</v>
      </c>
      <c r="G190" s="201" t="s">
        <v>286</v>
      </c>
      <c r="H190" s="202">
        <v>1</v>
      </c>
      <c r="I190" s="203"/>
      <c r="J190" s="204">
        <f>ROUND(I190*H190,2)</f>
        <v>0</v>
      </c>
      <c r="K190" s="200" t="s">
        <v>3</v>
      </c>
      <c r="L190" s="205"/>
      <c r="M190" s="206" t="s">
        <v>3</v>
      </c>
      <c r="N190" s="207" t="s">
        <v>42</v>
      </c>
      <c r="O190" s="54"/>
      <c r="P190" s="170">
        <f>O190*H190</f>
        <v>0</v>
      </c>
      <c r="Q190" s="170">
        <v>0.00036</v>
      </c>
      <c r="R190" s="170">
        <f>Q190*H190</f>
        <v>0.00036</v>
      </c>
      <c r="S190" s="170">
        <v>0</v>
      </c>
      <c r="T190" s="171">
        <f>S190*H190</f>
        <v>0</v>
      </c>
      <c r="U190" s="33"/>
      <c r="V190" s="33"/>
      <c r="W190" s="33"/>
      <c r="X190" s="33"/>
      <c r="Y190" s="33"/>
      <c r="Z190" s="33"/>
      <c r="AA190" s="33"/>
      <c r="AB190" s="33"/>
      <c r="AC190" s="33"/>
      <c r="AD190" s="33"/>
      <c r="AE190" s="33"/>
      <c r="AR190" s="172" t="s">
        <v>330</v>
      </c>
      <c r="AT190" s="172" t="s">
        <v>353</v>
      </c>
      <c r="AU190" s="172" t="s">
        <v>75</v>
      </c>
      <c r="AY190" s="18" t="s">
        <v>165</v>
      </c>
      <c r="BE190" s="173">
        <f>IF(N190="základní",J190,0)</f>
        <v>0</v>
      </c>
      <c r="BF190" s="173">
        <f>IF(N190="snížená",J190,0)</f>
        <v>0</v>
      </c>
      <c r="BG190" s="173">
        <f>IF(N190="zákl. přenesená",J190,0)</f>
        <v>0</v>
      </c>
      <c r="BH190" s="173">
        <f>IF(N190="sníž. přenesená",J190,0)</f>
        <v>0</v>
      </c>
      <c r="BI190" s="173">
        <f>IF(N190="nulová",J190,0)</f>
        <v>0</v>
      </c>
      <c r="BJ190" s="18" t="s">
        <v>15</v>
      </c>
      <c r="BK190" s="173">
        <f>ROUND(I190*H190,2)</f>
        <v>0</v>
      </c>
      <c r="BL190" s="18" t="s">
        <v>255</v>
      </c>
      <c r="BM190" s="172" t="s">
        <v>732</v>
      </c>
    </row>
    <row r="191" spans="1:65" s="2" customFormat="1" ht="44.25" customHeight="1">
      <c r="A191" s="33"/>
      <c r="B191" s="160"/>
      <c r="C191" s="161" t="s">
        <v>357</v>
      </c>
      <c r="D191" s="358" t="s">
        <v>167</v>
      </c>
      <c r="E191" s="162" t="s">
        <v>621</v>
      </c>
      <c r="F191" s="163" t="s">
        <v>622</v>
      </c>
      <c r="G191" s="164" t="s">
        <v>270</v>
      </c>
      <c r="H191" s="197"/>
      <c r="I191" s="166"/>
      <c r="J191" s="167">
        <f>ROUND(I191*H191,2)</f>
        <v>0</v>
      </c>
      <c r="K191" s="163" t="s">
        <v>171</v>
      </c>
      <c r="L191" s="34"/>
      <c r="M191" s="168" t="s">
        <v>3</v>
      </c>
      <c r="N191" s="169" t="s">
        <v>42</v>
      </c>
      <c r="O191" s="54"/>
      <c r="P191" s="170">
        <f>O191*H191</f>
        <v>0</v>
      </c>
      <c r="Q191" s="170">
        <v>0</v>
      </c>
      <c r="R191" s="170">
        <f>Q191*H191</f>
        <v>0</v>
      </c>
      <c r="S191" s="170">
        <v>0</v>
      </c>
      <c r="T191" s="171">
        <f>S191*H191</f>
        <v>0</v>
      </c>
      <c r="U191" s="33"/>
      <c r="V191" s="33"/>
      <c r="W191" s="33"/>
      <c r="X191" s="33"/>
      <c r="Y191" s="33"/>
      <c r="Z191" s="33"/>
      <c r="AA191" s="33"/>
      <c r="AB191" s="33"/>
      <c r="AC191" s="33"/>
      <c r="AD191" s="33"/>
      <c r="AE191" s="33"/>
      <c r="AR191" s="172" t="s">
        <v>255</v>
      </c>
      <c r="AT191" s="172" t="s">
        <v>167</v>
      </c>
      <c r="AU191" s="172" t="s">
        <v>75</v>
      </c>
      <c r="AY191" s="18" t="s">
        <v>165</v>
      </c>
      <c r="BE191" s="173">
        <f>IF(N191="základní",J191,0)</f>
        <v>0</v>
      </c>
      <c r="BF191" s="173">
        <f>IF(N191="snížená",J191,0)</f>
        <v>0</v>
      </c>
      <c r="BG191" s="173">
        <f>IF(N191="zákl. přenesená",J191,0)</f>
        <v>0</v>
      </c>
      <c r="BH191" s="173">
        <f>IF(N191="sníž. přenesená",J191,0)</f>
        <v>0</v>
      </c>
      <c r="BI191" s="173">
        <f>IF(N191="nulová",J191,0)</f>
        <v>0</v>
      </c>
      <c r="BJ191" s="18" t="s">
        <v>15</v>
      </c>
      <c r="BK191" s="173">
        <f>ROUND(I191*H191,2)</f>
        <v>0</v>
      </c>
      <c r="BL191" s="18" t="s">
        <v>255</v>
      </c>
      <c r="BM191" s="172" t="s">
        <v>733</v>
      </c>
    </row>
    <row r="192" spans="2:63" s="12" customFormat="1" ht="22.9" customHeight="1">
      <c r="B192" s="147"/>
      <c r="D192" s="360" t="s">
        <v>70</v>
      </c>
      <c r="E192" s="158" t="s">
        <v>361</v>
      </c>
      <c r="F192" s="158" t="s">
        <v>362</v>
      </c>
      <c r="I192" s="150"/>
      <c r="J192" s="159">
        <f>BK192</f>
        <v>0</v>
      </c>
      <c r="L192" s="147"/>
      <c r="M192" s="152"/>
      <c r="N192" s="153"/>
      <c r="O192" s="153"/>
      <c r="P192" s="154">
        <f>SUM(P193:P200)</f>
        <v>0</v>
      </c>
      <c r="Q192" s="153"/>
      <c r="R192" s="154">
        <f>SUM(R193:R200)</f>
        <v>0.02068</v>
      </c>
      <c r="S192" s="153"/>
      <c r="T192" s="155">
        <f>SUM(T193:T200)</f>
        <v>0.024</v>
      </c>
      <c r="AR192" s="148" t="s">
        <v>75</v>
      </c>
      <c r="AT192" s="156" t="s">
        <v>70</v>
      </c>
      <c r="AU192" s="156" t="s">
        <v>15</v>
      </c>
      <c r="AY192" s="148" t="s">
        <v>165</v>
      </c>
      <c r="BK192" s="157">
        <f>SUM(BK193:BK200)</f>
        <v>0</v>
      </c>
    </row>
    <row r="193" spans="1:65" s="2" customFormat="1" ht="33" customHeight="1">
      <c r="A193" s="33"/>
      <c r="B193" s="160"/>
      <c r="C193" s="161" t="s">
        <v>363</v>
      </c>
      <c r="D193" s="358" t="s">
        <v>167</v>
      </c>
      <c r="E193" s="162" t="s">
        <v>364</v>
      </c>
      <c r="F193" s="163" t="s">
        <v>365</v>
      </c>
      <c r="G193" s="164" t="s">
        <v>286</v>
      </c>
      <c r="H193" s="165">
        <v>1</v>
      </c>
      <c r="I193" s="166"/>
      <c r="J193" s="167">
        <f aca="true" t="shared" si="20" ref="J193:J200">ROUND(I193*H193,2)</f>
        <v>0</v>
      </c>
      <c r="K193" s="163" t="s">
        <v>171</v>
      </c>
      <c r="L193" s="34"/>
      <c r="M193" s="168" t="s">
        <v>3</v>
      </c>
      <c r="N193" s="169" t="s">
        <v>42</v>
      </c>
      <c r="O193" s="54"/>
      <c r="P193" s="170">
        <f aca="true" t="shared" si="21" ref="P193:P200">O193*H193</f>
        <v>0</v>
      </c>
      <c r="Q193" s="170">
        <v>0</v>
      </c>
      <c r="R193" s="170">
        <f aca="true" t="shared" si="22" ref="R193:R200">Q193*H193</f>
        <v>0</v>
      </c>
      <c r="S193" s="170">
        <v>0</v>
      </c>
      <c r="T193" s="171">
        <f aca="true" t="shared" si="23" ref="T193:T200">S193*H193</f>
        <v>0</v>
      </c>
      <c r="U193" s="33"/>
      <c r="V193" s="33"/>
      <c r="W193" s="33"/>
      <c r="X193" s="33"/>
      <c r="Y193" s="33"/>
      <c r="Z193" s="33"/>
      <c r="AA193" s="33"/>
      <c r="AB193" s="33"/>
      <c r="AC193" s="33"/>
      <c r="AD193" s="33"/>
      <c r="AE193" s="33"/>
      <c r="AR193" s="172" t="s">
        <v>255</v>
      </c>
      <c r="AT193" s="172" t="s">
        <v>167</v>
      </c>
      <c r="AU193" s="172" t="s">
        <v>75</v>
      </c>
      <c r="AY193" s="18" t="s">
        <v>165</v>
      </c>
      <c r="BE193" s="173">
        <f aca="true" t="shared" si="24" ref="BE193:BE200">IF(N193="základní",J193,0)</f>
        <v>0</v>
      </c>
      <c r="BF193" s="173">
        <f aca="true" t="shared" si="25" ref="BF193:BF200">IF(N193="snížená",J193,0)</f>
        <v>0</v>
      </c>
      <c r="BG193" s="173">
        <f aca="true" t="shared" si="26" ref="BG193:BG200">IF(N193="zákl. přenesená",J193,0)</f>
        <v>0</v>
      </c>
      <c r="BH193" s="173">
        <f aca="true" t="shared" si="27" ref="BH193:BH200">IF(N193="sníž. přenesená",J193,0)</f>
        <v>0</v>
      </c>
      <c r="BI193" s="173">
        <f aca="true" t="shared" si="28" ref="BI193:BI200">IF(N193="nulová",J193,0)</f>
        <v>0</v>
      </c>
      <c r="BJ193" s="18" t="s">
        <v>15</v>
      </c>
      <c r="BK193" s="173">
        <f aca="true" t="shared" si="29" ref="BK193:BK200">ROUND(I193*H193,2)</f>
        <v>0</v>
      </c>
      <c r="BL193" s="18" t="s">
        <v>255</v>
      </c>
      <c r="BM193" s="172" t="s">
        <v>734</v>
      </c>
    </row>
    <row r="194" spans="1:65" s="2" customFormat="1" ht="21.75" customHeight="1">
      <c r="A194" s="33"/>
      <c r="B194" s="160"/>
      <c r="C194" s="198" t="s">
        <v>367</v>
      </c>
      <c r="D194" s="361" t="s">
        <v>353</v>
      </c>
      <c r="E194" s="199" t="s">
        <v>368</v>
      </c>
      <c r="F194" s="200" t="s">
        <v>369</v>
      </c>
      <c r="G194" s="201" t="s">
        <v>286</v>
      </c>
      <c r="H194" s="202">
        <v>1</v>
      </c>
      <c r="I194" s="203"/>
      <c r="J194" s="204">
        <f t="shared" si="20"/>
        <v>0</v>
      </c>
      <c r="K194" s="200" t="s">
        <v>3</v>
      </c>
      <c r="L194" s="205"/>
      <c r="M194" s="206" t="s">
        <v>3</v>
      </c>
      <c r="N194" s="207" t="s">
        <v>42</v>
      </c>
      <c r="O194" s="54"/>
      <c r="P194" s="170">
        <f t="shared" si="21"/>
        <v>0</v>
      </c>
      <c r="Q194" s="170">
        <v>0.0155</v>
      </c>
      <c r="R194" s="170">
        <f t="shared" si="22"/>
        <v>0.0155</v>
      </c>
      <c r="S194" s="170">
        <v>0</v>
      </c>
      <c r="T194" s="171">
        <f t="shared" si="23"/>
        <v>0</v>
      </c>
      <c r="U194" s="33"/>
      <c r="V194" s="33"/>
      <c r="W194" s="33"/>
      <c r="X194" s="33"/>
      <c r="Y194" s="33"/>
      <c r="Z194" s="33"/>
      <c r="AA194" s="33"/>
      <c r="AB194" s="33"/>
      <c r="AC194" s="33"/>
      <c r="AD194" s="33"/>
      <c r="AE194" s="33"/>
      <c r="AR194" s="172" t="s">
        <v>330</v>
      </c>
      <c r="AT194" s="172" t="s">
        <v>353</v>
      </c>
      <c r="AU194" s="172" t="s">
        <v>75</v>
      </c>
      <c r="AY194" s="18" t="s">
        <v>165</v>
      </c>
      <c r="BE194" s="173">
        <f t="shared" si="24"/>
        <v>0</v>
      </c>
      <c r="BF194" s="173">
        <f t="shared" si="25"/>
        <v>0</v>
      </c>
      <c r="BG194" s="173">
        <f t="shared" si="26"/>
        <v>0</v>
      </c>
      <c r="BH194" s="173">
        <f t="shared" si="27"/>
        <v>0</v>
      </c>
      <c r="BI194" s="173">
        <f t="shared" si="28"/>
        <v>0</v>
      </c>
      <c r="BJ194" s="18" t="s">
        <v>15</v>
      </c>
      <c r="BK194" s="173">
        <f t="shared" si="29"/>
        <v>0</v>
      </c>
      <c r="BL194" s="18" t="s">
        <v>255</v>
      </c>
      <c r="BM194" s="172" t="s">
        <v>735</v>
      </c>
    </row>
    <row r="195" spans="1:65" s="2" customFormat="1" ht="16.5" customHeight="1">
      <c r="A195" s="33"/>
      <c r="B195" s="160"/>
      <c r="C195" s="161" t="s">
        <v>371</v>
      </c>
      <c r="D195" s="358" t="s">
        <v>167</v>
      </c>
      <c r="E195" s="162" t="s">
        <v>372</v>
      </c>
      <c r="F195" s="163" t="s">
        <v>373</v>
      </c>
      <c r="G195" s="164" t="s">
        <v>286</v>
      </c>
      <c r="H195" s="165">
        <v>1</v>
      </c>
      <c r="I195" s="166"/>
      <c r="J195" s="167">
        <f t="shared" si="20"/>
        <v>0</v>
      </c>
      <c r="K195" s="163" t="s">
        <v>171</v>
      </c>
      <c r="L195" s="34"/>
      <c r="M195" s="168" t="s">
        <v>3</v>
      </c>
      <c r="N195" s="169" t="s">
        <v>42</v>
      </c>
      <c r="O195" s="54"/>
      <c r="P195" s="170">
        <f t="shared" si="21"/>
        <v>0</v>
      </c>
      <c r="Q195" s="170">
        <v>0</v>
      </c>
      <c r="R195" s="170">
        <f t="shared" si="22"/>
        <v>0</v>
      </c>
      <c r="S195" s="170">
        <v>0</v>
      </c>
      <c r="T195" s="171">
        <f t="shared" si="23"/>
        <v>0</v>
      </c>
      <c r="U195" s="33"/>
      <c r="V195" s="33"/>
      <c r="W195" s="33"/>
      <c r="X195" s="33"/>
      <c r="Y195" s="33"/>
      <c r="Z195" s="33"/>
      <c r="AA195" s="33"/>
      <c r="AB195" s="33"/>
      <c r="AC195" s="33"/>
      <c r="AD195" s="33"/>
      <c r="AE195" s="33"/>
      <c r="AR195" s="172" t="s">
        <v>255</v>
      </c>
      <c r="AT195" s="172" t="s">
        <v>167</v>
      </c>
      <c r="AU195" s="172" t="s">
        <v>75</v>
      </c>
      <c r="AY195" s="18" t="s">
        <v>165</v>
      </c>
      <c r="BE195" s="173">
        <f t="shared" si="24"/>
        <v>0</v>
      </c>
      <c r="BF195" s="173">
        <f t="shared" si="25"/>
        <v>0</v>
      </c>
      <c r="BG195" s="173">
        <f t="shared" si="26"/>
        <v>0</v>
      </c>
      <c r="BH195" s="173">
        <f t="shared" si="27"/>
        <v>0</v>
      </c>
      <c r="BI195" s="173">
        <f t="shared" si="28"/>
        <v>0</v>
      </c>
      <c r="BJ195" s="18" t="s">
        <v>15</v>
      </c>
      <c r="BK195" s="173">
        <f t="shared" si="29"/>
        <v>0</v>
      </c>
      <c r="BL195" s="18" t="s">
        <v>255</v>
      </c>
      <c r="BM195" s="172" t="s">
        <v>736</v>
      </c>
    </row>
    <row r="196" spans="1:65" s="2" customFormat="1" ht="21.75" customHeight="1">
      <c r="A196" s="33"/>
      <c r="B196" s="160"/>
      <c r="C196" s="198" t="s">
        <v>375</v>
      </c>
      <c r="D196" s="361" t="s">
        <v>353</v>
      </c>
      <c r="E196" s="199" t="s">
        <v>376</v>
      </c>
      <c r="F196" s="200" t="s">
        <v>377</v>
      </c>
      <c r="G196" s="201" t="s">
        <v>286</v>
      </c>
      <c r="H196" s="202">
        <v>1</v>
      </c>
      <c r="I196" s="203"/>
      <c r="J196" s="204">
        <f t="shared" si="20"/>
        <v>0</v>
      </c>
      <c r="K196" s="200" t="s">
        <v>3</v>
      </c>
      <c r="L196" s="205"/>
      <c r="M196" s="206" t="s">
        <v>3</v>
      </c>
      <c r="N196" s="207" t="s">
        <v>42</v>
      </c>
      <c r="O196" s="54"/>
      <c r="P196" s="170">
        <f t="shared" si="21"/>
        <v>0</v>
      </c>
      <c r="Q196" s="170">
        <v>0.00068</v>
      </c>
      <c r="R196" s="170">
        <f t="shared" si="22"/>
        <v>0.00068</v>
      </c>
      <c r="S196" s="170">
        <v>0</v>
      </c>
      <c r="T196" s="171">
        <f t="shared" si="23"/>
        <v>0</v>
      </c>
      <c r="U196" s="33"/>
      <c r="V196" s="33"/>
      <c r="W196" s="33"/>
      <c r="X196" s="33"/>
      <c r="Y196" s="33"/>
      <c r="Z196" s="33"/>
      <c r="AA196" s="33"/>
      <c r="AB196" s="33"/>
      <c r="AC196" s="33"/>
      <c r="AD196" s="33"/>
      <c r="AE196" s="33"/>
      <c r="AR196" s="172" t="s">
        <v>330</v>
      </c>
      <c r="AT196" s="172" t="s">
        <v>353</v>
      </c>
      <c r="AU196" s="172" t="s">
        <v>75</v>
      </c>
      <c r="AY196" s="18" t="s">
        <v>165</v>
      </c>
      <c r="BE196" s="173">
        <f t="shared" si="24"/>
        <v>0</v>
      </c>
      <c r="BF196" s="173">
        <f t="shared" si="25"/>
        <v>0</v>
      </c>
      <c r="BG196" s="173">
        <f t="shared" si="26"/>
        <v>0</v>
      </c>
      <c r="BH196" s="173">
        <f t="shared" si="27"/>
        <v>0</v>
      </c>
      <c r="BI196" s="173">
        <f t="shared" si="28"/>
        <v>0</v>
      </c>
      <c r="BJ196" s="18" t="s">
        <v>15</v>
      </c>
      <c r="BK196" s="173">
        <f t="shared" si="29"/>
        <v>0</v>
      </c>
      <c r="BL196" s="18" t="s">
        <v>255</v>
      </c>
      <c r="BM196" s="172" t="s">
        <v>737</v>
      </c>
    </row>
    <row r="197" spans="1:65" s="2" customFormat="1" ht="16.5" customHeight="1">
      <c r="A197" s="33"/>
      <c r="B197" s="160"/>
      <c r="C197" s="161" t="s">
        <v>379</v>
      </c>
      <c r="D197" s="358" t="s">
        <v>167</v>
      </c>
      <c r="E197" s="162" t="s">
        <v>380</v>
      </c>
      <c r="F197" s="163" t="s">
        <v>381</v>
      </c>
      <c r="G197" s="164" t="s">
        <v>286</v>
      </c>
      <c r="H197" s="165">
        <v>1</v>
      </c>
      <c r="I197" s="166"/>
      <c r="J197" s="167">
        <f t="shared" si="20"/>
        <v>0</v>
      </c>
      <c r="K197" s="163" t="s">
        <v>171</v>
      </c>
      <c r="L197" s="34"/>
      <c r="M197" s="168" t="s">
        <v>3</v>
      </c>
      <c r="N197" s="169" t="s">
        <v>42</v>
      </c>
      <c r="O197" s="54"/>
      <c r="P197" s="170">
        <f t="shared" si="21"/>
        <v>0</v>
      </c>
      <c r="Q197" s="170">
        <v>0</v>
      </c>
      <c r="R197" s="170">
        <f t="shared" si="22"/>
        <v>0</v>
      </c>
      <c r="S197" s="170">
        <v>0.024</v>
      </c>
      <c r="T197" s="171">
        <f t="shared" si="23"/>
        <v>0.024</v>
      </c>
      <c r="U197" s="33"/>
      <c r="V197" s="33"/>
      <c r="W197" s="33"/>
      <c r="X197" s="33"/>
      <c r="Y197" s="33"/>
      <c r="Z197" s="33"/>
      <c r="AA197" s="33"/>
      <c r="AB197" s="33"/>
      <c r="AC197" s="33"/>
      <c r="AD197" s="33"/>
      <c r="AE197" s="33"/>
      <c r="AR197" s="172" t="s">
        <v>255</v>
      </c>
      <c r="AT197" s="172" t="s">
        <v>167</v>
      </c>
      <c r="AU197" s="172" t="s">
        <v>75</v>
      </c>
      <c r="AY197" s="18" t="s">
        <v>165</v>
      </c>
      <c r="BE197" s="173">
        <f t="shared" si="24"/>
        <v>0</v>
      </c>
      <c r="BF197" s="173">
        <f t="shared" si="25"/>
        <v>0</v>
      </c>
      <c r="BG197" s="173">
        <f t="shared" si="26"/>
        <v>0</v>
      </c>
      <c r="BH197" s="173">
        <f t="shared" si="27"/>
        <v>0</v>
      </c>
      <c r="BI197" s="173">
        <f t="shared" si="28"/>
        <v>0</v>
      </c>
      <c r="BJ197" s="18" t="s">
        <v>15</v>
      </c>
      <c r="BK197" s="173">
        <f t="shared" si="29"/>
        <v>0</v>
      </c>
      <c r="BL197" s="18" t="s">
        <v>255</v>
      </c>
      <c r="BM197" s="172" t="s">
        <v>738</v>
      </c>
    </row>
    <row r="198" spans="1:65" s="2" customFormat="1" ht="21.75" customHeight="1">
      <c r="A198" s="33"/>
      <c r="B198" s="160"/>
      <c r="C198" s="161" t="s">
        <v>383</v>
      </c>
      <c r="D198" s="358" t="s">
        <v>167</v>
      </c>
      <c r="E198" s="162" t="s">
        <v>384</v>
      </c>
      <c r="F198" s="163" t="s">
        <v>385</v>
      </c>
      <c r="G198" s="164" t="s">
        <v>286</v>
      </c>
      <c r="H198" s="165">
        <v>1</v>
      </c>
      <c r="I198" s="166"/>
      <c r="J198" s="167">
        <f t="shared" si="20"/>
        <v>0</v>
      </c>
      <c r="K198" s="163" t="s">
        <v>3</v>
      </c>
      <c r="L198" s="34"/>
      <c r="M198" s="168" t="s">
        <v>3</v>
      </c>
      <c r="N198" s="169" t="s">
        <v>42</v>
      </c>
      <c r="O198" s="54"/>
      <c r="P198" s="170">
        <f t="shared" si="21"/>
        <v>0</v>
      </c>
      <c r="Q198" s="170">
        <v>0</v>
      </c>
      <c r="R198" s="170">
        <f t="shared" si="22"/>
        <v>0</v>
      </c>
      <c r="S198" s="170">
        <v>0</v>
      </c>
      <c r="T198" s="171">
        <f t="shared" si="23"/>
        <v>0</v>
      </c>
      <c r="U198" s="33"/>
      <c r="V198" s="33"/>
      <c r="W198" s="33"/>
      <c r="X198" s="33"/>
      <c r="Y198" s="33"/>
      <c r="Z198" s="33"/>
      <c r="AA198" s="33"/>
      <c r="AB198" s="33"/>
      <c r="AC198" s="33"/>
      <c r="AD198" s="33"/>
      <c r="AE198" s="33"/>
      <c r="AR198" s="172" t="s">
        <v>255</v>
      </c>
      <c r="AT198" s="172" t="s">
        <v>167</v>
      </c>
      <c r="AU198" s="172" t="s">
        <v>75</v>
      </c>
      <c r="AY198" s="18" t="s">
        <v>165</v>
      </c>
      <c r="BE198" s="173">
        <f t="shared" si="24"/>
        <v>0</v>
      </c>
      <c r="BF198" s="173">
        <f t="shared" si="25"/>
        <v>0</v>
      </c>
      <c r="BG198" s="173">
        <f t="shared" si="26"/>
        <v>0</v>
      </c>
      <c r="BH198" s="173">
        <f t="shared" si="27"/>
        <v>0</v>
      </c>
      <c r="BI198" s="173">
        <f t="shared" si="28"/>
        <v>0</v>
      </c>
      <c r="BJ198" s="18" t="s">
        <v>15</v>
      </c>
      <c r="BK198" s="173">
        <f t="shared" si="29"/>
        <v>0</v>
      </c>
      <c r="BL198" s="18" t="s">
        <v>255</v>
      </c>
      <c r="BM198" s="172" t="s">
        <v>739</v>
      </c>
    </row>
    <row r="199" spans="1:65" s="2" customFormat="1" ht="16.5" customHeight="1">
      <c r="A199" s="33"/>
      <c r="B199" s="160"/>
      <c r="C199" s="198" t="s">
        <v>387</v>
      </c>
      <c r="D199" s="361" t="s">
        <v>353</v>
      </c>
      <c r="E199" s="199" t="s">
        <v>388</v>
      </c>
      <c r="F199" s="200" t="s">
        <v>389</v>
      </c>
      <c r="G199" s="201" t="s">
        <v>177</v>
      </c>
      <c r="H199" s="202">
        <v>1.5</v>
      </c>
      <c r="I199" s="203"/>
      <c r="J199" s="204">
        <f t="shared" si="20"/>
        <v>0</v>
      </c>
      <c r="K199" s="200" t="s">
        <v>171</v>
      </c>
      <c r="L199" s="205"/>
      <c r="M199" s="206" t="s">
        <v>3</v>
      </c>
      <c r="N199" s="207" t="s">
        <v>42</v>
      </c>
      <c r="O199" s="54"/>
      <c r="P199" s="170">
        <f t="shared" si="21"/>
        <v>0</v>
      </c>
      <c r="Q199" s="170">
        <v>0.003</v>
      </c>
      <c r="R199" s="170">
        <f t="shared" si="22"/>
        <v>0.0045000000000000005</v>
      </c>
      <c r="S199" s="170">
        <v>0</v>
      </c>
      <c r="T199" s="171">
        <f t="shared" si="23"/>
        <v>0</v>
      </c>
      <c r="U199" s="33"/>
      <c r="V199" s="33"/>
      <c r="W199" s="33"/>
      <c r="X199" s="33"/>
      <c r="Y199" s="33"/>
      <c r="Z199" s="33"/>
      <c r="AA199" s="33"/>
      <c r="AB199" s="33"/>
      <c r="AC199" s="33"/>
      <c r="AD199" s="33"/>
      <c r="AE199" s="33"/>
      <c r="AR199" s="172" t="s">
        <v>330</v>
      </c>
      <c r="AT199" s="172" t="s">
        <v>353</v>
      </c>
      <c r="AU199" s="172" t="s">
        <v>75</v>
      </c>
      <c r="AY199" s="18" t="s">
        <v>165</v>
      </c>
      <c r="BE199" s="173">
        <f t="shared" si="24"/>
        <v>0</v>
      </c>
      <c r="BF199" s="173">
        <f t="shared" si="25"/>
        <v>0</v>
      </c>
      <c r="BG199" s="173">
        <f t="shared" si="26"/>
        <v>0</v>
      </c>
      <c r="BH199" s="173">
        <f t="shared" si="27"/>
        <v>0</v>
      </c>
      <c r="BI199" s="173">
        <f t="shared" si="28"/>
        <v>0</v>
      </c>
      <c r="BJ199" s="18" t="s">
        <v>15</v>
      </c>
      <c r="BK199" s="173">
        <f t="shared" si="29"/>
        <v>0</v>
      </c>
      <c r="BL199" s="18" t="s">
        <v>255</v>
      </c>
      <c r="BM199" s="172" t="s">
        <v>740</v>
      </c>
    </row>
    <row r="200" spans="1:65" s="2" customFormat="1" ht="33" customHeight="1">
      <c r="A200" s="33"/>
      <c r="B200" s="160"/>
      <c r="C200" s="161" t="s">
        <v>391</v>
      </c>
      <c r="D200" s="358" t="s">
        <v>167</v>
      </c>
      <c r="E200" s="162" t="s">
        <v>631</v>
      </c>
      <c r="F200" s="163" t="s">
        <v>632</v>
      </c>
      <c r="G200" s="164" t="s">
        <v>270</v>
      </c>
      <c r="H200" s="197"/>
      <c r="I200" s="166"/>
      <c r="J200" s="167">
        <f t="shared" si="20"/>
        <v>0</v>
      </c>
      <c r="K200" s="163" t="s">
        <v>171</v>
      </c>
      <c r="L200" s="34"/>
      <c r="M200" s="168" t="s">
        <v>3</v>
      </c>
      <c r="N200" s="169" t="s">
        <v>42</v>
      </c>
      <c r="O200" s="54"/>
      <c r="P200" s="170">
        <f t="shared" si="21"/>
        <v>0</v>
      </c>
      <c r="Q200" s="170">
        <v>0</v>
      </c>
      <c r="R200" s="170">
        <f t="shared" si="22"/>
        <v>0</v>
      </c>
      <c r="S200" s="170">
        <v>0</v>
      </c>
      <c r="T200" s="171">
        <f t="shared" si="23"/>
        <v>0</v>
      </c>
      <c r="U200" s="33"/>
      <c r="V200" s="33"/>
      <c r="W200" s="33"/>
      <c r="X200" s="33"/>
      <c r="Y200" s="33"/>
      <c r="Z200" s="33"/>
      <c r="AA200" s="33"/>
      <c r="AB200" s="33"/>
      <c r="AC200" s="33"/>
      <c r="AD200" s="33"/>
      <c r="AE200" s="33"/>
      <c r="AR200" s="172" t="s">
        <v>255</v>
      </c>
      <c r="AT200" s="172" t="s">
        <v>167</v>
      </c>
      <c r="AU200" s="172" t="s">
        <v>75</v>
      </c>
      <c r="AY200" s="18" t="s">
        <v>165</v>
      </c>
      <c r="BE200" s="173">
        <f t="shared" si="24"/>
        <v>0</v>
      </c>
      <c r="BF200" s="173">
        <f t="shared" si="25"/>
        <v>0</v>
      </c>
      <c r="BG200" s="173">
        <f t="shared" si="26"/>
        <v>0</v>
      </c>
      <c r="BH200" s="173">
        <f t="shared" si="27"/>
        <v>0</v>
      </c>
      <c r="BI200" s="173">
        <f t="shared" si="28"/>
        <v>0</v>
      </c>
      <c r="BJ200" s="18" t="s">
        <v>15</v>
      </c>
      <c r="BK200" s="173">
        <f t="shared" si="29"/>
        <v>0</v>
      </c>
      <c r="BL200" s="18" t="s">
        <v>255</v>
      </c>
      <c r="BM200" s="172" t="s">
        <v>741</v>
      </c>
    </row>
    <row r="201" spans="2:63" s="12" customFormat="1" ht="22.9" customHeight="1">
      <c r="B201" s="147"/>
      <c r="D201" s="360" t="s">
        <v>70</v>
      </c>
      <c r="E201" s="158" t="s">
        <v>395</v>
      </c>
      <c r="F201" s="158" t="s">
        <v>396</v>
      </c>
      <c r="I201" s="150"/>
      <c r="J201" s="159">
        <f>BK201</f>
        <v>0</v>
      </c>
      <c r="L201" s="147"/>
      <c r="M201" s="152"/>
      <c r="N201" s="153"/>
      <c r="O201" s="153"/>
      <c r="P201" s="154">
        <f>SUM(P202:P212)</f>
        <v>0</v>
      </c>
      <c r="Q201" s="153"/>
      <c r="R201" s="154">
        <f>SUM(R202:R212)</f>
        <v>0.0929919</v>
      </c>
      <c r="S201" s="153"/>
      <c r="T201" s="155">
        <f>SUM(T202:T212)</f>
        <v>0.307729</v>
      </c>
      <c r="AR201" s="148" t="s">
        <v>75</v>
      </c>
      <c r="AT201" s="156" t="s">
        <v>70</v>
      </c>
      <c r="AU201" s="156" t="s">
        <v>15</v>
      </c>
      <c r="AY201" s="148" t="s">
        <v>165</v>
      </c>
      <c r="BK201" s="157">
        <f>SUM(BK202:BK212)</f>
        <v>0</v>
      </c>
    </row>
    <row r="202" spans="1:65" s="2" customFormat="1" ht="21.75" customHeight="1">
      <c r="A202" s="33"/>
      <c r="B202" s="160"/>
      <c r="C202" s="161" t="s">
        <v>397</v>
      </c>
      <c r="D202" s="358" t="s">
        <v>167</v>
      </c>
      <c r="E202" s="162" t="s">
        <v>398</v>
      </c>
      <c r="F202" s="163" t="s">
        <v>399</v>
      </c>
      <c r="G202" s="164" t="s">
        <v>170</v>
      </c>
      <c r="H202" s="165">
        <v>3.7</v>
      </c>
      <c r="I202" s="166"/>
      <c r="J202" s="167">
        <f>ROUND(I202*H202,2)</f>
        <v>0</v>
      </c>
      <c r="K202" s="163" t="s">
        <v>171</v>
      </c>
      <c r="L202" s="34"/>
      <c r="M202" s="168" t="s">
        <v>3</v>
      </c>
      <c r="N202" s="169" t="s">
        <v>42</v>
      </c>
      <c r="O202" s="54"/>
      <c r="P202" s="170">
        <f>O202*H202</f>
        <v>0</v>
      </c>
      <c r="Q202" s="170">
        <v>0</v>
      </c>
      <c r="R202" s="170">
        <f>Q202*H202</f>
        <v>0</v>
      </c>
      <c r="S202" s="170">
        <v>0.08317</v>
      </c>
      <c r="T202" s="171">
        <f>S202*H202</f>
        <v>0.307729</v>
      </c>
      <c r="U202" s="33"/>
      <c r="V202" s="33"/>
      <c r="W202" s="33"/>
      <c r="X202" s="33"/>
      <c r="Y202" s="33"/>
      <c r="Z202" s="33"/>
      <c r="AA202" s="33"/>
      <c r="AB202" s="33"/>
      <c r="AC202" s="33"/>
      <c r="AD202" s="33"/>
      <c r="AE202" s="33"/>
      <c r="AR202" s="172" t="s">
        <v>255</v>
      </c>
      <c r="AT202" s="172" t="s">
        <v>167</v>
      </c>
      <c r="AU202" s="172" t="s">
        <v>75</v>
      </c>
      <c r="AY202" s="18" t="s">
        <v>165</v>
      </c>
      <c r="BE202" s="173">
        <f>IF(N202="základní",J202,0)</f>
        <v>0</v>
      </c>
      <c r="BF202" s="173">
        <f>IF(N202="snížená",J202,0)</f>
        <v>0</v>
      </c>
      <c r="BG202" s="173">
        <f>IF(N202="zákl. přenesená",J202,0)</f>
        <v>0</v>
      </c>
      <c r="BH202" s="173">
        <f>IF(N202="sníž. přenesená",J202,0)</f>
        <v>0</v>
      </c>
      <c r="BI202" s="173">
        <f>IF(N202="nulová",J202,0)</f>
        <v>0</v>
      </c>
      <c r="BJ202" s="18" t="s">
        <v>15</v>
      </c>
      <c r="BK202" s="173">
        <f>ROUND(I202*H202,2)</f>
        <v>0</v>
      </c>
      <c r="BL202" s="18" t="s">
        <v>255</v>
      </c>
      <c r="BM202" s="172" t="s">
        <v>742</v>
      </c>
    </row>
    <row r="203" spans="2:51" s="13" customFormat="1" ht="12">
      <c r="B203" s="174"/>
      <c r="D203" s="359" t="s">
        <v>173</v>
      </c>
      <c r="E203" s="175" t="s">
        <v>3</v>
      </c>
      <c r="F203" s="176" t="s">
        <v>219</v>
      </c>
      <c r="H203" s="177">
        <v>3.7</v>
      </c>
      <c r="I203" s="178"/>
      <c r="L203" s="174"/>
      <c r="M203" s="179"/>
      <c r="N203" s="180"/>
      <c r="O203" s="180"/>
      <c r="P203" s="180"/>
      <c r="Q203" s="180"/>
      <c r="R203" s="180"/>
      <c r="S203" s="180"/>
      <c r="T203" s="181"/>
      <c r="AT203" s="175" t="s">
        <v>173</v>
      </c>
      <c r="AU203" s="175" t="s">
        <v>75</v>
      </c>
      <c r="AV203" s="13" t="s">
        <v>75</v>
      </c>
      <c r="AW203" s="13" t="s">
        <v>33</v>
      </c>
      <c r="AX203" s="13" t="s">
        <v>15</v>
      </c>
      <c r="AY203" s="175" t="s">
        <v>165</v>
      </c>
    </row>
    <row r="204" spans="1:65" s="2" customFormat="1" ht="33" customHeight="1">
      <c r="A204" s="33"/>
      <c r="B204" s="160"/>
      <c r="C204" s="161" t="s">
        <v>401</v>
      </c>
      <c r="D204" s="358" t="s">
        <v>167</v>
      </c>
      <c r="E204" s="162" t="s">
        <v>402</v>
      </c>
      <c r="F204" s="163" t="s">
        <v>403</v>
      </c>
      <c r="G204" s="164" t="s">
        <v>170</v>
      </c>
      <c r="H204" s="165">
        <v>3.7</v>
      </c>
      <c r="I204" s="166"/>
      <c r="J204" s="167">
        <f>ROUND(I204*H204,2)</f>
        <v>0</v>
      </c>
      <c r="K204" s="163" t="s">
        <v>171</v>
      </c>
      <c r="L204" s="34"/>
      <c r="M204" s="168" t="s">
        <v>3</v>
      </c>
      <c r="N204" s="169" t="s">
        <v>42</v>
      </c>
      <c r="O204" s="54"/>
      <c r="P204" s="170">
        <f>O204*H204</f>
        <v>0</v>
      </c>
      <c r="Q204" s="170">
        <v>0.00367</v>
      </c>
      <c r="R204" s="170">
        <f>Q204*H204</f>
        <v>0.013579</v>
      </c>
      <c r="S204" s="170">
        <v>0</v>
      </c>
      <c r="T204" s="171">
        <f>S204*H204</f>
        <v>0</v>
      </c>
      <c r="U204" s="33"/>
      <c r="V204" s="33"/>
      <c r="W204" s="33"/>
      <c r="X204" s="33"/>
      <c r="Y204" s="33"/>
      <c r="Z204" s="33"/>
      <c r="AA204" s="33"/>
      <c r="AB204" s="33"/>
      <c r="AC204" s="33"/>
      <c r="AD204" s="33"/>
      <c r="AE204" s="33"/>
      <c r="AR204" s="172" t="s">
        <v>255</v>
      </c>
      <c r="AT204" s="172" t="s">
        <v>167</v>
      </c>
      <c r="AU204" s="172" t="s">
        <v>75</v>
      </c>
      <c r="AY204" s="18" t="s">
        <v>165</v>
      </c>
      <c r="BE204" s="173">
        <f>IF(N204="základní",J204,0)</f>
        <v>0</v>
      </c>
      <c r="BF204" s="173">
        <f>IF(N204="snížená",J204,0)</f>
        <v>0</v>
      </c>
      <c r="BG204" s="173">
        <f>IF(N204="zákl. přenesená",J204,0)</f>
        <v>0</v>
      </c>
      <c r="BH204" s="173">
        <f>IF(N204="sníž. přenesená",J204,0)</f>
        <v>0</v>
      </c>
      <c r="BI204" s="173">
        <f>IF(N204="nulová",J204,0)</f>
        <v>0</v>
      </c>
      <c r="BJ204" s="18" t="s">
        <v>15</v>
      </c>
      <c r="BK204" s="173">
        <f>ROUND(I204*H204,2)</f>
        <v>0</v>
      </c>
      <c r="BL204" s="18" t="s">
        <v>255</v>
      </c>
      <c r="BM204" s="172" t="s">
        <v>743</v>
      </c>
    </row>
    <row r="205" spans="1:65" s="2" customFormat="1" ht="21.75" customHeight="1">
      <c r="A205" s="33"/>
      <c r="B205" s="160"/>
      <c r="C205" s="198" t="s">
        <v>405</v>
      </c>
      <c r="D205" s="361" t="s">
        <v>353</v>
      </c>
      <c r="E205" s="199" t="s">
        <v>406</v>
      </c>
      <c r="F205" s="200" t="s">
        <v>407</v>
      </c>
      <c r="G205" s="201" t="s">
        <v>170</v>
      </c>
      <c r="H205" s="202">
        <v>4.07</v>
      </c>
      <c r="I205" s="203"/>
      <c r="J205" s="204">
        <f>ROUND(I205*H205,2)</f>
        <v>0</v>
      </c>
      <c r="K205" s="200" t="s">
        <v>3</v>
      </c>
      <c r="L205" s="205"/>
      <c r="M205" s="206" t="s">
        <v>3</v>
      </c>
      <c r="N205" s="207" t="s">
        <v>42</v>
      </c>
      <c r="O205" s="54"/>
      <c r="P205" s="170">
        <f>O205*H205</f>
        <v>0</v>
      </c>
      <c r="Q205" s="170">
        <v>0.0192</v>
      </c>
      <c r="R205" s="170">
        <f>Q205*H205</f>
        <v>0.078144</v>
      </c>
      <c r="S205" s="170">
        <v>0</v>
      </c>
      <c r="T205" s="171">
        <f>S205*H205</f>
        <v>0</v>
      </c>
      <c r="U205" s="33"/>
      <c r="V205" s="33"/>
      <c r="W205" s="33"/>
      <c r="X205" s="33"/>
      <c r="Y205" s="33"/>
      <c r="Z205" s="33"/>
      <c r="AA205" s="33"/>
      <c r="AB205" s="33"/>
      <c r="AC205" s="33"/>
      <c r="AD205" s="33"/>
      <c r="AE205" s="33"/>
      <c r="AR205" s="172" t="s">
        <v>330</v>
      </c>
      <c r="AT205" s="172" t="s">
        <v>353</v>
      </c>
      <c r="AU205" s="172" t="s">
        <v>75</v>
      </c>
      <c r="AY205" s="18" t="s">
        <v>165</v>
      </c>
      <c r="BE205" s="173">
        <f>IF(N205="základní",J205,0)</f>
        <v>0</v>
      </c>
      <c r="BF205" s="173">
        <f>IF(N205="snížená",J205,0)</f>
        <v>0</v>
      </c>
      <c r="BG205" s="173">
        <f>IF(N205="zákl. přenesená",J205,0)</f>
        <v>0</v>
      </c>
      <c r="BH205" s="173">
        <f>IF(N205="sníž. přenesená",J205,0)</f>
        <v>0</v>
      </c>
      <c r="BI205" s="173">
        <f>IF(N205="nulová",J205,0)</f>
        <v>0</v>
      </c>
      <c r="BJ205" s="18" t="s">
        <v>15</v>
      </c>
      <c r="BK205" s="173">
        <f>ROUND(I205*H205,2)</f>
        <v>0</v>
      </c>
      <c r="BL205" s="18" t="s">
        <v>255</v>
      </c>
      <c r="BM205" s="172" t="s">
        <v>744</v>
      </c>
    </row>
    <row r="206" spans="2:51" s="13" customFormat="1" ht="12">
      <c r="B206" s="174"/>
      <c r="D206" s="359" t="s">
        <v>173</v>
      </c>
      <c r="F206" s="176" t="s">
        <v>409</v>
      </c>
      <c r="H206" s="177">
        <v>4.07</v>
      </c>
      <c r="I206" s="178"/>
      <c r="L206" s="174"/>
      <c r="M206" s="179"/>
      <c r="N206" s="180"/>
      <c r="O206" s="180"/>
      <c r="P206" s="180"/>
      <c r="Q206" s="180"/>
      <c r="R206" s="180"/>
      <c r="S206" s="180"/>
      <c r="T206" s="181"/>
      <c r="AT206" s="175" t="s">
        <v>173</v>
      </c>
      <c r="AU206" s="175" t="s">
        <v>75</v>
      </c>
      <c r="AV206" s="13" t="s">
        <v>75</v>
      </c>
      <c r="AW206" s="13" t="s">
        <v>4</v>
      </c>
      <c r="AX206" s="13" t="s">
        <v>15</v>
      </c>
      <c r="AY206" s="175" t="s">
        <v>165</v>
      </c>
    </row>
    <row r="207" spans="1:65" s="2" customFormat="1" ht="21.75" customHeight="1">
      <c r="A207" s="33"/>
      <c r="B207" s="160"/>
      <c r="C207" s="161" t="s">
        <v>410</v>
      </c>
      <c r="D207" s="358" t="s">
        <v>167</v>
      </c>
      <c r="E207" s="162" t="s">
        <v>411</v>
      </c>
      <c r="F207" s="163" t="s">
        <v>412</v>
      </c>
      <c r="G207" s="164" t="s">
        <v>170</v>
      </c>
      <c r="H207" s="165">
        <v>3.7</v>
      </c>
      <c r="I207" s="166"/>
      <c r="J207" s="167">
        <f>ROUND(I207*H207,2)</f>
        <v>0</v>
      </c>
      <c r="K207" s="163" t="s">
        <v>171</v>
      </c>
      <c r="L207" s="34"/>
      <c r="M207" s="168" t="s">
        <v>3</v>
      </c>
      <c r="N207" s="169" t="s">
        <v>42</v>
      </c>
      <c r="O207" s="54"/>
      <c r="P207" s="170">
        <f>O207*H207</f>
        <v>0</v>
      </c>
      <c r="Q207" s="170">
        <v>0</v>
      </c>
      <c r="R207" s="170">
        <f>Q207*H207</f>
        <v>0</v>
      </c>
      <c r="S207" s="170">
        <v>0</v>
      </c>
      <c r="T207" s="171">
        <f>S207*H207</f>
        <v>0</v>
      </c>
      <c r="U207" s="33"/>
      <c r="V207" s="33"/>
      <c r="W207" s="33"/>
      <c r="X207" s="33"/>
      <c r="Y207" s="33"/>
      <c r="Z207" s="33"/>
      <c r="AA207" s="33"/>
      <c r="AB207" s="33"/>
      <c r="AC207" s="33"/>
      <c r="AD207" s="33"/>
      <c r="AE207" s="33"/>
      <c r="AR207" s="172" t="s">
        <v>255</v>
      </c>
      <c r="AT207" s="172" t="s">
        <v>167</v>
      </c>
      <c r="AU207" s="172" t="s">
        <v>75</v>
      </c>
      <c r="AY207" s="18" t="s">
        <v>165</v>
      </c>
      <c r="BE207" s="173">
        <f>IF(N207="základní",J207,0)</f>
        <v>0</v>
      </c>
      <c r="BF207" s="173">
        <f>IF(N207="snížená",J207,0)</f>
        <v>0</v>
      </c>
      <c r="BG207" s="173">
        <f>IF(N207="zákl. přenesená",J207,0)</f>
        <v>0</v>
      </c>
      <c r="BH207" s="173">
        <f>IF(N207="sníž. přenesená",J207,0)</f>
        <v>0</v>
      </c>
      <c r="BI207" s="173">
        <f>IF(N207="nulová",J207,0)</f>
        <v>0</v>
      </c>
      <c r="BJ207" s="18" t="s">
        <v>15</v>
      </c>
      <c r="BK207" s="173">
        <f>ROUND(I207*H207,2)</f>
        <v>0</v>
      </c>
      <c r="BL207" s="18" t="s">
        <v>255</v>
      </c>
      <c r="BM207" s="172" t="s">
        <v>745</v>
      </c>
    </row>
    <row r="208" spans="1:65" s="2" customFormat="1" ht="16.5" customHeight="1">
      <c r="A208" s="33"/>
      <c r="B208" s="160"/>
      <c r="C208" s="161" t="s">
        <v>414</v>
      </c>
      <c r="D208" s="358" t="s">
        <v>167</v>
      </c>
      <c r="E208" s="162" t="s">
        <v>415</v>
      </c>
      <c r="F208" s="163" t="s">
        <v>416</v>
      </c>
      <c r="G208" s="164" t="s">
        <v>170</v>
      </c>
      <c r="H208" s="165">
        <v>3.7</v>
      </c>
      <c r="I208" s="166"/>
      <c r="J208" s="167">
        <f>ROUND(I208*H208,2)</f>
        <v>0</v>
      </c>
      <c r="K208" s="163" t="s">
        <v>171</v>
      </c>
      <c r="L208" s="34"/>
      <c r="M208" s="168" t="s">
        <v>3</v>
      </c>
      <c r="N208" s="169" t="s">
        <v>42</v>
      </c>
      <c r="O208" s="54"/>
      <c r="P208" s="170">
        <f>O208*H208</f>
        <v>0</v>
      </c>
      <c r="Q208" s="170">
        <v>0.0003</v>
      </c>
      <c r="R208" s="170">
        <f>Q208*H208</f>
        <v>0.0011099999999999999</v>
      </c>
      <c r="S208" s="170">
        <v>0</v>
      </c>
      <c r="T208" s="171">
        <f>S208*H208</f>
        <v>0</v>
      </c>
      <c r="U208" s="33"/>
      <c r="V208" s="33"/>
      <c r="W208" s="33"/>
      <c r="X208" s="33"/>
      <c r="Y208" s="33"/>
      <c r="Z208" s="33"/>
      <c r="AA208" s="33"/>
      <c r="AB208" s="33"/>
      <c r="AC208" s="33"/>
      <c r="AD208" s="33"/>
      <c r="AE208" s="33"/>
      <c r="AR208" s="172" t="s">
        <v>255</v>
      </c>
      <c r="AT208" s="172" t="s">
        <v>167</v>
      </c>
      <c r="AU208" s="172" t="s">
        <v>75</v>
      </c>
      <c r="AY208" s="18" t="s">
        <v>165</v>
      </c>
      <c r="BE208" s="173">
        <f>IF(N208="základní",J208,0)</f>
        <v>0</v>
      </c>
      <c r="BF208" s="173">
        <f>IF(N208="snížená",J208,0)</f>
        <v>0</v>
      </c>
      <c r="BG208" s="173">
        <f>IF(N208="zákl. přenesená",J208,0)</f>
        <v>0</v>
      </c>
      <c r="BH208" s="173">
        <f>IF(N208="sníž. přenesená",J208,0)</f>
        <v>0</v>
      </c>
      <c r="BI208" s="173">
        <f>IF(N208="nulová",J208,0)</f>
        <v>0</v>
      </c>
      <c r="BJ208" s="18" t="s">
        <v>15</v>
      </c>
      <c r="BK208" s="173">
        <f>ROUND(I208*H208,2)</f>
        <v>0</v>
      </c>
      <c r="BL208" s="18" t="s">
        <v>255</v>
      </c>
      <c r="BM208" s="172" t="s">
        <v>746</v>
      </c>
    </row>
    <row r="209" spans="1:65" s="2" customFormat="1" ht="16.5" customHeight="1">
      <c r="A209" s="33"/>
      <c r="B209" s="160"/>
      <c r="C209" s="161" t="s">
        <v>418</v>
      </c>
      <c r="D209" s="358" t="s">
        <v>167</v>
      </c>
      <c r="E209" s="162" t="s">
        <v>419</v>
      </c>
      <c r="F209" s="163" t="s">
        <v>420</v>
      </c>
      <c r="G209" s="164" t="s">
        <v>177</v>
      </c>
      <c r="H209" s="165">
        <v>0.7</v>
      </c>
      <c r="I209" s="166"/>
      <c r="J209" s="167">
        <f>ROUND(I209*H209,2)</f>
        <v>0</v>
      </c>
      <c r="K209" s="163" t="s">
        <v>171</v>
      </c>
      <c r="L209" s="34"/>
      <c r="M209" s="168" t="s">
        <v>3</v>
      </c>
      <c r="N209" s="169" t="s">
        <v>42</v>
      </c>
      <c r="O209" s="54"/>
      <c r="P209" s="170">
        <f>O209*H209</f>
        <v>0</v>
      </c>
      <c r="Q209" s="170">
        <v>4E-05</v>
      </c>
      <c r="R209" s="170">
        <f>Q209*H209</f>
        <v>2.8E-05</v>
      </c>
      <c r="S209" s="170">
        <v>0</v>
      </c>
      <c r="T209" s="171">
        <f>S209*H209</f>
        <v>0</v>
      </c>
      <c r="U209" s="33"/>
      <c r="V209" s="33"/>
      <c r="W209" s="33"/>
      <c r="X209" s="33"/>
      <c r="Y209" s="33"/>
      <c r="Z209" s="33"/>
      <c r="AA209" s="33"/>
      <c r="AB209" s="33"/>
      <c r="AC209" s="33"/>
      <c r="AD209" s="33"/>
      <c r="AE209" s="33"/>
      <c r="AR209" s="172" t="s">
        <v>255</v>
      </c>
      <c r="AT209" s="172" t="s">
        <v>167</v>
      </c>
      <c r="AU209" s="172" t="s">
        <v>75</v>
      </c>
      <c r="AY209" s="18" t="s">
        <v>165</v>
      </c>
      <c r="BE209" s="173">
        <f>IF(N209="základní",J209,0)</f>
        <v>0</v>
      </c>
      <c r="BF209" s="173">
        <f>IF(N209="snížená",J209,0)</f>
        <v>0</v>
      </c>
      <c r="BG209" s="173">
        <f>IF(N209="zákl. přenesená",J209,0)</f>
        <v>0</v>
      </c>
      <c r="BH209" s="173">
        <f>IF(N209="sníž. přenesená",J209,0)</f>
        <v>0</v>
      </c>
      <c r="BI209" s="173">
        <f>IF(N209="nulová",J209,0)</f>
        <v>0</v>
      </c>
      <c r="BJ209" s="18" t="s">
        <v>15</v>
      </c>
      <c r="BK209" s="173">
        <f>ROUND(I209*H209,2)</f>
        <v>0</v>
      </c>
      <c r="BL209" s="18" t="s">
        <v>255</v>
      </c>
      <c r="BM209" s="172" t="s">
        <v>747</v>
      </c>
    </row>
    <row r="210" spans="1:65" s="2" customFormat="1" ht="16.5" customHeight="1">
      <c r="A210" s="33"/>
      <c r="B210" s="160"/>
      <c r="C210" s="198" t="s">
        <v>422</v>
      </c>
      <c r="D210" s="361" t="s">
        <v>353</v>
      </c>
      <c r="E210" s="199" t="s">
        <v>423</v>
      </c>
      <c r="F210" s="200" t="s">
        <v>424</v>
      </c>
      <c r="G210" s="201" t="s">
        <v>177</v>
      </c>
      <c r="H210" s="202">
        <v>0.77</v>
      </c>
      <c r="I210" s="203"/>
      <c r="J210" s="204">
        <f>ROUND(I210*H210,2)</f>
        <v>0</v>
      </c>
      <c r="K210" s="200" t="s">
        <v>171</v>
      </c>
      <c r="L210" s="205"/>
      <c r="M210" s="206" t="s">
        <v>3</v>
      </c>
      <c r="N210" s="207" t="s">
        <v>42</v>
      </c>
      <c r="O210" s="54"/>
      <c r="P210" s="170">
        <f>O210*H210</f>
        <v>0</v>
      </c>
      <c r="Q210" s="170">
        <v>0.00017</v>
      </c>
      <c r="R210" s="170">
        <f>Q210*H210</f>
        <v>0.0001309</v>
      </c>
      <c r="S210" s="170">
        <v>0</v>
      </c>
      <c r="T210" s="171">
        <f>S210*H210</f>
        <v>0</v>
      </c>
      <c r="U210" s="33"/>
      <c r="V210" s="33"/>
      <c r="W210" s="33"/>
      <c r="X210" s="33"/>
      <c r="Y210" s="33"/>
      <c r="Z210" s="33"/>
      <c r="AA210" s="33"/>
      <c r="AB210" s="33"/>
      <c r="AC210" s="33"/>
      <c r="AD210" s="33"/>
      <c r="AE210" s="33"/>
      <c r="AR210" s="172" t="s">
        <v>330</v>
      </c>
      <c r="AT210" s="172" t="s">
        <v>353</v>
      </c>
      <c r="AU210" s="172" t="s">
        <v>75</v>
      </c>
      <c r="AY210" s="18" t="s">
        <v>165</v>
      </c>
      <c r="BE210" s="173">
        <f>IF(N210="základní",J210,0)</f>
        <v>0</v>
      </c>
      <c r="BF210" s="173">
        <f>IF(N210="snížená",J210,0)</f>
        <v>0</v>
      </c>
      <c r="BG210" s="173">
        <f>IF(N210="zákl. přenesená",J210,0)</f>
        <v>0</v>
      </c>
      <c r="BH210" s="173">
        <f>IF(N210="sníž. přenesená",J210,0)</f>
        <v>0</v>
      </c>
      <c r="BI210" s="173">
        <f>IF(N210="nulová",J210,0)</f>
        <v>0</v>
      </c>
      <c r="BJ210" s="18" t="s">
        <v>15</v>
      </c>
      <c r="BK210" s="173">
        <f>ROUND(I210*H210,2)</f>
        <v>0</v>
      </c>
      <c r="BL210" s="18" t="s">
        <v>255</v>
      </c>
      <c r="BM210" s="172" t="s">
        <v>748</v>
      </c>
    </row>
    <row r="211" spans="2:51" s="13" customFormat="1" ht="12">
      <c r="B211" s="174"/>
      <c r="D211" s="359" t="s">
        <v>173</v>
      </c>
      <c r="F211" s="176" t="s">
        <v>426</v>
      </c>
      <c r="H211" s="177">
        <v>0.77</v>
      </c>
      <c r="I211" s="178"/>
      <c r="L211" s="174"/>
      <c r="M211" s="179"/>
      <c r="N211" s="180"/>
      <c r="O211" s="180"/>
      <c r="P211" s="180"/>
      <c r="Q211" s="180"/>
      <c r="R211" s="180"/>
      <c r="S211" s="180"/>
      <c r="T211" s="181"/>
      <c r="AT211" s="175" t="s">
        <v>173</v>
      </c>
      <c r="AU211" s="175" t="s">
        <v>75</v>
      </c>
      <c r="AV211" s="13" t="s">
        <v>75</v>
      </c>
      <c r="AW211" s="13" t="s">
        <v>4</v>
      </c>
      <c r="AX211" s="13" t="s">
        <v>15</v>
      </c>
      <c r="AY211" s="175" t="s">
        <v>165</v>
      </c>
    </row>
    <row r="212" spans="1:65" s="2" customFormat="1" ht="33" customHeight="1">
      <c r="A212" s="33"/>
      <c r="B212" s="160"/>
      <c r="C212" s="161" t="s">
        <v>427</v>
      </c>
      <c r="D212" s="358" t="s">
        <v>167</v>
      </c>
      <c r="E212" s="162" t="s">
        <v>641</v>
      </c>
      <c r="F212" s="163" t="s">
        <v>642</v>
      </c>
      <c r="G212" s="164" t="s">
        <v>270</v>
      </c>
      <c r="H212" s="197"/>
      <c r="I212" s="166"/>
      <c r="J212" s="167">
        <f>ROUND(I212*H212,2)</f>
        <v>0</v>
      </c>
      <c r="K212" s="163" t="s">
        <v>171</v>
      </c>
      <c r="L212" s="34"/>
      <c r="M212" s="168" t="s">
        <v>3</v>
      </c>
      <c r="N212" s="169" t="s">
        <v>42</v>
      </c>
      <c r="O212" s="54"/>
      <c r="P212" s="170">
        <f>O212*H212</f>
        <v>0</v>
      </c>
      <c r="Q212" s="170">
        <v>0</v>
      </c>
      <c r="R212" s="170">
        <f>Q212*H212</f>
        <v>0</v>
      </c>
      <c r="S212" s="170">
        <v>0</v>
      </c>
      <c r="T212" s="171">
        <f>S212*H212</f>
        <v>0</v>
      </c>
      <c r="U212" s="33"/>
      <c r="V212" s="33"/>
      <c r="W212" s="33"/>
      <c r="X212" s="33"/>
      <c r="Y212" s="33"/>
      <c r="Z212" s="33"/>
      <c r="AA212" s="33"/>
      <c r="AB212" s="33"/>
      <c r="AC212" s="33"/>
      <c r="AD212" s="33"/>
      <c r="AE212" s="33"/>
      <c r="AR212" s="172" t="s">
        <v>255</v>
      </c>
      <c r="AT212" s="172" t="s">
        <v>167</v>
      </c>
      <c r="AU212" s="172" t="s">
        <v>75</v>
      </c>
      <c r="AY212" s="18" t="s">
        <v>165</v>
      </c>
      <c r="BE212" s="173">
        <f>IF(N212="základní",J212,0)</f>
        <v>0</v>
      </c>
      <c r="BF212" s="173">
        <f>IF(N212="snížená",J212,0)</f>
        <v>0</v>
      </c>
      <c r="BG212" s="173">
        <f>IF(N212="zákl. přenesená",J212,0)</f>
        <v>0</v>
      </c>
      <c r="BH212" s="173">
        <f>IF(N212="sníž. přenesená",J212,0)</f>
        <v>0</v>
      </c>
      <c r="BI212" s="173">
        <f>IF(N212="nulová",J212,0)</f>
        <v>0</v>
      </c>
      <c r="BJ212" s="18" t="s">
        <v>15</v>
      </c>
      <c r="BK212" s="173">
        <f>ROUND(I212*H212,2)</f>
        <v>0</v>
      </c>
      <c r="BL212" s="18" t="s">
        <v>255</v>
      </c>
      <c r="BM212" s="172" t="s">
        <v>749</v>
      </c>
    </row>
    <row r="213" spans="2:63" s="12" customFormat="1" ht="22.9" customHeight="1">
      <c r="B213" s="147"/>
      <c r="D213" s="360" t="s">
        <v>70</v>
      </c>
      <c r="E213" s="158" t="s">
        <v>431</v>
      </c>
      <c r="F213" s="158" t="s">
        <v>432</v>
      </c>
      <c r="I213" s="150"/>
      <c r="J213" s="159">
        <f>BK213</f>
        <v>0</v>
      </c>
      <c r="L213" s="147"/>
      <c r="M213" s="152"/>
      <c r="N213" s="153"/>
      <c r="O213" s="153"/>
      <c r="P213" s="154">
        <f>SUM(P214:P239)</f>
        <v>0</v>
      </c>
      <c r="Q213" s="153"/>
      <c r="R213" s="154">
        <f>SUM(R214:R239)</f>
        <v>0.08550500000000001</v>
      </c>
      <c r="S213" s="153"/>
      <c r="T213" s="155">
        <f>SUM(T214:T239)</f>
        <v>1.4833</v>
      </c>
      <c r="AR213" s="148" t="s">
        <v>75</v>
      </c>
      <c r="AT213" s="156" t="s">
        <v>70</v>
      </c>
      <c r="AU213" s="156" t="s">
        <v>15</v>
      </c>
      <c r="AY213" s="148" t="s">
        <v>165</v>
      </c>
      <c r="BK213" s="157">
        <f>SUM(BK214:BK239)</f>
        <v>0</v>
      </c>
    </row>
    <row r="214" spans="1:65" s="2" customFormat="1" ht="21.75" customHeight="1">
      <c r="A214" s="33"/>
      <c r="B214" s="160"/>
      <c r="C214" s="161" t="s">
        <v>433</v>
      </c>
      <c r="D214" s="358" t="s">
        <v>167</v>
      </c>
      <c r="E214" s="162" t="s">
        <v>434</v>
      </c>
      <c r="F214" s="163" t="s">
        <v>435</v>
      </c>
      <c r="G214" s="164" t="s">
        <v>170</v>
      </c>
      <c r="H214" s="165">
        <v>18.2</v>
      </c>
      <c r="I214" s="166"/>
      <c r="J214" s="167">
        <f>ROUND(I214*H214,2)</f>
        <v>0</v>
      </c>
      <c r="K214" s="163" t="s">
        <v>171</v>
      </c>
      <c r="L214" s="34"/>
      <c r="M214" s="168" t="s">
        <v>3</v>
      </c>
      <c r="N214" s="169" t="s">
        <v>42</v>
      </c>
      <c r="O214" s="54"/>
      <c r="P214" s="170">
        <f>O214*H214</f>
        <v>0</v>
      </c>
      <c r="Q214" s="170">
        <v>0</v>
      </c>
      <c r="R214" s="170">
        <f>Q214*H214</f>
        <v>0</v>
      </c>
      <c r="S214" s="170">
        <v>0.0815</v>
      </c>
      <c r="T214" s="171">
        <f>S214*H214</f>
        <v>1.4833</v>
      </c>
      <c r="U214" s="33"/>
      <c r="V214" s="33"/>
      <c r="W214" s="33"/>
      <c r="X214" s="33"/>
      <c r="Y214" s="33"/>
      <c r="Z214" s="33"/>
      <c r="AA214" s="33"/>
      <c r="AB214" s="33"/>
      <c r="AC214" s="33"/>
      <c r="AD214" s="33"/>
      <c r="AE214" s="33"/>
      <c r="AR214" s="172" t="s">
        <v>255</v>
      </c>
      <c r="AT214" s="172" t="s">
        <v>167</v>
      </c>
      <c r="AU214" s="172" t="s">
        <v>75</v>
      </c>
      <c r="AY214" s="18" t="s">
        <v>165</v>
      </c>
      <c r="BE214" s="173">
        <f>IF(N214="základní",J214,0)</f>
        <v>0</v>
      </c>
      <c r="BF214" s="173">
        <f>IF(N214="snížená",J214,0)</f>
        <v>0</v>
      </c>
      <c r="BG214" s="173">
        <f>IF(N214="zákl. přenesená",J214,0)</f>
        <v>0</v>
      </c>
      <c r="BH214" s="173">
        <f>IF(N214="sníž. přenesená",J214,0)</f>
        <v>0</v>
      </c>
      <c r="BI214" s="173">
        <f>IF(N214="nulová",J214,0)</f>
        <v>0</v>
      </c>
      <c r="BJ214" s="18" t="s">
        <v>15</v>
      </c>
      <c r="BK214" s="173">
        <f>ROUND(I214*H214,2)</f>
        <v>0</v>
      </c>
      <c r="BL214" s="18" t="s">
        <v>255</v>
      </c>
      <c r="BM214" s="172" t="s">
        <v>750</v>
      </c>
    </row>
    <row r="215" spans="2:51" s="13" customFormat="1" ht="12">
      <c r="B215" s="174"/>
      <c r="D215" s="359" t="s">
        <v>173</v>
      </c>
      <c r="E215" s="175" t="s">
        <v>3</v>
      </c>
      <c r="F215" s="176" t="s">
        <v>437</v>
      </c>
      <c r="H215" s="177">
        <v>19.6</v>
      </c>
      <c r="I215" s="178"/>
      <c r="L215" s="174"/>
      <c r="M215" s="179"/>
      <c r="N215" s="180"/>
      <c r="O215" s="180"/>
      <c r="P215" s="180"/>
      <c r="Q215" s="180"/>
      <c r="R215" s="180"/>
      <c r="S215" s="180"/>
      <c r="T215" s="181"/>
      <c r="AT215" s="175" t="s">
        <v>173</v>
      </c>
      <c r="AU215" s="175" t="s">
        <v>75</v>
      </c>
      <c r="AV215" s="13" t="s">
        <v>75</v>
      </c>
      <c r="AW215" s="13" t="s">
        <v>33</v>
      </c>
      <c r="AX215" s="13" t="s">
        <v>71</v>
      </c>
      <c r="AY215" s="175" t="s">
        <v>165</v>
      </c>
    </row>
    <row r="216" spans="2:51" s="13" customFormat="1" ht="12">
      <c r="B216" s="174"/>
      <c r="D216" s="359" t="s">
        <v>173</v>
      </c>
      <c r="E216" s="175" t="s">
        <v>3</v>
      </c>
      <c r="F216" s="176" t="s">
        <v>192</v>
      </c>
      <c r="H216" s="177">
        <v>-1.4</v>
      </c>
      <c r="I216" s="178"/>
      <c r="L216" s="174"/>
      <c r="M216" s="179"/>
      <c r="N216" s="180"/>
      <c r="O216" s="180"/>
      <c r="P216" s="180"/>
      <c r="Q216" s="180"/>
      <c r="R216" s="180"/>
      <c r="S216" s="180"/>
      <c r="T216" s="181"/>
      <c r="AT216" s="175" t="s">
        <v>173</v>
      </c>
      <c r="AU216" s="175" t="s">
        <v>75</v>
      </c>
      <c r="AV216" s="13" t="s">
        <v>75</v>
      </c>
      <c r="AW216" s="13" t="s">
        <v>33</v>
      </c>
      <c r="AX216" s="13" t="s">
        <v>71</v>
      </c>
      <c r="AY216" s="175" t="s">
        <v>165</v>
      </c>
    </row>
    <row r="217" spans="2:51" s="14" customFormat="1" ht="12">
      <c r="B217" s="182"/>
      <c r="D217" s="359" t="s">
        <v>173</v>
      </c>
      <c r="E217" s="183" t="s">
        <v>3</v>
      </c>
      <c r="F217" s="184" t="s">
        <v>181</v>
      </c>
      <c r="H217" s="185">
        <v>18.2</v>
      </c>
      <c r="I217" s="186"/>
      <c r="L217" s="182"/>
      <c r="M217" s="187"/>
      <c r="N217" s="188"/>
      <c r="O217" s="188"/>
      <c r="P217" s="188"/>
      <c r="Q217" s="188"/>
      <c r="R217" s="188"/>
      <c r="S217" s="188"/>
      <c r="T217" s="189"/>
      <c r="AT217" s="183" t="s">
        <v>173</v>
      </c>
      <c r="AU217" s="183" t="s">
        <v>75</v>
      </c>
      <c r="AV217" s="14" t="s">
        <v>87</v>
      </c>
      <c r="AW217" s="14" t="s">
        <v>33</v>
      </c>
      <c r="AX217" s="14" t="s">
        <v>15</v>
      </c>
      <c r="AY217" s="183" t="s">
        <v>165</v>
      </c>
    </row>
    <row r="218" spans="1:65" s="2" customFormat="1" ht="33" customHeight="1">
      <c r="A218" s="33"/>
      <c r="B218" s="160"/>
      <c r="C218" s="161" t="s">
        <v>438</v>
      </c>
      <c r="D218" s="358" t="s">
        <v>167</v>
      </c>
      <c r="E218" s="162" t="s">
        <v>439</v>
      </c>
      <c r="F218" s="163" t="s">
        <v>440</v>
      </c>
      <c r="G218" s="164" t="s">
        <v>170</v>
      </c>
      <c r="H218" s="165">
        <v>22.12</v>
      </c>
      <c r="I218" s="166"/>
      <c r="J218" s="167">
        <f>ROUND(I218*H218,2)</f>
        <v>0</v>
      </c>
      <c r="K218" s="163" t="s">
        <v>171</v>
      </c>
      <c r="L218" s="34"/>
      <c r="M218" s="168" t="s">
        <v>3</v>
      </c>
      <c r="N218" s="169" t="s">
        <v>42</v>
      </c>
      <c r="O218" s="54"/>
      <c r="P218" s="170">
        <f>O218*H218</f>
        <v>0</v>
      </c>
      <c r="Q218" s="170">
        <v>0.0029</v>
      </c>
      <c r="R218" s="170">
        <f>Q218*H218</f>
        <v>0.064148</v>
      </c>
      <c r="S218" s="170">
        <v>0</v>
      </c>
      <c r="T218" s="171">
        <f>S218*H218</f>
        <v>0</v>
      </c>
      <c r="U218" s="33"/>
      <c r="V218" s="33"/>
      <c r="W218" s="33"/>
      <c r="X218" s="33"/>
      <c r="Y218" s="33"/>
      <c r="Z218" s="33"/>
      <c r="AA218" s="33"/>
      <c r="AB218" s="33"/>
      <c r="AC218" s="33"/>
      <c r="AD218" s="33"/>
      <c r="AE218" s="33"/>
      <c r="AR218" s="172" t="s">
        <v>255</v>
      </c>
      <c r="AT218" s="172" t="s">
        <v>167</v>
      </c>
      <c r="AU218" s="172" t="s">
        <v>75</v>
      </c>
      <c r="AY218" s="18" t="s">
        <v>165</v>
      </c>
      <c r="BE218" s="173">
        <f>IF(N218="základní",J218,0)</f>
        <v>0</v>
      </c>
      <c r="BF218" s="173">
        <f>IF(N218="snížená",J218,0)</f>
        <v>0</v>
      </c>
      <c r="BG218" s="173">
        <f>IF(N218="zákl. přenesená",J218,0)</f>
        <v>0</v>
      </c>
      <c r="BH218" s="173">
        <f>IF(N218="sníž. přenesená",J218,0)</f>
        <v>0</v>
      </c>
      <c r="BI218" s="173">
        <f>IF(N218="nulová",J218,0)</f>
        <v>0</v>
      </c>
      <c r="BJ218" s="18" t="s">
        <v>15</v>
      </c>
      <c r="BK218" s="173">
        <f>ROUND(I218*H218,2)</f>
        <v>0</v>
      </c>
      <c r="BL218" s="18" t="s">
        <v>255</v>
      </c>
      <c r="BM218" s="172" t="s">
        <v>751</v>
      </c>
    </row>
    <row r="219" spans="2:51" s="13" customFormat="1" ht="12">
      <c r="B219" s="174"/>
      <c r="D219" s="359" t="s">
        <v>173</v>
      </c>
      <c r="E219" s="175" t="s">
        <v>3</v>
      </c>
      <c r="F219" s="176" t="s">
        <v>442</v>
      </c>
      <c r="H219" s="177">
        <v>23.52</v>
      </c>
      <c r="I219" s="178"/>
      <c r="L219" s="174"/>
      <c r="M219" s="179"/>
      <c r="N219" s="180"/>
      <c r="O219" s="180"/>
      <c r="P219" s="180"/>
      <c r="Q219" s="180"/>
      <c r="R219" s="180"/>
      <c r="S219" s="180"/>
      <c r="T219" s="181"/>
      <c r="AT219" s="175" t="s">
        <v>173</v>
      </c>
      <c r="AU219" s="175" t="s">
        <v>75</v>
      </c>
      <c r="AV219" s="13" t="s">
        <v>75</v>
      </c>
      <c r="AW219" s="13" t="s">
        <v>33</v>
      </c>
      <c r="AX219" s="13" t="s">
        <v>71</v>
      </c>
      <c r="AY219" s="175" t="s">
        <v>165</v>
      </c>
    </row>
    <row r="220" spans="2:51" s="13" customFormat="1" ht="12">
      <c r="B220" s="174"/>
      <c r="D220" s="359" t="s">
        <v>173</v>
      </c>
      <c r="E220" s="175" t="s">
        <v>3</v>
      </c>
      <c r="F220" s="176" t="s">
        <v>192</v>
      </c>
      <c r="H220" s="177">
        <v>-1.4</v>
      </c>
      <c r="I220" s="178"/>
      <c r="L220" s="174"/>
      <c r="M220" s="179"/>
      <c r="N220" s="180"/>
      <c r="O220" s="180"/>
      <c r="P220" s="180"/>
      <c r="Q220" s="180"/>
      <c r="R220" s="180"/>
      <c r="S220" s="180"/>
      <c r="T220" s="181"/>
      <c r="AT220" s="175" t="s">
        <v>173</v>
      </c>
      <c r="AU220" s="175" t="s">
        <v>75</v>
      </c>
      <c r="AV220" s="13" t="s">
        <v>75</v>
      </c>
      <c r="AW220" s="13" t="s">
        <v>33</v>
      </c>
      <c r="AX220" s="13" t="s">
        <v>71</v>
      </c>
      <c r="AY220" s="175" t="s">
        <v>165</v>
      </c>
    </row>
    <row r="221" spans="2:51" s="14" customFormat="1" ht="12">
      <c r="B221" s="182"/>
      <c r="D221" s="359" t="s">
        <v>173</v>
      </c>
      <c r="E221" s="183" t="s">
        <v>3</v>
      </c>
      <c r="F221" s="184" t="s">
        <v>181</v>
      </c>
      <c r="H221" s="185">
        <v>22.12</v>
      </c>
      <c r="I221" s="186"/>
      <c r="L221" s="182"/>
      <c r="M221" s="187"/>
      <c r="N221" s="188"/>
      <c r="O221" s="188"/>
      <c r="P221" s="188"/>
      <c r="Q221" s="188"/>
      <c r="R221" s="188"/>
      <c r="S221" s="188"/>
      <c r="T221" s="189"/>
      <c r="AT221" s="183" t="s">
        <v>173</v>
      </c>
      <c r="AU221" s="183" t="s">
        <v>75</v>
      </c>
      <c r="AV221" s="14" t="s">
        <v>87</v>
      </c>
      <c r="AW221" s="14" t="s">
        <v>33</v>
      </c>
      <c r="AX221" s="14" t="s">
        <v>15</v>
      </c>
      <c r="AY221" s="183" t="s">
        <v>165</v>
      </c>
    </row>
    <row r="222" spans="1:65" s="2" customFormat="1" ht="21.75" customHeight="1">
      <c r="A222" s="33"/>
      <c r="B222" s="160"/>
      <c r="C222" s="198" t="s">
        <v>443</v>
      </c>
      <c r="D222" s="361" t="s">
        <v>353</v>
      </c>
      <c r="E222" s="199" t="s">
        <v>444</v>
      </c>
      <c r="F222" s="200" t="s">
        <v>445</v>
      </c>
      <c r="G222" s="201" t="s">
        <v>170</v>
      </c>
      <c r="H222" s="202">
        <v>24.332</v>
      </c>
      <c r="I222" s="203"/>
      <c r="J222" s="204">
        <f>ROUND(I222*H222,2)</f>
        <v>0</v>
      </c>
      <c r="K222" s="200" t="s">
        <v>3</v>
      </c>
      <c r="L222" s="205"/>
      <c r="M222" s="206" t="s">
        <v>3</v>
      </c>
      <c r="N222" s="207" t="s">
        <v>42</v>
      </c>
      <c r="O222" s="54"/>
      <c r="P222" s="170">
        <f>O222*H222</f>
        <v>0</v>
      </c>
      <c r="Q222" s="170">
        <v>0</v>
      </c>
      <c r="R222" s="170">
        <f>Q222*H222</f>
        <v>0</v>
      </c>
      <c r="S222" s="170">
        <v>0</v>
      </c>
      <c r="T222" s="171">
        <f>S222*H222</f>
        <v>0</v>
      </c>
      <c r="U222" s="33"/>
      <c r="V222" s="33"/>
      <c r="W222" s="33"/>
      <c r="X222" s="33"/>
      <c r="Y222" s="33"/>
      <c r="Z222" s="33"/>
      <c r="AA222" s="33"/>
      <c r="AB222" s="33"/>
      <c r="AC222" s="33"/>
      <c r="AD222" s="33"/>
      <c r="AE222" s="33"/>
      <c r="AR222" s="172" t="s">
        <v>330</v>
      </c>
      <c r="AT222" s="172" t="s">
        <v>353</v>
      </c>
      <c r="AU222" s="172" t="s">
        <v>75</v>
      </c>
      <c r="AY222" s="18" t="s">
        <v>165</v>
      </c>
      <c r="BE222" s="173">
        <f>IF(N222="základní",J222,0)</f>
        <v>0</v>
      </c>
      <c r="BF222" s="173">
        <f>IF(N222="snížená",J222,0)</f>
        <v>0</v>
      </c>
      <c r="BG222" s="173">
        <f>IF(N222="zákl. přenesená",J222,0)</f>
        <v>0</v>
      </c>
      <c r="BH222" s="173">
        <f>IF(N222="sníž. přenesená",J222,0)</f>
        <v>0</v>
      </c>
      <c r="BI222" s="173">
        <f>IF(N222="nulová",J222,0)</f>
        <v>0</v>
      </c>
      <c r="BJ222" s="18" t="s">
        <v>15</v>
      </c>
      <c r="BK222" s="173">
        <f>ROUND(I222*H222,2)</f>
        <v>0</v>
      </c>
      <c r="BL222" s="18" t="s">
        <v>255</v>
      </c>
      <c r="BM222" s="172" t="s">
        <v>752</v>
      </c>
    </row>
    <row r="223" spans="2:51" s="13" customFormat="1" ht="12">
      <c r="B223" s="174"/>
      <c r="D223" s="359" t="s">
        <v>173</v>
      </c>
      <c r="F223" s="176" t="s">
        <v>447</v>
      </c>
      <c r="H223" s="177">
        <v>24.332</v>
      </c>
      <c r="I223" s="178"/>
      <c r="L223" s="174"/>
      <c r="M223" s="179"/>
      <c r="N223" s="180"/>
      <c r="O223" s="180"/>
      <c r="P223" s="180"/>
      <c r="Q223" s="180"/>
      <c r="R223" s="180"/>
      <c r="S223" s="180"/>
      <c r="T223" s="181"/>
      <c r="AT223" s="175" t="s">
        <v>173</v>
      </c>
      <c r="AU223" s="175" t="s">
        <v>75</v>
      </c>
      <c r="AV223" s="13" t="s">
        <v>75</v>
      </c>
      <c r="AW223" s="13" t="s">
        <v>4</v>
      </c>
      <c r="AX223" s="13" t="s">
        <v>15</v>
      </c>
      <c r="AY223" s="175" t="s">
        <v>165</v>
      </c>
    </row>
    <row r="224" spans="1:65" s="2" customFormat="1" ht="21.75" customHeight="1">
      <c r="A224" s="33"/>
      <c r="B224" s="160"/>
      <c r="C224" s="161" t="s">
        <v>448</v>
      </c>
      <c r="D224" s="358" t="s">
        <v>167</v>
      </c>
      <c r="E224" s="162" t="s">
        <v>449</v>
      </c>
      <c r="F224" s="163" t="s">
        <v>450</v>
      </c>
      <c r="G224" s="164" t="s">
        <v>170</v>
      </c>
      <c r="H224" s="165">
        <v>1.25</v>
      </c>
      <c r="I224" s="166"/>
      <c r="J224" s="167">
        <f>ROUND(I224*H224,2)</f>
        <v>0</v>
      </c>
      <c r="K224" s="163" t="s">
        <v>171</v>
      </c>
      <c r="L224" s="34"/>
      <c r="M224" s="168" t="s">
        <v>3</v>
      </c>
      <c r="N224" s="169" t="s">
        <v>42</v>
      </c>
      <c r="O224" s="54"/>
      <c r="P224" s="170">
        <f>O224*H224</f>
        <v>0</v>
      </c>
      <c r="Q224" s="170">
        <v>0.00057</v>
      </c>
      <c r="R224" s="170">
        <f>Q224*H224</f>
        <v>0.0007125</v>
      </c>
      <c r="S224" s="170">
        <v>0</v>
      </c>
      <c r="T224" s="171">
        <f>S224*H224</f>
        <v>0</v>
      </c>
      <c r="U224" s="33"/>
      <c r="V224" s="33"/>
      <c r="W224" s="33"/>
      <c r="X224" s="33"/>
      <c r="Y224" s="33"/>
      <c r="Z224" s="33"/>
      <c r="AA224" s="33"/>
      <c r="AB224" s="33"/>
      <c r="AC224" s="33"/>
      <c r="AD224" s="33"/>
      <c r="AE224" s="33"/>
      <c r="AR224" s="172" t="s">
        <v>255</v>
      </c>
      <c r="AT224" s="172" t="s">
        <v>167</v>
      </c>
      <c r="AU224" s="172" t="s">
        <v>75</v>
      </c>
      <c r="AY224" s="18" t="s">
        <v>165</v>
      </c>
      <c r="BE224" s="173">
        <f>IF(N224="základní",J224,0)</f>
        <v>0</v>
      </c>
      <c r="BF224" s="173">
        <f>IF(N224="snížená",J224,0)</f>
        <v>0</v>
      </c>
      <c r="BG224" s="173">
        <f>IF(N224="zákl. přenesená",J224,0)</f>
        <v>0</v>
      </c>
      <c r="BH224" s="173">
        <f>IF(N224="sníž. přenesená",J224,0)</f>
        <v>0</v>
      </c>
      <c r="BI224" s="173">
        <f>IF(N224="nulová",J224,0)</f>
        <v>0</v>
      </c>
      <c r="BJ224" s="18" t="s">
        <v>15</v>
      </c>
      <c r="BK224" s="173">
        <f>ROUND(I224*H224,2)</f>
        <v>0</v>
      </c>
      <c r="BL224" s="18" t="s">
        <v>255</v>
      </c>
      <c r="BM224" s="172" t="s">
        <v>753</v>
      </c>
    </row>
    <row r="225" spans="2:51" s="13" customFormat="1" ht="12">
      <c r="B225" s="174"/>
      <c r="D225" s="359" t="s">
        <v>173</v>
      </c>
      <c r="E225" s="175" t="s">
        <v>3</v>
      </c>
      <c r="F225" s="176" t="s">
        <v>452</v>
      </c>
      <c r="H225" s="177">
        <v>1.25</v>
      </c>
      <c r="I225" s="178"/>
      <c r="L225" s="174"/>
      <c r="M225" s="179"/>
      <c r="N225" s="180"/>
      <c r="O225" s="180"/>
      <c r="P225" s="180"/>
      <c r="Q225" s="180"/>
      <c r="R225" s="180"/>
      <c r="S225" s="180"/>
      <c r="T225" s="181"/>
      <c r="AT225" s="175" t="s">
        <v>173</v>
      </c>
      <c r="AU225" s="175" t="s">
        <v>75</v>
      </c>
      <c r="AV225" s="13" t="s">
        <v>75</v>
      </c>
      <c r="AW225" s="13" t="s">
        <v>33</v>
      </c>
      <c r="AX225" s="13" t="s">
        <v>15</v>
      </c>
      <c r="AY225" s="175" t="s">
        <v>165</v>
      </c>
    </row>
    <row r="226" spans="1:65" s="2" customFormat="1" ht="16.5" customHeight="1">
      <c r="A226" s="33"/>
      <c r="B226" s="160"/>
      <c r="C226" s="198" t="s">
        <v>453</v>
      </c>
      <c r="D226" s="361" t="s">
        <v>353</v>
      </c>
      <c r="E226" s="199" t="s">
        <v>454</v>
      </c>
      <c r="F226" s="200" t="s">
        <v>455</v>
      </c>
      <c r="G226" s="201" t="s">
        <v>170</v>
      </c>
      <c r="H226" s="202">
        <v>1.375</v>
      </c>
      <c r="I226" s="203"/>
      <c r="J226" s="204">
        <f>ROUND(I226*H226,2)</f>
        <v>0</v>
      </c>
      <c r="K226" s="200" t="s">
        <v>171</v>
      </c>
      <c r="L226" s="205"/>
      <c r="M226" s="206" t="s">
        <v>3</v>
      </c>
      <c r="N226" s="207" t="s">
        <v>42</v>
      </c>
      <c r="O226" s="54"/>
      <c r="P226" s="170">
        <f>O226*H226</f>
        <v>0</v>
      </c>
      <c r="Q226" s="170">
        <v>0.0075</v>
      </c>
      <c r="R226" s="170">
        <f>Q226*H226</f>
        <v>0.010312499999999999</v>
      </c>
      <c r="S226" s="170">
        <v>0</v>
      </c>
      <c r="T226" s="171">
        <f>S226*H226</f>
        <v>0</v>
      </c>
      <c r="U226" s="33"/>
      <c r="V226" s="33"/>
      <c r="W226" s="33"/>
      <c r="X226" s="33"/>
      <c r="Y226" s="33"/>
      <c r="Z226" s="33"/>
      <c r="AA226" s="33"/>
      <c r="AB226" s="33"/>
      <c r="AC226" s="33"/>
      <c r="AD226" s="33"/>
      <c r="AE226" s="33"/>
      <c r="AR226" s="172" t="s">
        <v>330</v>
      </c>
      <c r="AT226" s="172" t="s">
        <v>353</v>
      </c>
      <c r="AU226" s="172" t="s">
        <v>75</v>
      </c>
      <c r="AY226" s="18" t="s">
        <v>165</v>
      </c>
      <c r="BE226" s="173">
        <f>IF(N226="základní",J226,0)</f>
        <v>0</v>
      </c>
      <c r="BF226" s="173">
        <f>IF(N226="snížená",J226,0)</f>
        <v>0</v>
      </c>
      <c r="BG226" s="173">
        <f>IF(N226="zákl. přenesená",J226,0)</f>
        <v>0</v>
      </c>
      <c r="BH226" s="173">
        <f>IF(N226="sníž. přenesená",J226,0)</f>
        <v>0</v>
      </c>
      <c r="BI226" s="173">
        <f>IF(N226="nulová",J226,0)</f>
        <v>0</v>
      </c>
      <c r="BJ226" s="18" t="s">
        <v>15</v>
      </c>
      <c r="BK226" s="173">
        <f>ROUND(I226*H226,2)</f>
        <v>0</v>
      </c>
      <c r="BL226" s="18" t="s">
        <v>255</v>
      </c>
      <c r="BM226" s="172" t="s">
        <v>754</v>
      </c>
    </row>
    <row r="227" spans="2:51" s="13" customFormat="1" ht="12">
      <c r="B227" s="174"/>
      <c r="D227" s="359" t="s">
        <v>173</v>
      </c>
      <c r="F227" s="176" t="s">
        <v>457</v>
      </c>
      <c r="H227" s="177">
        <v>1.375</v>
      </c>
      <c r="I227" s="178"/>
      <c r="L227" s="174"/>
      <c r="M227" s="179"/>
      <c r="N227" s="180"/>
      <c r="O227" s="180"/>
      <c r="P227" s="180"/>
      <c r="Q227" s="180"/>
      <c r="R227" s="180"/>
      <c r="S227" s="180"/>
      <c r="T227" s="181"/>
      <c r="AT227" s="175" t="s">
        <v>173</v>
      </c>
      <c r="AU227" s="175" t="s">
        <v>75</v>
      </c>
      <c r="AV227" s="13" t="s">
        <v>75</v>
      </c>
      <c r="AW227" s="13" t="s">
        <v>4</v>
      </c>
      <c r="AX227" s="13" t="s">
        <v>15</v>
      </c>
      <c r="AY227" s="175" t="s">
        <v>165</v>
      </c>
    </row>
    <row r="228" spans="1:65" s="2" customFormat="1" ht="21.75" customHeight="1">
      <c r="A228" s="33"/>
      <c r="B228" s="160"/>
      <c r="C228" s="161" t="s">
        <v>458</v>
      </c>
      <c r="D228" s="358" t="s">
        <v>167</v>
      </c>
      <c r="E228" s="162" t="s">
        <v>459</v>
      </c>
      <c r="F228" s="163" t="s">
        <v>460</v>
      </c>
      <c r="G228" s="164" t="s">
        <v>177</v>
      </c>
      <c r="H228" s="165">
        <v>8.7</v>
      </c>
      <c r="I228" s="166"/>
      <c r="J228" s="167">
        <f>ROUND(I228*H228,2)</f>
        <v>0</v>
      </c>
      <c r="K228" s="163" t="s">
        <v>171</v>
      </c>
      <c r="L228" s="34"/>
      <c r="M228" s="168" t="s">
        <v>3</v>
      </c>
      <c r="N228" s="169" t="s">
        <v>42</v>
      </c>
      <c r="O228" s="54"/>
      <c r="P228" s="170">
        <f>O228*H228</f>
        <v>0</v>
      </c>
      <c r="Q228" s="170">
        <v>0.00031</v>
      </c>
      <c r="R228" s="170">
        <f>Q228*H228</f>
        <v>0.0026969999999999997</v>
      </c>
      <c r="S228" s="170">
        <v>0</v>
      </c>
      <c r="T228" s="171">
        <f>S228*H228</f>
        <v>0</v>
      </c>
      <c r="U228" s="33"/>
      <c r="V228" s="33"/>
      <c r="W228" s="33"/>
      <c r="X228" s="33"/>
      <c r="Y228" s="33"/>
      <c r="Z228" s="33"/>
      <c r="AA228" s="33"/>
      <c r="AB228" s="33"/>
      <c r="AC228" s="33"/>
      <c r="AD228" s="33"/>
      <c r="AE228" s="33"/>
      <c r="AR228" s="172" t="s">
        <v>255</v>
      </c>
      <c r="AT228" s="172" t="s">
        <v>167</v>
      </c>
      <c r="AU228" s="172" t="s">
        <v>75</v>
      </c>
      <c r="AY228" s="18" t="s">
        <v>165</v>
      </c>
      <c r="BE228" s="173">
        <f>IF(N228="základní",J228,0)</f>
        <v>0</v>
      </c>
      <c r="BF228" s="173">
        <f>IF(N228="snížená",J228,0)</f>
        <v>0</v>
      </c>
      <c r="BG228" s="173">
        <f>IF(N228="zákl. přenesená",J228,0)</f>
        <v>0</v>
      </c>
      <c r="BH228" s="173">
        <f>IF(N228="sníž. přenesená",J228,0)</f>
        <v>0</v>
      </c>
      <c r="BI228" s="173">
        <f>IF(N228="nulová",J228,0)</f>
        <v>0</v>
      </c>
      <c r="BJ228" s="18" t="s">
        <v>15</v>
      </c>
      <c r="BK228" s="173">
        <f>ROUND(I228*H228,2)</f>
        <v>0</v>
      </c>
      <c r="BL228" s="18" t="s">
        <v>255</v>
      </c>
      <c r="BM228" s="172" t="s">
        <v>755</v>
      </c>
    </row>
    <row r="229" spans="2:51" s="13" customFormat="1" ht="12">
      <c r="B229" s="174"/>
      <c r="D229" s="359" t="s">
        <v>173</v>
      </c>
      <c r="E229" s="175" t="s">
        <v>3</v>
      </c>
      <c r="F229" s="176" t="s">
        <v>462</v>
      </c>
      <c r="H229" s="177">
        <v>8.7</v>
      </c>
      <c r="I229" s="178"/>
      <c r="L229" s="174"/>
      <c r="M229" s="179"/>
      <c r="N229" s="180"/>
      <c r="O229" s="180"/>
      <c r="P229" s="180"/>
      <c r="Q229" s="180"/>
      <c r="R229" s="180"/>
      <c r="S229" s="180"/>
      <c r="T229" s="181"/>
      <c r="AT229" s="175" t="s">
        <v>173</v>
      </c>
      <c r="AU229" s="175" t="s">
        <v>75</v>
      </c>
      <c r="AV229" s="13" t="s">
        <v>75</v>
      </c>
      <c r="AW229" s="13" t="s">
        <v>33</v>
      </c>
      <c r="AX229" s="13" t="s">
        <v>15</v>
      </c>
      <c r="AY229" s="175" t="s">
        <v>165</v>
      </c>
    </row>
    <row r="230" spans="1:65" s="2" customFormat="1" ht="16.5" customHeight="1">
      <c r="A230" s="33"/>
      <c r="B230" s="160"/>
      <c r="C230" s="161" t="s">
        <v>463</v>
      </c>
      <c r="D230" s="358" t="s">
        <v>167</v>
      </c>
      <c r="E230" s="162" t="s">
        <v>464</v>
      </c>
      <c r="F230" s="163" t="s">
        <v>465</v>
      </c>
      <c r="G230" s="164" t="s">
        <v>170</v>
      </c>
      <c r="H230" s="165">
        <v>22.12</v>
      </c>
      <c r="I230" s="166"/>
      <c r="J230" s="167">
        <f>ROUND(I230*H230,2)</f>
        <v>0</v>
      </c>
      <c r="K230" s="163" t="s">
        <v>171</v>
      </c>
      <c r="L230" s="34"/>
      <c r="M230" s="168" t="s">
        <v>3</v>
      </c>
      <c r="N230" s="169" t="s">
        <v>42</v>
      </c>
      <c r="O230" s="54"/>
      <c r="P230" s="170">
        <f>O230*H230</f>
        <v>0</v>
      </c>
      <c r="Q230" s="170">
        <v>0.0003</v>
      </c>
      <c r="R230" s="170">
        <f>Q230*H230</f>
        <v>0.0066359999999999995</v>
      </c>
      <c r="S230" s="170">
        <v>0</v>
      </c>
      <c r="T230" s="171">
        <f>S230*H230</f>
        <v>0</v>
      </c>
      <c r="U230" s="33"/>
      <c r="V230" s="33"/>
      <c r="W230" s="33"/>
      <c r="X230" s="33"/>
      <c r="Y230" s="33"/>
      <c r="Z230" s="33"/>
      <c r="AA230" s="33"/>
      <c r="AB230" s="33"/>
      <c r="AC230" s="33"/>
      <c r="AD230" s="33"/>
      <c r="AE230" s="33"/>
      <c r="AR230" s="172" t="s">
        <v>255</v>
      </c>
      <c r="AT230" s="172" t="s">
        <v>167</v>
      </c>
      <c r="AU230" s="172" t="s">
        <v>75</v>
      </c>
      <c r="AY230" s="18" t="s">
        <v>165</v>
      </c>
      <c r="BE230" s="173">
        <f>IF(N230="základní",J230,0)</f>
        <v>0</v>
      </c>
      <c r="BF230" s="173">
        <f>IF(N230="snížená",J230,0)</f>
        <v>0</v>
      </c>
      <c r="BG230" s="173">
        <f>IF(N230="zákl. přenesená",J230,0)</f>
        <v>0</v>
      </c>
      <c r="BH230" s="173">
        <f>IF(N230="sníž. přenesená",J230,0)</f>
        <v>0</v>
      </c>
      <c r="BI230" s="173">
        <f>IF(N230="nulová",J230,0)</f>
        <v>0</v>
      </c>
      <c r="BJ230" s="18" t="s">
        <v>15</v>
      </c>
      <c r="BK230" s="173">
        <f>ROUND(I230*H230,2)</f>
        <v>0</v>
      </c>
      <c r="BL230" s="18" t="s">
        <v>255</v>
      </c>
      <c r="BM230" s="172" t="s">
        <v>756</v>
      </c>
    </row>
    <row r="231" spans="1:65" s="2" customFormat="1" ht="16.5" customHeight="1">
      <c r="A231" s="33"/>
      <c r="B231" s="160"/>
      <c r="C231" s="161" t="s">
        <v>467</v>
      </c>
      <c r="D231" s="358" t="s">
        <v>167</v>
      </c>
      <c r="E231" s="162" t="s">
        <v>468</v>
      </c>
      <c r="F231" s="163" t="s">
        <v>469</v>
      </c>
      <c r="G231" s="164" t="s">
        <v>177</v>
      </c>
      <c r="H231" s="165">
        <v>33.3</v>
      </c>
      <c r="I231" s="166"/>
      <c r="J231" s="167">
        <f>ROUND(I231*H231,2)</f>
        <v>0</v>
      </c>
      <c r="K231" s="163" t="s">
        <v>171</v>
      </c>
      <c r="L231" s="34"/>
      <c r="M231" s="168" t="s">
        <v>3</v>
      </c>
      <c r="N231" s="169" t="s">
        <v>42</v>
      </c>
      <c r="O231" s="54"/>
      <c r="P231" s="170">
        <f>O231*H231</f>
        <v>0</v>
      </c>
      <c r="Q231" s="170">
        <v>3E-05</v>
      </c>
      <c r="R231" s="170">
        <f>Q231*H231</f>
        <v>0.0009989999999999999</v>
      </c>
      <c r="S231" s="170">
        <v>0</v>
      </c>
      <c r="T231" s="171">
        <f>S231*H231</f>
        <v>0</v>
      </c>
      <c r="U231" s="33"/>
      <c r="V231" s="33"/>
      <c r="W231" s="33"/>
      <c r="X231" s="33"/>
      <c r="Y231" s="33"/>
      <c r="Z231" s="33"/>
      <c r="AA231" s="33"/>
      <c r="AB231" s="33"/>
      <c r="AC231" s="33"/>
      <c r="AD231" s="33"/>
      <c r="AE231" s="33"/>
      <c r="AR231" s="172" t="s">
        <v>255</v>
      </c>
      <c r="AT231" s="172" t="s">
        <v>167</v>
      </c>
      <c r="AU231" s="172" t="s">
        <v>75</v>
      </c>
      <c r="AY231" s="18" t="s">
        <v>165</v>
      </c>
      <c r="BE231" s="173">
        <f>IF(N231="základní",J231,0)</f>
        <v>0</v>
      </c>
      <c r="BF231" s="173">
        <f>IF(N231="snížená",J231,0)</f>
        <v>0</v>
      </c>
      <c r="BG231" s="173">
        <f>IF(N231="zákl. přenesená",J231,0)</f>
        <v>0</v>
      </c>
      <c r="BH231" s="173">
        <f>IF(N231="sníž. přenesená",J231,0)</f>
        <v>0</v>
      </c>
      <c r="BI231" s="173">
        <f>IF(N231="nulová",J231,0)</f>
        <v>0</v>
      </c>
      <c r="BJ231" s="18" t="s">
        <v>15</v>
      </c>
      <c r="BK231" s="173">
        <f>ROUND(I231*H231,2)</f>
        <v>0</v>
      </c>
      <c r="BL231" s="18" t="s">
        <v>255</v>
      </c>
      <c r="BM231" s="172" t="s">
        <v>757</v>
      </c>
    </row>
    <row r="232" spans="2:51" s="15" customFormat="1" ht="12">
      <c r="B232" s="190"/>
      <c r="D232" s="359" t="s">
        <v>173</v>
      </c>
      <c r="E232" s="191" t="s">
        <v>3</v>
      </c>
      <c r="F232" s="192" t="s">
        <v>471</v>
      </c>
      <c r="H232" s="191" t="s">
        <v>3</v>
      </c>
      <c r="I232" s="193"/>
      <c r="L232" s="190"/>
      <c r="M232" s="194"/>
      <c r="N232" s="195"/>
      <c r="O232" s="195"/>
      <c r="P232" s="195"/>
      <c r="Q232" s="195"/>
      <c r="R232" s="195"/>
      <c r="S232" s="195"/>
      <c r="T232" s="196"/>
      <c r="AT232" s="191" t="s">
        <v>173</v>
      </c>
      <c r="AU232" s="191" t="s">
        <v>75</v>
      </c>
      <c r="AV232" s="15" t="s">
        <v>15</v>
      </c>
      <c r="AW232" s="15" t="s">
        <v>33</v>
      </c>
      <c r="AX232" s="15" t="s">
        <v>71</v>
      </c>
      <c r="AY232" s="191" t="s">
        <v>165</v>
      </c>
    </row>
    <row r="233" spans="2:51" s="13" customFormat="1" ht="12">
      <c r="B233" s="174"/>
      <c r="D233" s="359" t="s">
        <v>173</v>
      </c>
      <c r="E233" s="175" t="s">
        <v>3</v>
      </c>
      <c r="F233" s="176" t="s">
        <v>472</v>
      </c>
      <c r="H233" s="177">
        <v>9.1</v>
      </c>
      <c r="I233" s="178"/>
      <c r="L233" s="174"/>
      <c r="M233" s="179"/>
      <c r="N233" s="180"/>
      <c r="O233" s="180"/>
      <c r="P233" s="180"/>
      <c r="Q233" s="180"/>
      <c r="R233" s="180"/>
      <c r="S233" s="180"/>
      <c r="T233" s="181"/>
      <c r="AT233" s="175" t="s">
        <v>173</v>
      </c>
      <c r="AU233" s="175" t="s">
        <v>75</v>
      </c>
      <c r="AV233" s="13" t="s">
        <v>75</v>
      </c>
      <c r="AW233" s="13" t="s">
        <v>33</v>
      </c>
      <c r="AX233" s="13" t="s">
        <v>71</v>
      </c>
      <c r="AY233" s="175" t="s">
        <v>165</v>
      </c>
    </row>
    <row r="234" spans="2:51" s="15" customFormat="1" ht="12">
      <c r="B234" s="190"/>
      <c r="D234" s="359" t="s">
        <v>173</v>
      </c>
      <c r="E234" s="191" t="s">
        <v>3</v>
      </c>
      <c r="F234" s="192" t="s">
        <v>473</v>
      </c>
      <c r="H234" s="191" t="s">
        <v>3</v>
      </c>
      <c r="I234" s="193"/>
      <c r="L234" s="190"/>
      <c r="M234" s="194"/>
      <c r="N234" s="195"/>
      <c r="O234" s="195"/>
      <c r="P234" s="195"/>
      <c r="Q234" s="195"/>
      <c r="R234" s="195"/>
      <c r="S234" s="195"/>
      <c r="T234" s="196"/>
      <c r="AT234" s="191" t="s">
        <v>173</v>
      </c>
      <c r="AU234" s="191" t="s">
        <v>75</v>
      </c>
      <c r="AV234" s="15" t="s">
        <v>15</v>
      </c>
      <c r="AW234" s="15" t="s">
        <v>33</v>
      </c>
      <c r="AX234" s="15" t="s">
        <v>71</v>
      </c>
      <c r="AY234" s="191" t="s">
        <v>165</v>
      </c>
    </row>
    <row r="235" spans="2:51" s="13" customFormat="1" ht="12">
      <c r="B235" s="174"/>
      <c r="D235" s="359" t="s">
        <v>173</v>
      </c>
      <c r="E235" s="175" t="s">
        <v>3</v>
      </c>
      <c r="F235" s="176" t="s">
        <v>474</v>
      </c>
      <c r="H235" s="177">
        <v>18.3</v>
      </c>
      <c r="I235" s="178"/>
      <c r="L235" s="174"/>
      <c r="M235" s="179"/>
      <c r="N235" s="180"/>
      <c r="O235" s="180"/>
      <c r="P235" s="180"/>
      <c r="Q235" s="180"/>
      <c r="R235" s="180"/>
      <c r="S235" s="180"/>
      <c r="T235" s="181"/>
      <c r="AT235" s="175" t="s">
        <v>173</v>
      </c>
      <c r="AU235" s="175" t="s">
        <v>75</v>
      </c>
      <c r="AV235" s="13" t="s">
        <v>75</v>
      </c>
      <c r="AW235" s="13" t="s">
        <v>33</v>
      </c>
      <c r="AX235" s="13" t="s">
        <v>71</v>
      </c>
      <c r="AY235" s="175" t="s">
        <v>165</v>
      </c>
    </row>
    <row r="236" spans="2:51" s="15" customFormat="1" ht="12">
      <c r="B236" s="190"/>
      <c r="D236" s="359" t="s">
        <v>173</v>
      </c>
      <c r="E236" s="191" t="s">
        <v>3</v>
      </c>
      <c r="F236" s="192" t="s">
        <v>475</v>
      </c>
      <c r="H236" s="191" t="s">
        <v>3</v>
      </c>
      <c r="I236" s="193"/>
      <c r="L236" s="190"/>
      <c r="M236" s="194"/>
      <c r="N236" s="195"/>
      <c r="O236" s="195"/>
      <c r="P236" s="195"/>
      <c r="Q236" s="195"/>
      <c r="R236" s="195"/>
      <c r="S236" s="195"/>
      <c r="T236" s="196"/>
      <c r="AT236" s="191" t="s">
        <v>173</v>
      </c>
      <c r="AU236" s="191" t="s">
        <v>75</v>
      </c>
      <c r="AV236" s="15" t="s">
        <v>15</v>
      </c>
      <c r="AW236" s="15" t="s">
        <v>33</v>
      </c>
      <c r="AX236" s="15" t="s">
        <v>71</v>
      </c>
      <c r="AY236" s="191" t="s">
        <v>165</v>
      </c>
    </row>
    <row r="237" spans="2:51" s="13" customFormat="1" ht="12">
      <c r="B237" s="174"/>
      <c r="D237" s="359" t="s">
        <v>173</v>
      </c>
      <c r="E237" s="175" t="s">
        <v>3</v>
      </c>
      <c r="F237" s="176" t="s">
        <v>476</v>
      </c>
      <c r="H237" s="177">
        <v>5.9</v>
      </c>
      <c r="I237" s="178"/>
      <c r="L237" s="174"/>
      <c r="M237" s="179"/>
      <c r="N237" s="180"/>
      <c r="O237" s="180"/>
      <c r="P237" s="180"/>
      <c r="Q237" s="180"/>
      <c r="R237" s="180"/>
      <c r="S237" s="180"/>
      <c r="T237" s="181"/>
      <c r="AT237" s="175" t="s">
        <v>173</v>
      </c>
      <c r="AU237" s="175" t="s">
        <v>75</v>
      </c>
      <c r="AV237" s="13" t="s">
        <v>75</v>
      </c>
      <c r="AW237" s="13" t="s">
        <v>33</v>
      </c>
      <c r="AX237" s="13" t="s">
        <v>71</v>
      </c>
      <c r="AY237" s="175" t="s">
        <v>165</v>
      </c>
    </row>
    <row r="238" spans="2:51" s="14" customFormat="1" ht="12">
      <c r="B238" s="182"/>
      <c r="D238" s="359" t="s">
        <v>173</v>
      </c>
      <c r="E238" s="183" t="s">
        <v>3</v>
      </c>
      <c r="F238" s="184" t="s">
        <v>181</v>
      </c>
      <c r="H238" s="185">
        <v>33.3</v>
      </c>
      <c r="I238" s="186"/>
      <c r="L238" s="182"/>
      <c r="M238" s="187"/>
      <c r="N238" s="188"/>
      <c r="O238" s="188"/>
      <c r="P238" s="188"/>
      <c r="Q238" s="188"/>
      <c r="R238" s="188"/>
      <c r="S238" s="188"/>
      <c r="T238" s="189"/>
      <c r="AT238" s="183" t="s">
        <v>173</v>
      </c>
      <c r="AU238" s="183" t="s">
        <v>75</v>
      </c>
      <c r="AV238" s="14" t="s">
        <v>87</v>
      </c>
      <c r="AW238" s="14" t="s">
        <v>33</v>
      </c>
      <c r="AX238" s="14" t="s">
        <v>15</v>
      </c>
      <c r="AY238" s="183" t="s">
        <v>165</v>
      </c>
    </row>
    <row r="239" spans="1:65" s="2" customFormat="1" ht="33" customHeight="1">
      <c r="A239" s="33"/>
      <c r="B239" s="160"/>
      <c r="C239" s="161" t="s">
        <v>477</v>
      </c>
      <c r="D239" s="358" t="s">
        <v>167</v>
      </c>
      <c r="E239" s="162" t="s">
        <v>652</v>
      </c>
      <c r="F239" s="163" t="s">
        <v>653</v>
      </c>
      <c r="G239" s="164" t="s">
        <v>270</v>
      </c>
      <c r="H239" s="197"/>
      <c r="I239" s="166"/>
      <c r="J239" s="167">
        <f>ROUND(I239*H239,2)</f>
        <v>0</v>
      </c>
      <c r="K239" s="163" t="s">
        <v>171</v>
      </c>
      <c r="L239" s="34"/>
      <c r="M239" s="168" t="s">
        <v>3</v>
      </c>
      <c r="N239" s="169" t="s">
        <v>42</v>
      </c>
      <c r="O239" s="54"/>
      <c r="P239" s="170">
        <f>O239*H239</f>
        <v>0</v>
      </c>
      <c r="Q239" s="170">
        <v>0</v>
      </c>
      <c r="R239" s="170">
        <f>Q239*H239</f>
        <v>0</v>
      </c>
      <c r="S239" s="170">
        <v>0</v>
      </c>
      <c r="T239" s="171">
        <f>S239*H239</f>
        <v>0</v>
      </c>
      <c r="U239" s="33"/>
      <c r="V239" s="33"/>
      <c r="W239" s="33"/>
      <c r="X239" s="33"/>
      <c r="Y239" s="33"/>
      <c r="Z239" s="33"/>
      <c r="AA239" s="33"/>
      <c r="AB239" s="33"/>
      <c r="AC239" s="33"/>
      <c r="AD239" s="33"/>
      <c r="AE239" s="33"/>
      <c r="AR239" s="172" t="s">
        <v>255</v>
      </c>
      <c r="AT239" s="172" t="s">
        <v>167</v>
      </c>
      <c r="AU239" s="172" t="s">
        <v>75</v>
      </c>
      <c r="AY239" s="18" t="s">
        <v>165</v>
      </c>
      <c r="BE239" s="173">
        <f>IF(N239="základní",J239,0)</f>
        <v>0</v>
      </c>
      <c r="BF239" s="173">
        <f>IF(N239="snížená",J239,0)</f>
        <v>0</v>
      </c>
      <c r="BG239" s="173">
        <f>IF(N239="zákl. přenesená",J239,0)</f>
        <v>0</v>
      </c>
      <c r="BH239" s="173">
        <f>IF(N239="sníž. přenesená",J239,0)</f>
        <v>0</v>
      </c>
      <c r="BI239" s="173">
        <f>IF(N239="nulová",J239,0)</f>
        <v>0</v>
      </c>
      <c r="BJ239" s="18" t="s">
        <v>15</v>
      </c>
      <c r="BK239" s="173">
        <f>ROUND(I239*H239,2)</f>
        <v>0</v>
      </c>
      <c r="BL239" s="18" t="s">
        <v>255</v>
      </c>
      <c r="BM239" s="172" t="s">
        <v>758</v>
      </c>
    </row>
    <row r="240" spans="2:63" s="12" customFormat="1" ht="22.9" customHeight="1">
      <c r="B240" s="147"/>
      <c r="D240" s="360" t="s">
        <v>70</v>
      </c>
      <c r="E240" s="158" t="s">
        <v>481</v>
      </c>
      <c r="F240" s="158" t="s">
        <v>482</v>
      </c>
      <c r="I240" s="150"/>
      <c r="J240" s="159">
        <f>BK240</f>
        <v>0</v>
      </c>
      <c r="L240" s="147"/>
      <c r="M240" s="152"/>
      <c r="N240" s="153"/>
      <c r="O240" s="153"/>
      <c r="P240" s="154">
        <f>SUM(P241:P245)</f>
        <v>0</v>
      </c>
      <c r="Q240" s="153"/>
      <c r="R240" s="154">
        <f>SUM(R241:R245)</f>
        <v>0.00043475</v>
      </c>
      <c r="S240" s="153"/>
      <c r="T240" s="155">
        <f>SUM(T241:T245)</f>
        <v>0</v>
      </c>
      <c r="AR240" s="148" t="s">
        <v>75</v>
      </c>
      <c r="AT240" s="156" t="s">
        <v>70</v>
      </c>
      <c r="AU240" s="156" t="s">
        <v>15</v>
      </c>
      <c r="AY240" s="148" t="s">
        <v>165</v>
      </c>
      <c r="BK240" s="157">
        <f>SUM(BK241:BK245)</f>
        <v>0</v>
      </c>
    </row>
    <row r="241" spans="1:65" s="2" customFormat="1" ht="21.75" customHeight="1">
      <c r="A241" s="33"/>
      <c r="B241" s="160"/>
      <c r="C241" s="161" t="s">
        <v>483</v>
      </c>
      <c r="D241" s="358" t="s">
        <v>167</v>
      </c>
      <c r="E241" s="162" t="s">
        <v>484</v>
      </c>
      <c r="F241" s="163" t="s">
        <v>485</v>
      </c>
      <c r="G241" s="164" t="s">
        <v>170</v>
      </c>
      <c r="H241" s="165">
        <v>1.175</v>
      </c>
      <c r="I241" s="166"/>
      <c r="J241" s="167">
        <f>ROUND(I241*H241,2)</f>
        <v>0</v>
      </c>
      <c r="K241" s="163" t="s">
        <v>171</v>
      </c>
      <c r="L241" s="34"/>
      <c r="M241" s="168" t="s">
        <v>3</v>
      </c>
      <c r="N241" s="169" t="s">
        <v>42</v>
      </c>
      <c r="O241" s="54"/>
      <c r="P241" s="170">
        <f>O241*H241</f>
        <v>0</v>
      </c>
      <c r="Q241" s="170">
        <v>0</v>
      </c>
      <c r="R241" s="170">
        <f>Q241*H241</f>
        <v>0</v>
      </c>
      <c r="S241" s="170">
        <v>0</v>
      </c>
      <c r="T241" s="171">
        <f>S241*H241</f>
        <v>0</v>
      </c>
      <c r="U241" s="33"/>
      <c r="V241" s="33"/>
      <c r="W241" s="33"/>
      <c r="X241" s="33"/>
      <c r="Y241" s="33"/>
      <c r="Z241" s="33"/>
      <c r="AA241" s="33"/>
      <c r="AB241" s="33"/>
      <c r="AC241" s="33"/>
      <c r="AD241" s="33"/>
      <c r="AE241" s="33"/>
      <c r="AR241" s="172" t="s">
        <v>255</v>
      </c>
      <c r="AT241" s="172" t="s">
        <v>167</v>
      </c>
      <c r="AU241" s="172" t="s">
        <v>75</v>
      </c>
      <c r="AY241" s="18" t="s">
        <v>165</v>
      </c>
      <c r="BE241" s="173">
        <f>IF(N241="základní",J241,0)</f>
        <v>0</v>
      </c>
      <c r="BF241" s="173">
        <f>IF(N241="snížená",J241,0)</f>
        <v>0</v>
      </c>
      <c r="BG241" s="173">
        <f>IF(N241="zákl. přenesená",J241,0)</f>
        <v>0</v>
      </c>
      <c r="BH241" s="173">
        <f>IF(N241="sníž. přenesená",J241,0)</f>
        <v>0</v>
      </c>
      <c r="BI241" s="173">
        <f>IF(N241="nulová",J241,0)</f>
        <v>0</v>
      </c>
      <c r="BJ241" s="18" t="s">
        <v>15</v>
      </c>
      <c r="BK241" s="173">
        <f>ROUND(I241*H241,2)</f>
        <v>0</v>
      </c>
      <c r="BL241" s="18" t="s">
        <v>255</v>
      </c>
      <c r="BM241" s="172" t="s">
        <v>759</v>
      </c>
    </row>
    <row r="242" spans="2:51" s="15" customFormat="1" ht="12">
      <c r="B242" s="190"/>
      <c r="D242" s="359" t="s">
        <v>173</v>
      </c>
      <c r="E242" s="191" t="s">
        <v>3</v>
      </c>
      <c r="F242" s="192" t="s">
        <v>487</v>
      </c>
      <c r="H242" s="191" t="s">
        <v>3</v>
      </c>
      <c r="I242" s="193"/>
      <c r="L242" s="190"/>
      <c r="M242" s="194"/>
      <c r="N242" s="195"/>
      <c r="O242" s="195"/>
      <c r="P242" s="195"/>
      <c r="Q242" s="195"/>
      <c r="R242" s="195"/>
      <c r="S242" s="195"/>
      <c r="T242" s="196"/>
      <c r="AT242" s="191" t="s">
        <v>173</v>
      </c>
      <c r="AU242" s="191" t="s">
        <v>75</v>
      </c>
      <c r="AV242" s="15" t="s">
        <v>15</v>
      </c>
      <c r="AW242" s="15" t="s">
        <v>33</v>
      </c>
      <c r="AX242" s="15" t="s">
        <v>71</v>
      </c>
      <c r="AY242" s="191" t="s">
        <v>165</v>
      </c>
    </row>
    <row r="243" spans="2:51" s="13" customFormat="1" ht="12">
      <c r="B243" s="174"/>
      <c r="D243" s="359" t="s">
        <v>173</v>
      </c>
      <c r="E243" s="175" t="s">
        <v>3</v>
      </c>
      <c r="F243" s="176" t="s">
        <v>488</v>
      </c>
      <c r="H243" s="177">
        <v>1.175</v>
      </c>
      <c r="I243" s="178"/>
      <c r="L243" s="174"/>
      <c r="M243" s="179"/>
      <c r="N243" s="180"/>
      <c r="O243" s="180"/>
      <c r="P243" s="180"/>
      <c r="Q243" s="180"/>
      <c r="R243" s="180"/>
      <c r="S243" s="180"/>
      <c r="T243" s="181"/>
      <c r="AT243" s="175" t="s">
        <v>173</v>
      </c>
      <c r="AU243" s="175" t="s">
        <v>75</v>
      </c>
      <c r="AV243" s="13" t="s">
        <v>75</v>
      </c>
      <c r="AW243" s="13" t="s">
        <v>33</v>
      </c>
      <c r="AX243" s="13" t="s">
        <v>15</v>
      </c>
      <c r="AY243" s="175" t="s">
        <v>165</v>
      </c>
    </row>
    <row r="244" spans="1:65" s="2" customFormat="1" ht="21.75" customHeight="1">
      <c r="A244" s="33"/>
      <c r="B244" s="160"/>
      <c r="C244" s="161" t="s">
        <v>489</v>
      </c>
      <c r="D244" s="358" t="s">
        <v>167</v>
      </c>
      <c r="E244" s="162" t="s">
        <v>490</v>
      </c>
      <c r="F244" s="163" t="s">
        <v>491</v>
      </c>
      <c r="G244" s="164" t="s">
        <v>170</v>
      </c>
      <c r="H244" s="165">
        <v>1.175</v>
      </c>
      <c r="I244" s="166"/>
      <c r="J244" s="167">
        <f>ROUND(I244*H244,2)</f>
        <v>0</v>
      </c>
      <c r="K244" s="163" t="s">
        <v>171</v>
      </c>
      <c r="L244" s="34"/>
      <c r="M244" s="168" t="s">
        <v>3</v>
      </c>
      <c r="N244" s="169" t="s">
        <v>42</v>
      </c>
      <c r="O244" s="54"/>
      <c r="P244" s="170">
        <f>O244*H244</f>
        <v>0</v>
      </c>
      <c r="Q244" s="170">
        <v>0.00014</v>
      </c>
      <c r="R244" s="170">
        <f>Q244*H244</f>
        <v>0.0001645</v>
      </c>
      <c r="S244" s="170">
        <v>0</v>
      </c>
      <c r="T244" s="171">
        <f>S244*H244</f>
        <v>0</v>
      </c>
      <c r="U244" s="33"/>
      <c r="V244" s="33"/>
      <c r="W244" s="33"/>
      <c r="X244" s="33"/>
      <c r="Y244" s="33"/>
      <c r="Z244" s="33"/>
      <c r="AA244" s="33"/>
      <c r="AB244" s="33"/>
      <c r="AC244" s="33"/>
      <c r="AD244" s="33"/>
      <c r="AE244" s="33"/>
      <c r="AR244" s="172" t="s">
        <v>255</v>
      </c>
      <c r="AT244" s="172" t="s">
        <v>167</v>
      </c>
      <c r="AU244" s="172" t="s">
        <v>75</v>
      </c>
      <c r="AY244" s="18" t="s">
        <v>165</v>
      </c>
      <c r="BE244" s="173">
        <f>IF(N244="základní",J244,0)</f>
        <v>0</v>
      </c>
      <c r="BF244" s="173">
        <f>IF(N244="snížená",J244,0)</f>
        <v>0</v>
      </c>
      <c r="BG244" s="173">
        <f>IF(N244="zákl. přenesená",J244,0)</f>
        <v>0</v>
      </c>
      <c r="BH244" s="173">
        <f>IF(N244="sníž. přenesená",J244,0)</f>
        <v>0</v>
      </c>
      <c r="BI244" s="173">
        <f>IF(N244="nulová",J244,0)</f>
        <v>0</v>
      </c>
      <c r="BJ244" s="18" t="s">
        <v>15</v>
      </c>
      <c r="BK244" s="173">
        <f>ROUND(I244*H244,2)</f>
        <v>0</v>
      </c>
      <c r="BL244" s="18" t="s">
        <v>255</v>
      </c>
      <c r="BM244" s="172" t="s">
        <v>760</v>
      </c>
    </row>
    <row r="245" spans="1:65" s="2" customFormat="1" ht="21.75" customHeight="1">
      <c r="A245" s="33"/>
      <c r="B245" s="160"/>
      <c r="C245" s="161" t="s">
        <v>493</v>
      </c>
      <c r="D245" s="358" t="s">
        <v>167</v>
      </c>
      <c r="E245" s="162" t="s">
        <v>494</v>
      </c>
      <c r="F245" s="163" t="s">
        <v>495</v>
      </c>
      <c r="G245" s="164" t="s">
        <v>170</v>
      </c>
      <c r="H245" s="165">
        <v>1.175</v>
      </c>
      <c r="I245" s="166"/>
      <c r="J245" s="167">
        <f>ROUND(I245*H245,2)</f>
        <v>0</v>
      </c>
      <c r="K245" s="163" t="s">
        <v>171</v>
      </c>
      <c r="L245" s="34"/>
      <c r="M245" s="168" t="s">
        <v>3</v>
      </c>
      <c r="N245" s="169" t="s">
        <v>42</v>
      </c>
      <c r="O245" s="54"/>
      <c r="P245" s="170">
        <f>O245*H245</f>
        <v>0</v>
      </c>
      <c r="Q245" s="170">
        <v>0.00023</v>
      </c>
      <c r="R245" s="170">
        <f>Q245*H245</f>
        <v>0.00027025000000000004</v>
      </c>
      <c r="S245" s="170">
        <v>0</v>
      </c>
      <c r="T245" s="171">
        <f>S245*H245</f>
        <v>0</v>
      </c>
      <c r="U245" s="33"/>
      <c r="V245" s="33"/>
      <c r="W245" s="33"/>
      <c r="X245" s="33"/>
      <c r="Y245" s="33"/>
      <c r="Z245" s="33"/>
      <c r="AA245" s="33"/>
      <c r="AB245" s="33"/>
      <c r="AC245" s="33"/>
      <c r="AD245" s="33"/>
      <c r="AE245" s="33"/>
      <c r="AR245" s="172" t="s">
        <v>255</v>
      </c>
      <c r="AT245" s="172" t="s">
        <v>167</v>
      </c>
      <c r="AU245" s="172" t="s">
        <v>75</v>
      </c>
      <c r="AY245" s="18" t="s">
        <v>165</v>
      </c>
      <c r="BE245" s="173">
        <f>IF(N245="základní",J245,0)</f>
        <v>0</v>
      </c>
      <c r="BF245" s="173">
        <f>IF(N245="snížená",J245,0)</f>
        <v>0</v>
      </c>
      <c r="BG245" s="173">
        <f>IF(N245="zákl. přenesená",J245,0)</f>
        <v>0</v>
      </c>
      <c r="BH245" s="173">
        <f>IF(N245="sníž. přenesená",J245,0)</f>
        <v>0</v>
      </c>
      <c r="BI245" s="173">
        <f>IF(N245="nulová",J245,0)</f>
        <v>0</v>
      </c>
      <c r="BJ245" s="18" t="s">
        <v>15</v>
      </c>
      <c r="BK245" s="173">
        <f>ROUND(I245*H245,2)</f>
        <v>0</v>
      </c>
      <c r="BL245" s="18" t="s">
        <v>255</v>
      </c>
      <c r="BM245" s="172" t="s">
        <v>761</v>
      </c>
    </row>
    <row r="246" spans="2:63" s="12" customFormat="1" ht="22.9" customHeight="1">
      <c r="B246" s="147"/>
      <c r="D246" s="360" t="s">
        <v>70</v>
      </c>
      <c r="E246" s="158" t="s">
        <v>497</v>
      </c>
      <c r="F246" s="158" t="s">
        <v>498</v>
      </c>
      <c r="I246" s="150"/>
      <c r="J246" s="159">
        <f>BK246</f>
        <v>0</v>
      </c>
      <c r="L246" s="147"/>
      <c r="M246" s="152"/>
      <c r="N246" s="153"/>
      <c r="O246" s="153"/>
      <c r="P246" s="154">
        <f>SUM(P247:P248)</f>
        <v>0</v>
      </c>
      <c r="Q246" s="153"/>
      <c r="R246" s="154">
        <f>SUM(R247:R248)</f>
        <v>0.001813</v>
      </c>
      <c r="S246" s="153"/>
      <c r="T246" s="155">
        <f>SUM(T247:T248)</f>
        <v>0</v>
      </c>
      <c r="AR246" s="148" t="s">
        <v>75</v>
      </c>
      <c r="AT246" s="156" t="s">
        <v>70</v>
      </c>
      <c r="AU246" s="156" t="s">
        <v>15</v>
      </c>
      <c r="AY246" s="148" t="s">
        <v>165</v>
      </c>
      <c r="BK246" s="157">
        <f>SUM(BK247:BK248)</f>
        <v>0</v>
      </c>
    </row>
    <row r="247" spans="1:65" s="2" customFormat="1" ht="21.75" customHeight="1">
      <c r="A247" s="33"/>
      <c r="B247" s="160"/>
      <c r="C247" s="161" t="s">
        <v>499</v>
      </c>
      <c r="D247" s="358" t="s">
        <v>167</v>
      </c>
      <c r="E247" s="162" t="s">
        <v>500</v>
      </c>
      <c r="F247" s="163" t="s">
        <v>501</v>
      </c>
      <c r="G247" s="164" t="s">
        <v>170</v>
      </c>
      <c r="H247" s="165">
        <v>3.7</v>
      </c>
      <c r="I247" s="166"/>
      <c r="J247" s="167">
        <f>ROUND(I247*H247,2)</f>
        <v>0</v>
      </c>
      <c r="K247" s="163" t="s">
        <v>171</v>
      </c>
      <c r="L247" s="34"/>
      <c r="M247" s="168" t="s">
        <v>3</v>
      </c>
      <c r="N247" s="169" t="s">
        <v>42</v>
      </c>
      <c r="O247" s="54"/>
      <c r="P247" s="170">
        <f>O247*H247</f>
        <v>0</v>
      </c>
      <c r="Q247" s="170">
        <v>0.0002</v>
      </c>
      <c r="R247" s="170">
        <f>Q247*H247</f>
        <v>0.0007400000000000001</v>
      </c>
      <c r="S247" s="170">
        <v>0</v>
      </c>
      <c r="T247" s="171">
        <f>S247*H247</f>
        <v>0</v>
      </c>
      <c r="U247" s="33"/>
      <c r="V247" s="33"/>
      <c r="W247" s="33"/>
      <c r="X247" s="33"/>
      <c r="Y247" s="33"/>
      <c r="Z247" s="33"/>
      <c r="AA247" s="33"/>
      <c r="AB247" s="33"/>
      <c r="AC247" s="33"/>
      <c r="AD247" s="33"/>
      <c r="AE247" s="33"/>
      <c r="AR247" s="172" t="s">
        <v>255</v>
      </c>
      <c r="AT247" s="172" t="s">
        <v>167</v>
      </c>
      <c r="AU247" s="172" t="s">
        <v>75</v>
      </c>
      <c r="AY247" s="18" t="s">
        <v>165</v>
      </c>
      <c r="BE247" s="173">
        <f>IF(N247="základní",J247,0)</f>
        <v>0</v>
      </c>
      <c r="BF247" s="173">
        <f>IF(N247="snížená",J247,0)</f>
        <v>0</v>
      </c>
      <c r="BG247" s="173">
        <f>IF(N247="zákl. přenesená",J247,0)</f>
        <v>0</v>
      </c>
      <c r="BH247" s="173">
        <f>IF(N247="sníž. přenesená",J247,0)</f>
        <v>0</v>
      </c>
      <c r="BI247" s="173">
        <f>IF(N247="nulová",J247,0)</f>
        <v>0</v>
      </c>
      <c r="BJ247" s="18" t="s">
        <v>15</v>
      </c>
      <c r="BK247" s="173">
        <f>ROUND(I247*H247,2)</f>
        <v>0</v>
      </c>
      <c r="BL247" s="18" t="s">
        <v>255</v>
      </c>
      <c r="BM247" s="172" t="s">
        <v>762</v>
      </c>
    </row>
    <row r="248" spans="1:65" s="2" customFormat="1" ht="33" customHeight="1">
      <c r="A248" s="33"/>
      <c r="B248" s="160"/>
      <c r="C248" s="161" t="s">
        <v>503</v>
      </c>
      <c r="D248" s="358" t="s">
        <v>167</v>
      </c>
      <c r="E248" s="162" t="s">
        <v>504</v>
      </c>
      <c r="F248" s="163" t="s">
        <v>505</v>
      </c>
      <c r="G248" s="164" t="s">
        <v>170</v>
      </c>
      <c r="H248" s="165">
        <v>3.7</v>
      </c>
      <c r="I248" s="166"/>
      <c r="J248" s="167">
        <f>ROUND(I248*H248,2)</f>
        <v>0</v>
      </c>
      <c r="K248" s="163" t="s">
        <v>171</v>
      </c>
      <c r="L248" s="34"/>
      <c r="M248" s="208" t="s">
        <v>3</v>
      </c>
      <c r="N248" s="209" t="s">
        <v>42</v>
      </c>
      <c r="O248" s="210"/>
      <c r="P248" s="211">
        <f>O248*H248</f>
        <v>0</v>
      </c>
      <c r="Q248" s="211">
        <v>0.00029</v>
      </c>
      <c r="R248" s="211">
        <f>Q248*H248</f>
        <v>0.001073</v>
      </c>
      <c r="S248" s="211">
        <v>0</v>
      </c>
      <c r="T248" s="212">
        <f>S248*H248</f>
        <v>0</v>
      </c>
      <c r="U248" s="33"/>
      <c r="V248" s="33"/>
      <c r="W248" s="33"/>
      <c r="X248" s="33"/>
      <c r="Y248" s="33"/>
      <c r="Z248" s="33"/>
      <c r="AA248" s="33"/>
      <c r="AB248" s="33"/>
      <c r="AC248" s="33"/>
      <c r="AD248" s="33"/>
      <c r="AE248" s="33"/>
      <c r="AR248" s="172" t="s">
        <v>255</v>
      </c>
      <c r="AT248" s="172" t="s">
        <v>167</v>
      </c>
      <c r="AU248" s="172" t="s">
        <v>75</v>
      </c>
      <c r="AY248" s="18" t="s">
        <v>165</v>
      </c>
      <c r="BE248" s="173">
        <f>IF(N248="základní",J248,0)</f>
        <v>0</v>
      </c>
      <c r="BF248" s="173">
        <f>IF(N248="snížená",J248,0)</f>
        <v>0</v>
      </c>
      <c r="BG248" s="173">
        <f>IF(N248="zákl. přenesená",J248,0)</f>
        <v>0</v>
      </c>
      <c r="BH248" s="173">
        <f>IF(N248="sníž. přenesená",J248,0)</f>
        <v>0</v>
      </c>
      <c r="BI248" s="173">
        <f>IF(N248="nulová",J248,0)</f>
        <v>0</v>
      </c>
      <c r="BJ248" s="18" t="s">
        <v>15</v>
      </c>
      <c r="BK248" s="173">
        <f>ROUND(I248*H248,2)</f>
        <v>0</v>
      </c>
      <c r="BL248" s="18" t="s">
        <v>255</v>
      </c>
      <c r="BM248" s="172" t="s">
        <v>763</v>
      </c>
    </row>
    <row r="249" spans="1:31" s="2" customFormat="1" ht="6.95" customHeight="1">
      <c r="A249" s="33"/>
      <c r="B249" s="43"/>
      <c r="C249" s="44"/>
      <c r="D249" s="44"/>
      <c r="E249" s="44"/>
      <c r="F249" s="44"/>
      <c r="G249" s="44"/>
      <c r="H249" s="44"/>
      <c r="I249" s="120"/>
      <c r="J249" s="44"/>
      <c r="K249" s="44"/>
      <c r="L249" s="34"/>
      <c r="M249" s="33"/>
      <c r="O249" s="33"/>
      <c r="P249" s="33"/>
      <c r="Q249" s="33"/>
      <c r="R249" s="33"/>
      <c r="S249" s="33"/>
      <c r="T249" s="33"/>
      <c r="U249" s="33"/>
      <c r="V249" s="33"/>
      <c r="W249" s="33"/>
      <c r="X249" s="33"/>
      <c r="Y249" s="33"/>
      <c r="Z249" s="33"/>
      <c r="AA249" s="33"/>
      <c r="AB249" s="33"/>
      <c r="AC249" s="33"/>
      <c r="AD249" s="33"/>
      <c r="AE249" s="33"/>
    </row>
  </sheetData>
  <autoFilter ref="C108:K248"/>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7">
      <selection activeCell="D106" sqref="D106:D17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98</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507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ROUND(J103,2)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ROUND((SUM(BE103:BE174)),2)</f>
        <v>0</v>
      </c>
      <c r="G37" s="33"/>
      <c r="H37" s="33"/>
      <c r="I37" s="112">
        <v>0.21</v>
      </c>
      <c r="J37" s="111">
        <f>ROUND(((SUM(BE103:BE174))*I37),2)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ROUND((SUM(BF103:BF174)),2)</f>
        <v>0</v>
      </c>
      <c r="G38" s="33"/>
      <c r="H38" s="33"/>
      <c r="I38" s="112">
        <v>0.15</v>
      </c>
      <c r="J38" s="111">
        <f>ROUND(((SUM(BF103:BF174))*I38),2)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ROUND((SUM(BG103:BG174)),2)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ROUND((SUM(BH103:BH174)),2)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ROUND((SUM(BI103:BI174)),2)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2 - Kuchyňka</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J103</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J104</f>
        <v>0</v>
      </c>
      <c r="L68" s="126"/>
    </row>
    <row r="69" spans="2:12" s="10" customFormat="1" ht="19.9" customHeight="1">
      <c r="B69" s="131"/>
      <c r="D69" s="132" t="s">
        <v>134</v>
      </c>
      <c r="E69" s="133"/>
      <c r="F69" s="133"/>
      <c r="G69" s="133"/>
      <c r="H69" s="133"/>
      <c r="I69" s="134"/>
      <c r="J69" s="135">
        <f>J105</f>
        <v>0</v>
      </c>
      <c r="L69" s="131"/>
    </row>
    <row r="70" spans="2:12" s="10" customFormat="1" ht="19.9" customHeight="1">
      <c r="B70" s="131"/>
      <c r="D70" s="132" t="s">
        <v>135</v>
      </c>
      <c r="E70" s="133"/>
      <c r="F70" s="133"/>
      <c r="G70" s="133"/>
      <c r="H70" s="133"/>
      <c r="I70" s="134"/>
      <c r="J70" s="135">
        <f>J112</f>
        <v>0</v>
      </c>
      <c r="L70" s="131"/>
    </row>
    <row r="71" spans="2:12" s="10" customFormat="1" ht="14.85" customHeight="1">
      <c r="B71" s="131"/>
      <c r="D71" s="132" t="s">
        <v>136</v>
      </c>
      <c r="E71" s="133"/>
      <c r="F71" s="133"/>
      <c r="G71" s="133"/>
      <c r="H71" s="133"/>
      <c r="I71" s="134"/>
      <c r="J71" s="135">
        <f>J113</f>
        <v>0</v>
      </c>
      <c r="L71" s="131"/>
    </row>
    <row r="72" spans="2:12" s="10" customFormat="1" ht="14.85" customHeight="1">
      <c r="B72" s="131"/>
      <c r="D72" s="132" t="s">
        <v>137</v>
      </c>
      <c r="E72" s="133"/>
      <c r="F72" s="133"/>
      <c r="G72" s="133"/>
      <c r="H72" s="133"/>
      <c r="I72" s="134"/>
      <c r="J72" s="135">
        <f>J115</f>
        <v>0</v>
      </c>
      <c r="L72" s="131"/>
    </row>
    <row r="73" spans="2:12" s="10" customFormat="1" ht="19.9" customHeight="1">
      <c r="B73" s="131"/>
      <c r="D73" s="132" t="s">
        <v>138</v>
      </c>
      <c r="E73" s="133"/>
      <c r="F73" s="133"/>
      <c r="G73" s="133"/>
      <c r="H73" s="133"/>
      <c r="I73" s="134"/>
      <c r="J73" s="135">
        <f>J118</f>
        <v>0</v>
      </c>
      <c r="L73" s="131"/>
    </row>
    <row r="74" spans="2:12" s="10" customFormat="1" ht="19.9" customHeight="1">
      <c r="B74" s="131"/>
      <c r="D74" s="132" t="s">
        <v>139</v>
      </c>
      <c r="E74" s="133"/>
      <c r="F74" s="133"/>
      <c r="G74" s="133"/>
      <c r="H74" s="133"/>
      <c r="I74" s="134"/>
      <c r="J74" s="135">
        <f>J124</f>
        <v>0</v>
      </c>
      <c r="L74" s="131"/>
    </row>
    <row r="75" spans="2:12" s="9" customFormat="1" ht="24.95" customHeight="1">
      <c r="B75" s="126"/>
      <c r="D75" s="127" t="s">
        <v>140</v>
      </c>
      <c r="E75" s="128"/>
      <c r="F75" s="128"/>
      <c r="G75" s="128"/>
      <c r="H75" s="128"/>
      <c r="I75" s="129"/>
      <c r="J75" s="130">
        <f>J126</f>
        <v>0</v>
      </c>
      <c r="L75" s="126"/>
    </row>
    <row r="76" spans="2:12" s="10" customFormat="1" ht="19.9" customHeight="1">
      <c r="B76" s="131"/>
      <c r="D76" s="132" t="s">
        <v>144</v>
      </c>
      <c r="E76" s="133"/>
      <c r="F76" s="133"/>
      <c r="G76" s="133"/>
      <c r="H76" s="133"/>
      <c r="I76" s="134"/>
      <c r="J76" s="135">
        <f>J127</f>
        <v>0</v>
      </c>
      <c r="L76" s="131"/>
    </row>
    <row r="77" spans="2:12" s="10" customFormat="1" ht="19.9" customHeight="1">
      <c r="B77" s="131"/>
      <c r="D77" s="132" t="s">
        <v>145</v>
      </c>
      <c r="E77" s="133"/>
      <c r="F77" s="133"/>
      <c r="G77" s="133"/>
      <c r="H77" s="133"/>
      <c r="I77" s="134"/>
      <c r="J77" s="135">
        <f>J133</f>
        <v>0</v>
      </c>
      <c r="L77" s="131"/>
    </row>
    <row r="78" spans="2:12" s="10" customFormat="1" ht="19.9" customHeight="1">
      <c r="B78" s="131"/>
      <c r="D78" s="132" t="s">
        <v>147</v>
      </c>
      <c r="E78" s="133"/>
      <c r="F78" s="133"/>
      <c r="G78" s="133"/>
      <c r="H78" s="133"/>
      <c r="I78" s="134"/>
      <c r="J78" s="135">
        <f>J143</f>
        <v>0</v>
      </c>
      <c r="L78" s="131"/>
    </row>
    <row r="79" spans="2:12" s="10" customFormat="1" ht="19.9" customHeight="1">
      <c r="B79" s="131"/>
      <c r="D79" s="132" t="s">
        <v>149</v>
      </c>
      <c r="E79" s="133"/>
      <c r="F79" s="133"/>
      <c r="G79" s="133"/>
      <c r="H79" s="133"/>
      <c r="I79" s="134"/>
      <c r="J79" s="135">
        <f>J155</f>
        <v>0</v>
      </c>
      <c r="L79" s="131"/>
    </row>
    <row r="80" spans="1:31" s="2" customFormat="1" ht="21.75" customHeight="1">
      <c r="A80" s="33"/>
      <c r="B80" s="34"/>
      <c r="C80" s="33"/>
      <c r="D80" s="33"/>
      <c r="E80" s="33"/>
      <c r="F80" s="33"/>
      <c r="G80" s="33"/>
      <c r="H80" s="33"/>
      <c r="I80" s="101"/>
      <c r="J80" s="33"/>
      <c r="K80" s="33"/>
      <c r="L80" s="102"/>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120"/>
      <c r="J81" s="44"/>
      <c r="K81" s="44"/>
      <c r="L81" s="102"/>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121"/>
      <c r="J85" s="46"/>
      <c r="K85" s="46"/>
      <c r="L85" s="102"/>
      <c r="S85" s="33"/>
      <c r="T85" s="33"/>
      <c r="U85" s="33"/>
      <c r="V85" s="33"/>
      <c r="W85" s="33"/>
      <c r="X85" s="33"/>
      <c r="Y85" s="33"/>
      <c r="Z85" s="33"/>
      <c r="AA85" s="33"/>
      <c r="AB85" s="33"/>
      <c r="AC85" s="33"/>
      <c r="AD85" s="33"/>
      <c r="AE85" s="33"/>
    </row>
    <row r="86" spans="1:31" s="2" customFormat="1" ht="24.95" customHeight="1">
      <c r="A86" s="33"/>
      <c r="B86" s="34"/>
      <c r="C86" s="22" t="s">
        <v>150</v>
      </c>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101"/>
      <c r="J87" s="33"/>
      <c r="K87" s="33"/>
      <c r="L87" s="102"/>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101"/>
      <c r="J88" s="33"/>
      <c r="K88" s="33"/>
      <c r="L88" s="102"/>
      <c r="S88" s="33"/>
      <c r="T88" s="33"/>
      <c r="U88" s="33"/>
      <c r="V88" s="33"/>
      <c r="W88" s="33"/>
      <c r="X88" s="33"/>
      <c r="Y88" s="33"/>
      <c r="Z88" s="33"/>
      <c r="AA88" s="33"/>
      <c r="AB88" s="33"/>
      <c r="AC88" s="33"/>
      <c r="AD88" s="33"/>
      <c r="AE88" s="33"/>
    </row>
    <row r="89" spans="1:31" s="2" customFormat="1" ht="16.5" customHeight="1">
      <c r="A89" s="33"/>
      <c r="B89" s="34"/>
      <c r="C89" s="33"/>
      <c r="D89" s="33"/>
      <c r="E89" s="338" t="str">
        <f>E7</f>
        <v>Rekonstrukce koupelen</v>
      </c>
      <c r="F89" s="339"/>
      <c r="G89" s="339"/>
      <c r="H89" s="339"/>
      <c r="I89" s="101"/>
      <c r="J89" s="33"/>
      <c r="K89" s="33"/>
      <c r="L89" s="102"/>
      <c r="S89" s="33"/>
      <c r="T89" s="33"/>
      <c r="U89" s="33"/>
      <c r="V89" s="33"/>
      <c r="W89" s="33"/>
      <c r="X89" s="33"/>
      <c r="Y89" s="33"/>
      <c r="Z89" s="33"/>
      <c r="AA89" s="33"/>
      <c r="AB89" s="33"/>
      <c r="AC89" s="33"/>
      <c r="AD89" s="33"/>
      <c r="AE89" s="33"/>
    </row>
    <row r="90" spans="2:12" s="1" customFormat="1" ht="12" customHeight="1">
      <c r="B90" s="21"/>
      <c r="C90" s="28" t="s">
        <v>122</v>
      </c>
      <c r="I90" s="97"/>
      <c r="L90" s="21"/>
    </row>
    <row r="91" spans="2:12" s="1" customFormat="1" ht="16.5" customHeight="1">
      <c r="B91" s="21"/>
      <c r="E91" s="338" t="s">
        <v>123</v>
      </c>
      <c r="F91" s="311"/>
      <c r="G91" s="311"/>
      <c r="H91" s="311"/>
      <c r="I91" s="97"/>
      <c r="L91" s="21"/>
    </row>
    <row r="92" spans="2:12" s="1" customFormat="1" ht="12" customHeight="1">
      <c r="B92" s="21"/>
      <c r="C92" s="28" t="s">
        <v>124</v>
      </c>
      <c r="I92" s="97"/>
      <c r="L92" s="21"/>
    </row>
    <row r="93" spans="1:31" s="2" customFormat="1" ht="16.5" customHeight="1">
      <c r="A93" s="33"/>
      <c r="B93" s="34"/>
      <c r="C93" s="33"/>
      <c r="D93" s="33"/>
      <c r="E93" s="340" t="s">
        <v>125</v>
      </c>
      <c r="F93" s="341"/>
      <c r="G93" s="341"/>
      <c r="H93" s="341"/>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4" t="str">
        <f>E13</f>
        <v>2 - Kuchyňka</v>
      </c>
      <c r="F95" s="341"/>
      <c r="G95" s="341"/>
      <c r="H95" s="341"/>
      <c r="I95" s="101"/>
      <c r="J95" s="33"/>
      <c r="K95" s="33"/>
      <c r="L95" s="102"/>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101"/>
      <c r="J96" s="33"/>
      <c r="K96" s="33"/>
      <c r="L96" s="102"/>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103" t="s">
        <v>23</v>
      </c>
      <c r="J97" s="51" t="str">
        <f>IF(J16="","",J16)</f>
        <v>28. 8. 2018</v>
      </c>
      <c r="K97" s="33"/>
      <c r="L97" s="102"/>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101"/>
      <c r="J98" s="33"/>
      <c r="K98" s="33"/>
      <c r="L98" s="102"/>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103" t="s">
        <v>31</v>
      </c>
      <c r="J99" s="31" t="str">
        <f>E25</f>
        <v>PROJECTICA s.r.o.</v>
      </c>
      <c r="K99" s="33"/>
      <c r="L99" s="102"/>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103" t="s">
        <v>34</v>
      </c>
      <c r="J100" s="31" t="str">
        <f>E28</f>
        <v xml:space="preserve"> </v>
      </c>
      <c r="K100" s="33"/>
      <c r="L100" s="102"/>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101"/>
      <c r="J101" s="33"/>
      <c r="K101" s="33"/>
      <c r="L101" s="102"/>
      <c r="S101" s="33"/>
      <c r="T101" s="33"/>
      <c r="U101" s="33"/>
      <c r="V101" s="33"/>
      <c r="W101" s="33"/>
      <c r="X101" s="33"/>
      <c r="Y101" s="33"/>
      <c r="Z101" s="33"/>
      <c r="AA101" s="33"/>
      <c r="AB101" s="33"/>
      <c r="AC101" s="33"/>
      <c r="AD101" s="33"/>
      <c r="AE101" s="33"/>
    </row>
    <row r="102" spans="1:31" s="11" customFormat="1" ht="29.25" customHeight="1">
      <c r="A102" s="136"/>
      <c r="B102" s="137"/>
      <c r="C102" s="138" t="s">
        <v>151</v>
      </c>
      <c r="D102" s="139" t="s">
        <v>56</v>
      </c>
      <c r="E102" s="139" t="s">
        <v>52</v>
      </c>
      <c r="F102" s="139" t="s">
        <v>53</v>
      </c>
      <c r="G102" s="139" t="s">
        <v>152</v>
      </c>
      <c r="H102" s="139" t="s">
        <v>153</v>
      </c>
      <c r="I102" s="140" t="s">
        <v>154</v>
      </c>
      <c r="J102" s="139" t="s">
        <v>130</v>
      </c>
      <c r="K102" s="141" t="s">
        <v>155</v>
      </c>
      <c r="L102" s="142"/>
      <c r="M102" s="59" t="s">
        <v>3</v>
      </c>
      <c r="N102" s="60" t="s">
        <v>41</v>
      </c>
      <c r="O102" s="60" t="s">
        <v>156</v>
      </c>
      <c r="P102" s="60" t="s">
        <v>157</v>
      </c>
      <c r="Q102" s="60" t="s">
        <v>158</v>
      </c>
      <c r="R102" s="60" t="s">
        <v>159</v>
      </c>
      <c r="S102" s="60" t="s">
        <v>160</v>
      </c>
      <c r="T102" s="61" t="s">
        <v>161</v>
      </c>
      <c r="U102" s="136"/>
      <c r="V102" s="136"/>
      <c r="W102" s="136"/>
      <c r="X102" s="136"/>
      <c r="Y102" s="136"/>
      <c r="Z102" s="136"/>
      <c r="AA102" s="136"/>
      <c r="AB102" s="136"/>
      <c r="AC102" s="136"/>
      <c r="AD102" s="136"/>
      <c r="AE102" s="136"/>
    </row>
    <row r="103" spans="1:63" s="2" customFormat="1" ht="22.9" customHeight="1">
      <c r="A103" s="33"/>
      <c r="B103" s="34"/>
      <c r="C103" s="66" t="s">
        <v>162</v>
      </c>
      <c r="D103" s="33"/>
      <c r="E103" s="33"/>
      <c r="F103" s="33"/>
      <c r="G103" s="33"/>
      <c r="H103" s="33"/>
      <c r="I103" s="101"/>
      <c r="J103" s="143">
        <f>BK103</f>
        <v>0</v>
      </c>
      <c r="K103" s="33"/>
      <c r="L103" s="34"/>
      <c r="M103" s="62"/>
      <c r="N103" s="52"/>
      <c r="O103" s="63"/>
      <c r="P103" s="144">
        <f>P104+P126</f>
        <v>0</v>
      </c>
      <c r="Q103" s="63"/>
      <c r="R103" s="144">
        <f>R104+R126</f>
        <v>0.09658660000000001</v>
      </c>
      <c r="S103" s="63"/>
      <c r="T103" s="145">
        <f>T104+T126</f>
        <v>1.3227094000000001</v>
      </c>
      <c r="U103" s="33"/>
      <c r="V103" s="33"/>
      <c r="W103" s="33"/>
      <c r="X103" s="33"/>
      <c r="Y103" s="33"/>
      <c r="Z103" s="33"/>
      <c r="AA103" s="33"/>
      <c r="AB103" s="33"/>
      <c r="AC103" s="33"/>
      <c r="AD103" s="33"/>
      <c r="AE103" s="33"/>
      <c r="AT103" s="18" t="s">
        <v>70</v>
      </c>
      <c r="AU103" s="18" t="s">
        <v>131</v>
      </c>
      <c r="BK103" s="146">
        <f>BK104+BK126</f>
        <v>0</v>
      </c>
    </row>
    <row r="104" spans="2:63" s="12" customFormat="1" ht="25.9" customHeight="1">
      <c r="B104" s="147"/>
      <c r="D104" s="148" t="s">
        <v>70</v>
      </c>
      <c r="E104" s="149" t="s">
        <v>163</v>
      </c>
      <c r="F104" s="149" t="s">
        <v>164</v>
      </c>
      <c r="I104" s="150"/>
      <c r="J104" s="151">
        <f>BK104</f>
        <v>0</v>
      </c>
      <c r="L104" s="147"/>
      <c r="M104" s="152"/>
      <c r="N104" s="153"/>
      <c r="O104" s="153"/>
      <c r="P104" s="154">
        <f>P105+P112+P118+P124</f>
        <v>0</v>
      </c>
      <c r="Q104" s="153"/>
      <c r="R104" s="154">
        <f>R105+R112+R118+R124</f>
        <v>0.033195</v>
      </c>
      <c r="S104" s="153"/>
      <c r="T104" s="155">
        <f>T105+T112+T118+T124</f>
        <v>0.0966</v>
      </c>
      <c r="AR104" s="148" t="s">
        <v>15</v>
      </c>
      <c r="AT104" s="156" t="s">
        <v>70</v>
      </c>
      <c r="AU104" s="156" t="s">
        <v>71</v>
      </c>
      <c r="AY104" s="148" t="s">
        <v>165</v>
      </c>
      <c r="BK104" s="157">
        <f>BK105+BK112+BK118+BK124</f>
        <v>0</v>
      </c>
    </row>
    <row r="105" spans="2:63" s="12" customFormat="1" ht="22.9" customHeight="1">
      <c r="B105" s="147"/>
      <c r="D105" s="148" t="s">
        <v>70</v>
      </c>
      <c r="E105" s="158" t="s">
        <v>112</v>
      </c>
      <c r="F105" s="158" t="s">
        <v>186</v>
      </c>
      <c r="I105" s="150"/>
      <c r="J105" s="159">
        <f>BK105</f>
        <v>0</v>
      </c>
      <c r="L105" s="147"/>
      <c r="M105" s="152"/>
      <c r="N105" s="153"/>
      <c r="O105" s="153"/>
      <c r="P105" s="154">
        <f>SUM(P106:P111)</f>
        <v>0</v>
      </c>
      <c r="Q105" s="153"/>
      <c r="R105" s="154">
        <f>SUM(R106:R111)</f>
        <v>0.033075</v>
      </c>
      <c r="S105" s="153"/>
      <c r="T105" s="155">
        <f>SUM(T106:T111)</f>
        <v>0</v>
      </c>
      <c r="AR105" s="148" t="s">
        <v>15</v>
      </c>
      <c r="AT105" s="156" t="s">
        <v>70</v>
      </c>
      <c r="AU105" s="156" t="s">
        <v>15</v>
      </c>
      <c r="AY105" s="148" t="s">
        <v>165</v>
      </c>
      <c r="BK105" s="157">
        <f>SUM(BK106:BK111)</f>
        <v>0</v>
      </c>
    </row>
    <row r="106" spans="1:65" s="2" customFormat="1" ht="33" customHeight="1">
      <c r="A106" s="33"/>
      <c r="B106" s="160"/>
      <c r="C106" s="161" t="s">
        <v>15</v>
      </c>
      <c r="D106" s="354" t="s">
        <v>167</v>
      </c>
      <c r="E106" s="162" t="s">
        <v>187</v>
      </c>
      <c r="F106" s="163" t="s">
        <v>188</v>
      </c>
      <c r="G106" s="164" t="s">
        <v>170</v>
      </c>
      <c r="H106" s="165">
        <v>2.1</v>
      </c>
      <c r="I106" s="166"/>
      <c r="J106" s="167">
        <f>ROUND(I106*H106,2)</f>
        <v>0</v>
      </c>
      <c r="K106" s="163" t="s">
        <v>171</v>
      </c>
      <c r="L106" s="34"/>
      <c r="M106" s="168" t="s">
        <v>3</v>
      </c>
      <c r="N106" s="169" t="s">
        <v>42</v>
      </c>
      <c r="O106" s="54"/>
      <c r="P106" s="170">
        <f>O106*H106</f>
        <v>0</v>
      </c>
      <c r="Q106" s="170">
        <v>0.01575</v>
      </c>
      <c r="R106" s="170">
        <f>Q106*H106</f>
        <v>0.033075</v>
      </c>
      <c r="S106" s="170">
        <v>0</v>
      </c>
      <c r="T106" s="171">
        <f>S106*H106</f>
        <v>0</v>
      </c>
      <c r="U106" s="33"/>
      <c r="V106" s="33"/>
      <c r="W106" s="33"/>
      <c r="X106" s="33"/>
      <c r="Y106" s="33"/>
      <c r="Z106" s="33"/>
      <c r="AA106" s="33"/>
      <c r="AB106" s="33"/>
      <c r="AC106" s="33"/>
      <c r="AD106" s="33"/>
      <c r="AE106" s="33"/>
      <c r="AR106" s="172" t="s">
        <v>87</v>
      </c>
      <c r="AT106" s="172" t="s">
        <v>167</v>
      </c>
      <c r="AU106" s="172" t="s">
        <v>75</v>
      </c>
      <c r="AY106" s="18" t="s">
        <v>165</v>
      </c>
      <c r="BE106" s="173">
        <f>IF(N106="základní",J106,0)</f>
        <v>0</v>
      </c>
      <c r="BF106" s="173">
        <f>IF(N106="snížená",J106,0)</f>
        <v>0</v>
      </c>
      <c r="BG106" s="173">
        <f>IF(N106="zákl. přenesená",J106,0)</f>
        <v>0</v>
      </c>
      <c r="BH106" s="173">
        <f>IF(N106="sníž. přenesená",J106,0)</f>
        <v>0</v>
      </c>
      <c r="BI106" s="173">
        <f>IF(N106="nulová",J106,0)</f>
        <v>0</v>
      </c>
      <c r="BJ106" s="18" t="s">
        <v>15</v>
      </c>
      <c r="BK106" s="173">
        <f>ROUND(I106*H106,2)</f>
        <v>0</v>
      </c>
      <c r="BL106" s="18" t="s">
        <v>87</v>
      </c>
      <c r="BM106" s="172" t="s">
        <v>764</v>
      </c>
    </row>
    <row r="107" spans="2:51" s="13" customFormat="1" ht="12">
      <c r="B107" s="174"/>
      <c r="D107" s="355" t="s">
        <v>173</v>
      </c>
      <c r="E107" s="175" t="s">
        <v>3</v>
      </c>
      <c r="F107" s="176" t="s">
        <v>509</v>
      </c>
      <c r="H107" s="177">
        <v>2.1</v>
      </c>
      <c r="I107" s="178"/>
      <c r="L107" s="174"/>
      <c r="M107" s="179"/>
      <c r="N107" s="180"/>
      <c r="O107" s="180"/>
      <c r="P107" s="180"/>
      <c r="Q107" s="180"/>
      <c r="R107" s="180"/>
      <c r="S107" s="180"/>
      <c r="T107" s="181"/>
      <c r="AT107" s="175" t="s">
        <v>173</v>
      </c>
      <c r="AU107" s="175" t="s">
        <v>75</v>
      </c>
      <c r="AV107" s="13" t="s">
        <v>75</v>
      </c>
      <c r="AW107" s="13" t="s">
        <v>33</v>
      </c>
      <c r="AX107" s="13" t="s">
        <v>15</v>
      </c>
      <c r="AY107" s="175" t="s">
        <v>165</v>
      </c>
    </row>
    <row r="108" spans="1:65" s="2" customFormat="1" ht="21.75" customHeight="1">
      <c r="A108" s="33"/>
      <c r="B108" s="160"/>
      <c r="C108" s="161" t="s">
        <v>75</v>
      </c>
      <c r="D108" s="354" t="s">
        <v>167</v>
      </c>
      <c r="E108" s="162" t="s">
        <v>194</v>
      </c>
      <c r="F108" s="163" t="s">
        <v>195</v>
      </c>
      <c r="G108" s="164" t="s">
        <v>170</v>
      </c>
      <c r="H108" s="165">
        <v>3</v>
      </c>
      <c r="I108" s="166"/>
      <c r="J108" s="167">
        <f>ROUND(I108*H108,2)</f>
        <v>0</v>
      </c>
      <c r="K108" s="163" t="s">
        <v>171</v>
      </c>
      <c r="L108" s="34"/>
      <c r="M108" s="168" t="s">
        <v>3</v>
      </c>
      <c r="N108" s="169" t="s">
        <v>42</v>
      </c>
      <c r="O108" s="54"/>
      <c r="P108" s="170">
        <f>O108*H108</f>
        <v>0</v>
      </c>
      <c r="Q108" s="170">
        <v>0</v>
      </c>
      <c r="R108" s="170">
        <f>Q108*H108</f>
        <v>0</v>
      </c>
      <c r="S108" s="170">
        <v>0</v>
      </c>
      <c r="T108" s="171">
        <f>S108*H108</f>
        <v>0</v>
      </c>
      <c r="U108" s="33"/>
      <c r="V108" s="33"/>
      <c r="W108" s="33"/>
      <c r="X108" s="33"/>
      <c r="Y108" s="33"/>
      <c r="Z108" s="33"/>
      <c r="AA108" s="33"/>
      <c r="AB108" s="33"/>
      <c r="AC108" s="33"/>
      <c r="AD108" s="33"/>
      <c r="AE108" s="33"/>
      <c r="AR108" s="172" t="s">
        <v>87</v>
      </c>
      <c r="AT108" s="172" t="s">
        <v>167</v>
      </c>
      <c r="AU108" s="172" t="s">
        <v>75</v>
      </c>
      <c r="AY108" s="18" t="s">
        <v>165</v>
      </c>
      <c r="BE108" s="173">
        <f>IF(N108="základní",J108,0)</f>
        <v>0</v>
      </c>
      <c r="BF108" s="173">
        <f>IF(N108="snížená",J108,0)</f>
        <v>0</v>
      </c>
      <c r="BG108" s="173">
        <f>IF(N108="zákl. přenesená",J108,0)</f>
        <v>0</v>
      </c>
      <c r="BH108" s="173">
        <f>IF(N108="sníž. přenesená",J108,0)</f>
        <v>0</v>
      </c>
      <c r="BI108" s="173">
        <f>IF(N108="nulová",J108,0)</f>
        <v>0</v>
      </c>
      <c r="BJ108" s="18" t="s">
        <v>15</v>
      </c>
      <c r="BK108" s="173">
        <f>ROUND(I108*H108,2)</f>
        <v>0</v>
      </c>
      <c r="BL108" s="18" t="s">
        <v>87</v>
      </c>
      <c r="BM108" s="172" t="s">
        <v>765</v>
      </c>
    </row>
    <row r="109" spans="1:65" s="2" customFormat="1" ht="33" customHeight="1">
      <c r="A109" s="33"/>
      <c r="B109" s="160"/>
      <c r="C109" s="161" t="s">
        <v>83</v>
      </c>
      <c r="D109" s="354" t="s">
        <v>167</v>
      </c>
      <c r="E109" s="162" t="s">
        <v>197</v>
      </c>
      <c r="F109" s="163" t="s">
        <v>198</v>
      </c>
      <c r="G109" s="164" t="s">
        <v>170</v>
      </c>
      <c r="H109" s="165">
        <v>4.2</v>
      </c>
      <c r="I109" s="166"/>
      <c r="J109" s="167">
        <f>ROUND(I109*H109,2)</f>
        <v>0</v>
      </c>
      <c r="K109" s="163" t="s">
        <v>171</v>
      </c>
      <c r="L109" s="34"/>
      <c r="M109" s="168" t="s">
        <v>3</v>
      </c>
      <c r="N109" s="169" t="s">
        <v>42</v>
      </c>
      <c r="O109" s="54"/>
      <c r="P109" s="170">
        <f>O109*H109</f>
        <v>0</v>
      </c>
      <c r="Q109" s="170">
        <v>0</v>
      </c>
      <c r="R109" s="170">
        <f>Q109*H109</f>
        <v>0</v>
      </c>
      <c r="S109" s="170">
        <v>0</v>
      </c>
      <c r="T109" s="171">
        <f>S109*H109</f>
        <v>0</v>
      </c>
      <c r="U109" s="33"/>
      <c r="V109" s="33"/>
      <c r="W109" s="33"/>
      <c r="X109" s="33"/>
      <c r="Y109" s="33"/>
      <c r="Z109" s="33"/>
      <c r="AA109" s="33"/>
      <c r="AB109" s="33"/>
      <c r="AC109" s="33"/>
      <c r="AD109" s="33"/>
      <c r="AE109" s="33"/>
      <c r="AR109" s="172" t="s">
        <v>87</v>
      </c>
      <c r="AT109" s="172" t="s">
        <v>167</v>
      </c>
      <c r="AU109" s="172" t="s">
        <v>75</v>
      </c>
      <c r="AY109" s="18" t="s">
        <v>165</v>
      </c>
      <c r="BE109" s="173">
        <f>IF(N109="základní",J109,0)</f>
        <v>0</v>
      </c>
      <c r="BF109" s="173">
        <f>IF(N109="snížená",J109,0)</f>
        <v>0</v>
      </c>
      <c r="BG109" s="173">
        <f>IF(N109="zákl. přenesená",J109,0)</f>
        <v>0</v>
      </c>
      <c r="BH109" s="173">
        <f>IF(N109="sníž. přenesená",J109,0)</f>
        <v>0</v>
      </c>
      <c r="BI109" s="173">
        <f>IF(N109="nulová",J109,0)</f>
        <v>0</v>
      </c>
      <c r="BJ109" s="18" t="s">
        <v>15</v>
      </c>
      <c r="BK109" s="173">
        <f>ROUND(I109*H109,2)</f>
        <v>0</v>
      </c>
      <c r="BL109" s="18" t="s">
        <v>87</v>
      </c>
      <c r="BM109" s="172" t="s">
        <v>766</v>
      </c>
    </row>
    <row r="110" spans="2:51" s="15" customFormat="1" ht="12">
      <c r="B110" s="190"/>
      <c r="D110" s="355" t="s">
        <v>173</v>
      </c>
      <c r="E110" s="191" t="s">
        <v>3</v>
      </c>
      <c r="F110" s="192" t="s">
        <v>200</v>
      </c>
      <c r="H110" s="191" t="s">
        <v>3</v>
      </c>
      <c r="I110" s="193"/>
      <c r="L110" s="190"/>
      <c r="M110" s="194"/>
      <c r="N110" s="195"/>
      <c r="O110" s="195"/>
      <c r="P110" s="195"/>
      <c r="Q110" s="195"/>
      <c r="R110" s="195"/>
      <c r="S110" s="195"/>
      <c r="T110" s="196"/>
      <c r="AT110" s="191" t="s">
        <v>173</v>
      </c>
      <c r="AU110" s="191" t="s">
        <v>75</v>
      </c>
      <c r="AV110" s="15" t="s">
        <v>15</v>
      </c>
      <c r="AW110" s="15" t="s">
        <v>33</v>
      </c>
      <c r="AX110" s="15" t="s">
        <v>71</v>
      </c>
      <c r="AY110" s="191" t="s">
        <v>165</v>
      </c>
    </row>
    <row r="111" spans="2:51" s="13" customFormat="1" ht="12">
      <c r="B111" s="174"/>
      <c r="D111" s="355" t="s">
        <v>173</v>
      </c>
      <c r="E111" s="175" t="s">
        <v>3</v>
      </c>
      <c r="F111" s="176" t="s">
        <v>512</v>
      </c>
      <c r="H111" s="177">
        <v>4.2</v>
      </c>
      <c r="I111" s="178"/>
      <c r="L111" s="174"/>
      <c r="M111" s="179"/>
      <c r="N111" s="180"/>
      <c r="O111" s="180"/>
      <c r="P111" s="180"/>
      <c r="Q111" s="180"/>
      <c r="R111" s="180"/>
      <c r="S111" s="180"/>
      <c r="T111" s="181"/>
      <c r="AT111" s="175" t="s">
        <v>173</v>
      </c>
      <c r="AU111" s="175" t="s">
        <v>75</v>
      </c>
      <c r="AV111" s="13" t="s">
        <v>75</v>
      </c>
      <c r="AW111" s="13" t="s">
        <v>33</v>
      </c>
      <c r="AX111" s="13" t="s">
        <v>15</v>
      </c>
      <c r="AY111" s="175" t="s">
        <v>165</v>
      </c>
    </row>
    <row r="112" spans="2:63" s="12" customFormat="1" ht="22.9" customHeight="1">
      <c r="B112" s="147"/>
      <c r="D112" s="356" t="s">
        <v>70</v>
      </c>
      <c r="E112" s="158" t="s">
        <v>202</v>
      </c>
      <c r="F112" s="158" t="s">
        <v>203</v>
      </c>
      <c r="I112" s="150"/>
      <c r="J112" s="159">
        <f>BK112</f>
        <v>0</v>
      </c>
      <c r="L112" s="147"/>
      <c r="M112" s="152"/>
      <c r="N112" s="153"/>
      <c r="O112" s="153"/>
      <c r="P112" s="154">
        <f>P113+P115</f>
        <v>0</v>
      </c>
      <c r="Q112" s="153"/>
      <c r="R112" s="154">
        <f>R113+R115</f>
        <v>0.00012000000000000002</v>
      </c>
      <c r="S112" s="153"/>
      <c r="T112" s="155">
        <f>T113+T115</f>
        <v>0.0966</v>
      </c>
      <c r="AR112" s="148" t="s">
        <v>15</v>
      </c>
      <c r="AT112" s="156" t="s">
        <v>70</v>
      </c>
      <c r="AU112" s="156" t="s">
        <v>15</v>
      </c>
      <c r="AY112" s="148" t="s">
        <v>165</v>
      </c>
      <c r="BK112" s="157">
        <f>BK113+BK115</f>
        <v>0</v>
      </c>
    </row>
    <row r="113" spans="2:63" s="12" customFormat="1" ht="20.85" customHeight="1">
      <c r="B113" s="147"/>
      <c r="D113" s="356" t="s">
        <v>70</v>
      </c>
      <c r="E113" s="158" t="s">
        <v>204</v>
      </c>
      <c r="F113" s="158" t="s">
        <v>205</v>
      </c>
      <c r="I113" s="150"/>
      <c r="J113" s="159">
        <f>BK113</f>
        <v>0</v>
      </c>
      <c r="L113" s="147"/>
      <c r="M113" s="152"/>
      <c r="N113" s="153"/>
      <c r="O113" s="153"/>
      <c r="P113" s="154">
        <f>P114</f>
        <v>0</v>
      </c>
      <c r="Q113" s="153"/>
      <c r="R113" s="154">
        <f>R114</f>
        <v>0.00012000000000000002</v>
      </c>
      <c r="S113" s="153"/>
      <c r="T113" s="155">
        <f>T114</f>
        <v>0</v>
      </c>
      <c r="AR113" s="148" t="s">
        <v>15</v>
      </c>
      <c r="AT113" s="156" t="s">
        <v>70</v>
      </c>
      <c r="AU113" s="156" t="s">
        <v>75</v>
      </c>
      <c r="AY113" s="148" t="s">
        <v>165</v>
      </c>
      <c r="BK113" s="157">
        <f>BK114</f>
        <v>0</v>
      </c>
    </row>
    <row r="114" spans="1:65" s="2" customFormat="1" ht="33" customHeight="1">
      <c r="A114" s="33"/>
      <c r="B114" s="160"/>
      <c r="C114" s="161" t="s">
        <v>87</v>
      </c>
      <c r="D114" s="354" t="s">
        <v>167</v>
      </c>
      <c r="E114" s="162" t="s">
        <v>206</v>
      </c>
      <c r="F114" s="163" t="s">
        <v>207</v>
      </c>
      <c r="G114" s="164" t="s">
        <v>170</v>
      </c>
      <c r="H114" s="165">
        <v>3</v>
      </c>
      <c r="I114" s="166"/>
      <c r="J114" s="167">
        <f>ROUND(I114*H114,2)</f>
        <v>0</v>
      </c>
      <c r="K114" s="163" t="s">
        <v>171</v>
      </c>
      <c r="L114" s="34"/>
      <c r="M114" s="168" t="s">
        <v>3</v>
      </c>
      <c r="N114" s="169" t="s">
        <v>42</v>
      </c>
      <c r="O114" s="54"/>
      <c r="P114" s="170">
        <f>O114*H114</f>
        <v>0</v>
      </c>
      <c r="Q114" s="170">
        <v>4E-05</v>
      </c>
      <c r="R114" s="170">
        <f>Q114*H114</f>
        <v>0.00012000000000000002</v>
      </c>
      <c r="S114" s="170">
        <v>0</v>
      </c>
      <c r="T114" s="171">
        <f>S114*H114</f>
        <v>0</v>
      </c>
      <c r="U114" s="33"/>
      <c r="V114" s="33"/>
      <c r="W114" s="33"/>
      <c r="X114" s="33"/>
      <c r="Y114" s="33"/>
      <c r="Z114" s="33"/>
      <c r="AA114" s="33"/>
      <c r="AB114" s="33"/>
      <c r="AC114" s="33"/>
      <c r="AD114" s="33"/>
      <c r="AE114" s="33"/>
      <c r="AR114" s="172" t="s">
        <v>87</v>
      </c>
      <c r="AT114" s="172" t="s">
        <v>167</v>
      </c>
      <c r="AU114" s="172" t="s">
        <v>83</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767</v>
      </c>
    </row>
    <row r="115" spans="2:63" s="12" customFormat="1" ht="20.85" customHeight="1">
      <c r="B115" s="147"/>
      <c r="D115" s="356" t="s">
        <v>70</v>
      </c>
      <c r="E115" s="158" t="s">
        <v>209</v>
      </c>
      <c r="F115" s="158" t="s">
        <v>210</v>
      </c>
      <c r="I115" s="150"/>
      <c r="J115" s="159">
        <f>BK115</f>
        <v>0</v>
      </c>
      <c r="L115" s="147"/>
      <c r="M115" s="152"/>
      <c r="N115" s="153"/>
      <c r="O115" s="153"/>
      <c r="P115" s="154">
        <f>SUM(P116:P117)</f>
        <v>0</v>
      </c>
      <c r="Q115" s="153"/>
      <c r="R115" s="154">
        <f>SUM(R116:R117)</f>
        <v>0</v>
      </c>
      <c r="S115" s="153"/>
      <c r="T115" s="155">
        <f>SUM(T116:T117)</f>
        <v>0.0966</v>
      </c>
      <c r="AR115" s="148" t="s">
        <v>15</v>
      </c>
      <c r="AT115" s="156" t="s">
        <v>70</v>
      </c>
      <c r="AU115" s="156" t="s">
        <v>75</v>
      </c>
      <c r="AY115" s="148" t="s">
        <v>165</v>
      </c>
      <c r="BK115" s="157">
        <f>SUM(BK116:BK117)</f>
        <v>0</v>
      </c>
    </row>
    <row r="116" spans="1:65" s="2" customFormat="1" ht="33" customHeight="1">
      <c r="A116" s="33"/>
      <c r="B116" s="160"/>
      <c r="C116" s="161" t="s">
        <v>109</v>
      </c>
      <c r="D116" s="354" t="s">
        <v>167</v>
      </c>
      <c r="E116" s="162" t="s">
        <v>221</v>
      </c>
      <c r="F116" s="163" t="s">
        <v>222</v>
      </c>
      <c r="G116" s="164" t="s">
        <v>170</v>
      </c>
      <c r="H116" s="165">
        <v>2.1</v>
      </c>
      <c r="I116" s="166"/>
      <c r="J116" s="167">
        <f>ROUND(I116*H116,2)</f>
        <v>0</v>
      </c>
      <c r="K116" s="163" t="s">
        <v>171</v>
      </c>
      <c r="L116" s="34"/>
      <c r="M116" s="168" t="s">
        <v>3</v>
      </c>
      <c r="N116" s="169" t="s">
        <v>42</v>
      </c>
      <c r="O116" s="54"/>
      <c r="P116" s="170">
        <f>O116*H116</f>
        <v>0</v>
      </c>
      <c r="Q116" s="170">
        <v>0</v>
      </c>
      <c r="R116" s="170">
        <f>Q116*H116</f>
        <v>0</v>
      </c>
      <c r="S116" s="170">
        <v>0.046</v>
      </c>
      <c r="T116" s="171">
        <f>S116*H116</f>
        <v>0.0966</v>
      </c>
      <c r="U116" s="33"/>
      <c r="V116" s="33"/>
      <c r="W116" s="33"/>
      <c r="X116" s="33"/>
      <c r="Y116" s="33"/>
      <c r="Z116" s="33"/>
      <c r="AA116" s="33"/>
      <c r="AB116" s="33"/>
      <c r="AC116" s="33"/>
      <c r="AD116" s="33"/>
      <c r="AE116" s="33"/>
      <c r="AR116" s="172" t="s">
        <v>87</v>
      </c>
      <c r="AT116" s="172" t="s">
        <v>167</v>
      </c>
      <c r="AU116" s="172" t="s">
        <v>83</v>
      </c>
      <c r="AY116" s="18" t="s">
        <v>165</v>
      </c>
      <c r="BE116" s="173">
        <f>IF(N116="základní",J116,0)</f>
        <v>0</v>
      </c>
      <c r="BF116" s="173">
        <f>IF(N116="snížená",J116,0)</f>
        <v>0</v>
      </c>
      <c r="BG116" s="173">
        <f>IF(N116="zákl. přenesená",J116,0)</f>
        <v>0</v>
      </c>
      <c r="BH116" s="173">
        <f>IF(N116="sníž. přenesená",J116,0)</f>
        <v>0</v>
      </c>
      <c r="BI116" s="173">
        <f>IF(N116="nulová",J116,0)</f>
        <v>0</v>
      </c>
      <c r="BJ116" s="18" t="s">
        <v>15</v>
      </c>
      <c r="BK116" s="173">
        <f>ROUND(I116*H116,2)</f>
        <v>0</v>
      </c>
      <c r="BL116" s="18" t="s">
        <v>87</v>
      </c>
      <c r="BM116" s="172" t="s">
        <v>768</v>
      </c>
    </row>
    <row r="117" spans="2:51" s="13" customFormat="1" ht="12">
      <c r="B117" s="174"/>
      <c r="D117" s="355" t="s">
        <v>173</v>
      </c>
      <c r="E117" s="175" t="s">
        <v>3</v>
      </c>
      <c r="F117" s="176" t="s">
        <v>509</v>
      </c>
      <c r="H117" s="177">
        <v>2.1</v>
      </c>
      <c r="I117" s="178"/>
      <c r="L117" s="174"/>
      <c r="M117" s="179"/>
      <c r="N117" s="180"/>
      <c r="O117" s="180"/>
      <c r="P117" s="180"/>
      <c r="Q117" s="180"/>
      <c r="R117" s="180"/>
      <c r="S117" s="180"/>
      <c r="T117" s="181"/>
      <c r="AT117" s="175" t="s">
        <v>173</v>
      </c>
      <c r="AU117" s="175" t="s">
        <v>83</v>
      </c>
      <c r="AV117" s="13" t="s">
        <v>75</v>
      </c>
      <c r="AW117" s="13" t="s">
        <v>33</v>
      </c>
      <c r="AX117" s="13" t="s">
        <v>15</v>
      </c>
      <c r="AY117" s="175" t="s">
        <v>165</v>
      </c>
    </row>
    <row r="118" spans="2:63" s="12" customFormat="1" ht="22.9" customHeight="1">
      <c r="B118" s="147"/>
      <c r="D118" s="356" t="s">
        <v>70</v>
      </c>
      <c r="E118" s="158" t="s">
        <v>226</v>
      </c>
      <c r="F118" s="158" t="s">
        <v>227</v>
      </c>
      <c r="I118" s="150"/>
      <c r="J118" s="159">
        <f>BK118</f>
        <v>0</v>
      </c>
      <c r="L118" s="147"/>
      <c r="M118" s="152"/>
      <c r="N118" s="153"/>
      <c r="O118" s="153"/>
      <c r="P118" s="154">
        <f>SUM(P119:P123)</f>
        <v>0</v>
      </c>
      <c r="Q118" s="153"/>
      <c r="R118" s="154">
        <f>SUM(R119:R123)</f>
        <v>0</v>
      </c>
      <c r="S118" s="153"/>
      <c r="T118" s="155">
        <f>SUM(T119:T123)</f>
        <v>0</v>
      </c>
      <c r="AR118" s="148" t="s">
        <v>15</v>
      </c>
      <c r="AT118" s="156" t="s">
        <v>70</v>
      </c>
      <c r="AU118" s="156" t="s">
        <v>15</v>
      </c>
      <c r="AY118" s="148" t="s">
        <v>165</v>
      </c>
      <c r="BK118" s="157">
        <f>SUM(BK119:BK123)</f>
        <v>0</v>
      </c>
    </row>
    <row r="119" spans="1:65" s="2" customFormat="1" ht="33" customHeight="1">
      <c r="A119" s="33"/>
      <c r="B119" s="160"/>
      <c r="C119" s="161" t="s">
        <v>112</v>
      </c>
      <c r="D119" s="354" t="s">
        <v>167</v>
      </c>
      <c r="E119" s="162" t="s">
        <v>704</v>
      </c>
      <c r="F119" s="163" t="s">
        <v>705</v>
      </c>
      <c r="G119" s="164" t="s">
        <v>231</v>
      </c>
      <c r="H119" s="165">
        <v>1.323</v>
      </c>
      <c r="I119" s="166"/>
      <c r="J119" s="167">
        <f>ROUND(I119*H119,2)</f>
        <v>0</v>
      </c>
      <c r="K119" s="163" t="s">
        <v>171</v>
      </c>
      <c r="L119" s="34"/>
      <c r="M119" s="168" t="s">
        <v>3</v>
      </c>
      <c r="N119" s="169" t="s">
        <v>42</v>
      </c>
      <c r="O119" s="54"/>
      <c r="P119" s="170">
        <f>O119*H119</f>
        <v>0</v>
      </c>
      <c r="Q119" s="170">
        <v>0</v>
      </c>
      <c r="R119" s="170">
        <f>Q119*H119</f>
        <v>0</v>
      </c>
      <c r="S119" s="170">
        <v>0</v>
      </c>
      <c r="T119" s="171">
        <f>S119*H119</f>
        <v>0</v>
      </c>
      <c r="U119" s="33"/>
      <c r="V119" s="33"/>
      <c r="W119" s="33"/>
      <c r="X119" s="33"/>
      <c r="Y119" s="33"/>
      <c r="Z119" s="33"/>
      <c r="AA119" s="33"/>
      <c r="AB119" s="33"/>
      <c r="AC119" s="33"/>
      <c r="AD119" s="33"/>
      <c r="AE119" s="33"/>
      <c r="AR119" s="172" t="s">
        <v>87</v>
      </c>
      <c r="AT119" s="172" t="s">
        <v>167</v>
      </c>
      <c r="AU119" s="172" t="s">
        <v>75</v>
      </c>
      <c r="AY119" s="18" t="s">
        <v>165</v>
      </c>
      <c r="BE119" s="173">
        <f>IF(N119="základní",J119,0)</f>
        <v>0</v>
      </c>
      <c r="BF119" s="173">
        <f>IF(N119="snížená",J119,0)</f>
        <v>0</v>
      </c>
      <c r="BG119" s="173">
        <f>IF(N119="zákl. přenesená",J119,0)</f>
        <v>0</v>
      </c>
      <c r="BH119" s="173">
        <f>IF(N119="sníž. přenesená",J119,0)</f>
        <v>0</v>
      </c>
      <c r="BI119" s="173">
        <f>IF(N119="nulová",J119,0)</f>
        <v>0</v>
      </c>
      <c r="BJ119" s="18" t="s">
        <v>15</v>
      </c>
      <c r="BK119" s="173">
        <f>ROUND(I119*H119,2)</f>
        <v>0</v>
      </c>
      <c r="BL119" s="18" t="s">
        <v>87</v>
      </c>
      <c r="BM119" s="172" t="s">
        <v>769</v>
      </c>
    </row>
    <row r="120" spans="1:65" s="2" customFormat="1" ht="21.75" customHeight="1">
      <c r="A120" s="33"/>
      <c r="B120" s="160"/>
      <c r="C120" s="161" t="s">
        <v>115</v>
      </c>
      <c r="D120" s="354" t="s">
        <v>167</v>
      </c>
      <c r="E120" s="162" t="s">
        <v>234</v>
      </c>
      <c r="F120" s="163" t="s">
        <v>235</v>
      </c>
      <c r="G120" s="164" t="s">
        <v>231</v>
      </c>
      <c r="H120" s="165">
        <v>1.323</v>
      </c>
      <c r="I120" s="166"/>
      <c r="J120" s="167">
        <f>ROUND(I120*H120,2)</f>
        <v>0</v>
      </c>
      <c r="K120" s="163" t="s">
        <v>171</v>
      </c>
      <c r="L120" s="34"/>
      <c r="M120" s="168" t="s">
        <v>3</v>
      </c>
      <c r="N120" s="169" t="s">
        <v>42</v>
      </c>
      <c r="O120" s="54"/>
      <c r="P120" s="170">
        <f>O120*H120</f>
        <v>0</v>
      </c>
      <c r="Q120" s="170">
        <v>0</v>
      </c>
      <c r="R120" s="170">
        <f>Q120*H120</f>
        <v>0</v>
      </c>
      <c r="S120" s="170">
        <v>0</v>
      </c>
      <c r="T120" s="171">
        <f>S120*H120</f>
        <v>0</v>
      </c>
      <c r="U120" s="33"/>
      <c r="V120" s="33"/>
      <c r="W120" s="33"/>
      <c r="X120" s="33"/>
      <c r="Y120" s="33"/>
      <c r="Z120" s="33"/>
      <c r="AA120" s="33"/>
      <c r="AB120" s="33"/>
      <c r="AC120" s="33"/>
      <c r="AD120" s="33"/>
      <c r="AE120" s="33"/>
      <c r="AR120" s="172" t="s">
        <v>87</v>
      </c>
      <c r="AT120" s="172" t="s">
        <v>167</v>
      </c>
      <c r="AU120" s="172" t="s">
        <v>75</v>
      </c>
      <c r="AY120" s="18" t="s">
        <v>165</v>
      </c>
      <c r="BE120" s="173">
        <f>IF(N120="základní",J120,0)</f>
        <v>0</v>
      </c>
      <c r="BF120" s="173">
        <f>IF(N120="snížená",J120,0)</f>
        <v>0</v>
      </c>
      <c r="BG120" s="173">
        <f>IF(N120="zákl. přenesená",J120,0)</f>
        <v>0</v>
      </c>
      <c r="BH120" s="173">
        <f>IF(N120="sníž. přenesená",J120,0)</f>
        <v>0</v>
      </c>
      <c r="BI120" s="173">
        <f>IF(N120="nulová",J120,0)</f>
        <v>0</v>
      </c>
      <c r="BJ120" s="18" t="s">
        <v>15</v>
      </c>
      <c r="BK120" s="173">
        <f>ROUND(I120*H120,2)</f>
        <v>0</v>
      </c>
      <c r="BL120" s="18" t="s">
        <v>87</v>
      </c>
      <c r="BM120" s="172" t="s">
        <v>770</v>
      </c>
    </row>
    <row r="121" spans="1:65" s="2" customFormat="1" ht="33" customHeight="1">
      <c r="A121" s="33"/>
      <c r="B121" s="160"/>
      <c r="C121" s="161" t="s">
        <v>211</v>
      </c>
      <c r="D121" s="354" t="s">
        <v>167</v>
      </c>
      <c r="E121" s="162" t="s">
        <v>238</v>
      </c>
      <c r="F121" s="163" t="s">
        <v>239</v>
      </c>
      <c r="G121" s="164" t="s">
        <v>231</v>
      </c>
      <c r="H121" s="165">
        <v>39.69</v>
      </c>
      <c r="I121" s="166"/>
      <c r="J121" s="167">
        <f>ROUND(I121*H121,2)</f>
        <v>0</v>
      </c>
      <c r="K121" s="163" t="s">
        <v>171</v>
      </c>
      <c r="L121" s="34"/>
      <c r="M121" s="168" t="s">
        <v>3</v>
      </c>
      <c r="N121" s="169" t="s">
        <v>42</v>
      </c>
      <c r="O121" s="54"/>
      <c r="P121" s="170">
        <f>O121*H121</f>
        <v>0</v>
      </c>
      <c r="Q121" s="170">
        <v>0</v>
      </c>
      <c r="R121" s="170">
        <f>Q121*H121</f>
        <v>0</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771</v>
      </c>
    </row>
    <row r="122" spans="2:51" s="13" customFormat="1" ht="12">
      <c r="B122" s="174"/>
      <c r="D122" s="355" t="s">
        <v>173</v>
      </c>
      <c r="F122" s="176" t="s">
        <v>518</v>
      </c>
      <c r="H122" s="177">
        <v>39.69</v>
      </c>
      <c r="I122" s="178"/>
      <c r="L122" s="174"/>
      <c r="M122" s="179"/>
      <c r="N122" s="180"/>
      <c r="O122" s="180"/>
      <c r="P122" s="180"/>
      <c r="Q122" s="180"/>
      <c r="R122" s="180"/>
      <c r="S122" s="180"/>
      <c r="T122" s="181"/>
      <c r="AT122" s="175" t="s">
        <v>173</v>
      </c>
      <c r="AU122" s="175" t="s">
        <v>75</v>
      </c>
      <c r="AV122" s="13" t="s">
        <v>75</v>
      </c>
      <c r="AW122" s="13" t="s">
        <v>4</v>
      </c>
      <c r="AX122" s="13" t="s">
        <v>15</v>
      </c>
      <c r="AY122" s="175" t="s">
        <v>165</v>
      </c>
    </row>
    <row r="123" spans="1:65" s="2" customFormat="1" ht="33" customHeight="1">
      <c r="A123" s="33"/>
      <c r="B123" s="160"/>
      <c r="C123" s="161" t="s">
        <v>202</v>
      </c>
      <c r="D123" s="354" t="s">
        <v>167</v>
      </c>
      <c r="E123" s="162" t="s">
        <v>243</v>
      </c>
      <c r="F123" s="163" t="s">
        <v>244</v>
      </c>
      <c r="G123" s="164" t="s">
        <v>231</v>
      </c>
      <c r="H123" s="165">
        <v>1.323</v>
      </c>
      <c r="I123" s="166"/>
      <c r="J123" s="167">
        <f>ROUND(I123*H123,2)</f>
        <v>0</v>
      </c>
      <c r="K123" s="163" t="s">
        <v>171</v>
      </c>
      <c r="L123" s="34"/>
      <c r="M123" s="168" t="s">
        <v>3</v>
      </c>
      <c r="N123" s="169" t="s">
        <v>42</v>
      </c>
      <c r="O123" s="54"/>
      <c r="P123" s="170">
        <f>O123*H123</f>
        <v>0</v>
      </c>
      <c r="Q123" s="170">
        <v>0</v>
      </c>
      <c r="R123" s="170">
        <f>Q123*H123</f>
        <v>0</v>
      </c>
      <c r="S123" s="170">
        <v>0</v>
      </c>
      <c r="T123" s="171">
        <f>S123*H123</f>
        <v>0</v>
      </c>
      <c r="U123" s="33"/>
      <c r="V123" s="33"/>
      <c r="W123" s="33"/>
      <c r="X123" s="33"/>
      <c r="Y123" s="33"/>
      <c r="Z123" s="33"/>
      <c r="AA123" s="33"/>
      <c r="AB123" s="33"/>
      <c r="AC123" s="33"/>
      <c r="AD123" s="33"/>
      <c r="AE123" s="33"/>
      <c r="AR123" s="172" t="s">
        <v>87</v>
      </c>
      <c r="AT123" s="172" t="s">
        <v>167</v>
      </c>
      <c r="AU123" s="172" t="s">
        <v>75</v>
      </c>
      <c r="AY123" s="18" t="s">
        <v>165</v>
      </c>
      <c r="BE123" s="173">
        <f>IF(N123="základní",J123,0)</f>
        <v>0</v>
      </c>
      <c r="BF123" s="173">
        <f>IF(N123="snížená",J123,0)</f>
        <v>0</v>
      </c>
      <c r="BG123" s="173">
        <f>IF(N123="zákl. přenesená",J123,0)</f>
        <v>0</v>
      </c>
      <c r="BH123" s="173">
        <f>IF(N123="sníž. přenesená",J123,0)</f>
        <v>0</v>
      </c>
      <c r="BI123" s="173">
        <f>IF(N123="nulová",J123,0)</f>
        <v>0</v>
      </c>
      <c r="BJ123" s="18" t="s">
        <v>15</v>
      </c>
      <c r="BK123" s="173">
        <f>ROUND(I123*H123,2)</f>
        <v>0</v>
      </c>
      <c r="BL123" s="18" t="s">
        <v>87</v>
      </c>
      <c r="BM123" s="172" t="s">
        <v>772</v>
      </c>
    </row>
    <row r="124" spans="2:63" s="12" customFormat="1" ht="22.9" customHeight="1">
      <c r="B124" s="147"/>
      <c r="D124" s="356" t="s">
        <v>70</v>
      </c>
      <c r="E124" s="158" t="s">
        <v>246</v>
      </c>
      <c r="F124" s="158" t="s">
        <v>247</v>
      </c>
      <c r="I124" s="150"/>
      <c r="J124" s="159">
        <f>BK124</f>
        <v>0</v>
      </c>
      <c r="L124" s="147"/>
      <c r="M124" s="152"/>
      <c r="N124" s="153"/>
      <c r="O124" s="153"/>
      <c r="P124" s="154">
        <f>P125</f>
        <v>0</v>
      </c>
      <c r="Q124" s="153"/>
      <c r="R124" s="154">
        <f>R125</f>
        <v>0</v>
      </c>
      <c r="S124" s="153"/>
      <c r="T124" s="155">
        <f>T125</f>
        <v>0</v>
      </c>
      <c r="AR124" s="148" t="s">
        <v>15</v>
      </c>
      <c r="AT124" s="156" t="s">
        <v>70</v>
      </c>
      <c r="AU124" s="156" t="s">
        <v>15</v>
      </c>
      <c r="AY124" s="148" t="s">
        <v>165</v>
      </c>
      <c r="BK124" s="157">
        <f>BK125</f>
        <v>0</v>
      </c>
    </row>
    <row r="125" spans="1:65" s="2" customFormat="1" ht="44.25" customHeight="1">
      <c r="A125" s="33"/>
      <c r="B125" s="160"/>
      <c r="C125" s="161" t="s">
        <v>220</v>
      </c>
      <c r="D125" s="354" t="s">
        <v>167</v>
      </c>
      <c r="E125" s="162" t="s">
        <v>592</v>
      </c>
      <c r="F125" s="163" t="s">
        <v>593</v>
      </c>
      <c r="G125" s="164" t="s">
        <v>231</v>
      </c>
      <c r="H125" s="165">
        <v>0.033</v>
      </c>
      <c r="I125" s="166"/>
      <c r="J125" s="167">
        <f>ROUND(I125*H125,2)</f>
        <v>0</v>
      </c>
      <c r="K125" s="163" t="s">
        <v>171</v>
      </c>
      <c r="L125" s="34"/>
      <c r="M125" s="168" t="s">
        <v>3</v>
      </c>
      <c r="N125" s="169" t="s">
        <v>42</v>
      </c>
      <c r="O125" s="54"/>
      <c r="P125" s="170">
        <f>O125*H125</f>
        <v>0</v>
      </c>
      <c r="Q125" s="170">
        <v>0</v>
      </c>
      <c r="R125" s="170">
        <f>Q125*H125</f>
        <v>0</v>
      </c>
      <c r="S125" s="170">
        <v>0</v>
      </c>
      <c r="T125" s="171">
        <f>S125*H125</f>
        <v>0</v>
      </c>
      <c r="U125" s="33"/>
      <c r="V125" s="33"/>
      <c r="W125" s="33"/>
      <c r="X125" s="33"/>
      <c r="Y125" s="33"/>
      <c r="Z125" s="33"/>
      <c r="AA125" s="33"/>
      <c r="AB125" s="33"/>
      <c r="AC125" s="33"/>
      <c r="AD125" s="33"/>
      <c r="AE125" s="33"/>
      <c r="AR125" s="172" t="s">
        <v>87</v>
      </c>
      <c r="AT125" s="172" t="s">
        <v>167</v>
      </c>
      <c r="AU125" s="172" t="s">
        <v>75</v>
      </c>
      <c r="AY125" s="18" t="s">
        <v>165</v>
      </c>
      <c r="BE125" s="173">
        <f>IF(N125="základní",J125,0)</f>
        <v>0</v>
      </c>
      <c r="BF125" s="173">
        <f>IF(N125="snížená",J125,0)</f>
        <v>0</v>
      </c>
      <c r="BG125" s="173">
        <f>IF(N125="zákl. přenesená",J125,0)</f>
        <v>0</v>
      </c>
      <c r="BH125" s="173">
        <f>IF(N125="sníž. přenesená",J125,0)</f>
        <v>0</v>
      </c>
      <c r="BI125" s="173">
        <f>IF(N125="nulová",J125,0)</f>
        <v>0</v>
      </c>
      <c r="BJ125" s="18" t="s">
        <v>15</v>
      </c>
      <c r="BK125" s="173">
        <f>ROUND(I125*H125,2)</f>
        <v>0</v>
      </c>
      <c r="BL125" s="18" t="s">
        <v>87</v>
      </c>
      <c r="BM125" s="172" t="s">
        <v>773</v>
      </c>
    </row>
    <row r="126" spans="2:63" s="12" customFormat="1" ht="25.9" customHeight="1">
      <c r="B126" s="147"/>
      <c r="D126" s="356" t="s">
        <v>70</v>
      </c>
      <c r="E126" s="149" t="s">
        <v>251</v>
      </c>
      <c r="F126" s="149" t="s">
        <v>252</v>
      </c>
      <c r="I126" s="150"/>
      <c r="J126" s="151">
        <f>BK126</f>
        <v>0</v>
      </c>
      <c r="L126" s="147"/>
      <c r="M126" s="152"/>
      <c r="N126" s="153"/>
      <c r="O126" s="153"/>
      <c r="P126" s="154">
        <f>P127+P133+P143+P155</f>
        <v>0</v>
      </c>
      <c r="Q126" s="153"/>
      <c r="R126" s="154">
        <f>R127+R133+R143+R155</f>
        <v>0.0633916</v>
      </c>
      <c r="S126" s="153"/>
      <c r="T126" s="155">
        <f>T127+T133+T143+T155</f>
        <v>1.2261094000000001</v>
      </c>
      <c r="AR126" s="148" t="s">
        <v>75</v>
      </c>
      <c r="AT126" s="156" t="s">
        <v>70</v>
      </c>
      <c r="AU126" s="156" t="s">
        <v>71</v>
      </c>
      <c r="AY126" s="148" t="s">
        <v>165</v>
      </c>
      <c r="BK126" s="157">
        <f>BK127+BK133+BK143+BK155</f>
        <v>0</v>
      </c>
    </row>
    <row r="127" spans="2:63" s="12" customFormat="1" ht="22.9" customHeight="1">
      <c r="B127" s="147"/>
      <c r="D127" s="356" t="s">
        <v>70</v>
      </c>
      <c r="E127" s="158" t="s">
        <v>338</v>
      </c>
      <c r="F127" s="158" t="s">
        <v>339</v>
      </c>
      <c r="I127" s="150"/>
      <c r="J127" s="159">
        <f>BK127</f>
        <v>0</v>
      </c>
      <c r="L127" s="147"/>
      <c r="M127" s="152"/>
      <c r="N127" s="153"/>
      <c r="O127" s="153"/>
      <c r="P127" s="154">
        <f>SUM(P128:P132)</f>
        <v>0</v>
      </c>
      <c r="Q127" s="153"/>
      <c r="R127" s="154">
        <f>SUM(R128:R132)</f>
        <v>0.03801</v>
      </c>
      <c r="S127" s="153"/>
      <c r="T127" s="155">
        <f>SUM(T128:T132)</f>
        <v>0.051629999999999995</v>
      </c>
      <c r="AR127" s="148" t="s">
        <v>75</v>
      </c>
      <c r="AT127" s="156" t="s">
        <v>70</v>
      </c>
      <c r="AU127" s="156" t="s">
        <v>15</v>
      </c>
      <c r="AY127" s="148" t="s">
        <v>165</v>
      </c>
      <c r="BK127" s="157">
        <f>SUM(BK128:BK132)</f>
        <v>0</v>
      </c>
    </row>
    <row r="128" spans="1:65" s="2" customFormat="1" ht="44.25" customHeight="1">
      <c r="A128" s="33"/>
      <c r="B128" s="160"/>
      <c r="C128" s="161" t="s">
        <v>228</v>
      </c>
      <c r="D128" s="354" t="s">
        <v>167</v>
      </c>
      <c r="E128" s="162" t="s">
        <v>341</v>
      </c>
      <c r="F128" s="163" t="s">
        <v>342</v>
      </c>
      <c r="G128" s="164" t="s">
        <v>170</v>
      </c>
      <c r="H128" s="165">
        <v>3</v>
      </c>
      <c r="I128" s="166"/>
      <c r="J128" s="167">
        <f>ROUND(I128*H128,2)</f>
        <v>0</v>
      </c>
      <c r="K128" s="163" t="s">
        <v>3</v>
      </c>
      <c r="L128" s="34"/>
      <c r="M128" s="168" t="s">
        <v>3</v>
      </c>
      <c r="N128" s="169" t="s">
        <v>42</v>
      </c>
      <c r="O128" s="54"/>
      <c r="P128" s="170">
        <f>O128*H128</f>
        <v>0</v>
      </c>
      <c r="Q128" s="170">
        <v>0.01254</v>
      </c>
      <c r="R128" s="170">
        <f>Q128*H128</f>
        <v>0.03762</v>
      </c>
      <c r="S128" s="170">
        <v>0</v>
      </c>
      <c r="T128" s="171">
        <f>S128*H128</f>
        <v>0</v>
      </c>
      <c r="U128" s="33"/>
      <c r="V128" s="33"/>
      <c r="W128" s="33"/>
      <c r="X128" s="33"/>
      <c r="Y128" s="33"/>
      <c r="Z128" s="33"/>
      <c r="AA128" s="33"/>
      <c r="AB128" s="33"/>
      <c r="AC128" s="33"/>
      <c r="AD128" s="33"/>
      <c r="AE128" s="33"/>
      <c r="AR128" s="172" t="s">
        <v>255</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255</v>
      </c>
      <c r="BM128" s="172" t="s">
        <v>774</v>
      </c>
    </row>
    <row r="129" spans="1:65" s="2" customFormat="1" ht="44.25" customHeight="1">
      <c r="A129" s="33"/>
      <c r="B129" s="160"/>
      <c r="C129" s="161" t="s">
        <v>340</v>
      </c>
      <c r="D129" s="354" t="s">
        <v>167</v>
      </c>
      <c r="E129" s="162" t="s">
        <v>345</v>
      </c>
      <c r="F129" s="163" t="s">
        <v>346</v>
      </c>
      <c r="G129" s="164" t="s">
        <v>170</v>
      </c>
      <c r="H129" s="165">
        <v>3</v>
      </c>
      <c r="I129" s="166"/>
      <c r="J129" s="167">
        <f>ROUND(I129*H129,2)</f>
        <v>0</v>
      </c>
      <c r="K129" s="163" t="s">
        <v>171</v>
      </c>
      <c r="L129" s="34"/>
      <c r="M129" s="168" t="s">
        <v>3</v>
      </c>
      <c r="N129" s="169" t="s">
        <v>42</v>
      </c>
      <c r="O129" s="54"/>
      <c r="P129" s="170">
        <f>O129*H129</f>
        <v>0</v>
      </c>
      <c r="Q129" s="170">
        <v>0</v>
      </c>
      <c r="R129" s="170">
        <f>Q129*H129</f>
        <v>0</v>
      </c>
      <c r="S129" s="170">
        <v>0.01721</v>
      </c>
      <c r="T129" s="171">
        <f>S129*H129</f>
        <v>0.051629999999999995</v>
      </c>
      <c r="U129" s="33"/>
      <c r="V129" s="33"/>
      <c r="W129" s="33"/>
      <c r="X129" s="33"/>
      <c r="Y129" s="33"/>
      <c r="Z129" s="33"/>
      <c r="AA129" s="33"/>
      <c r="AB129" s="33"/>
      <c r="AC129" s="33"/>
      <c r="AD129" s="33"/>
      <c r="AE129" s="33"/>
      <c r="AR129" s="172" t="s">
        <v>255</v>
      </c>
      <c r="AT129" s="172" t="s">
        <v>167</v>
      </c>
      <c r="AU129" s="172" t="s">
        <v>75</v>
      </c>
      <c r="AY129" s="18" t="s">
        <v>165</v>
      </c>
      <c r="BE129" s="173">
        <f>IF(N129="základní",J129,0)</f>
        <v>0</v>
      </c>
      <c r="BF129" s="173">
        <f>IF(N129="snížená",J129,0)</f>
        <v>0</v>
      </c>
      <c r="BG129" s="173">
        <f>IF(N129="zákl. přenesená",J129,0)</f>
        <v>0</v>
      </c>
      <c r="BH129" s="173">
        <f>IF(N129="sníž. přenesená",J129,0)</f>
        <v>0</v>
      </c>
      <c r="BI129" s="173">
        <f>IF(N129="nulová",J129,0)</f>
        <v>0</v>
      </c>
      <c r="BJ129" s="18" t="s">
        <v>15</v>
      </c>
      <c r="BK129" s="173">
        <f>ROUND(I129*H129,2)</f>
        <v>0</v>
      </c>
      <c r="BL129" s="18" t="s">
        <v>255</v>
      </c>
      <c r="BM129" s="172" t="s">
        <v>775</v>
      </c>
    </row>
    <row r="130" spans="1:65" s="2" customFormat="1" ht="21.75" customHeight="1">
      <c r="A130" s="33"/>
      <c r="B130" s="160"/>
      <c r="C130" s="161" t="s">
        <v>233</v>
      </c>
      <c r="D130" s="354" t="s">
        <v>167</v>
      </c>
      <c r="E130" s="162" t="s">
        <v>349</v>
      </c>
      <c r="F130" s="163" t="s">
        <v>350</v>
      </c>
      <c r="G130" s="164" t="s">
        <v>286</v>
      </c>
      <c r="H130" s="165">
        <v>1</v>
      </c>
      <c r="I130" s="166"/>
      <c r="J130" s="167">
        <f>ROUND(I130*H130,2)</f>
        <v>0</v>
      </c>
      <c r="K130" s="163" t="s">
        <v>3</v>
      </c>
      <c r="L130" s="34"/>
      <c r="M130" s="168" t="s">
        <v>3</v>
      </c>
      <c r="N130" s="169" t="s">
        <v>42</v>
      </c>
      <c r="O130" s="54"/>
      <c r="P130" s="170">
        <f>O130*H130</f>
        <v>0</v>
      </c>
      <c r="Q130" s="170">
        <v>3E-05</v>
      </c>
      <c r="R130" s="170">
        <f>Q130*H130</f>
        <v>3E-05</v>
      </c>
      <c r="S130" s="170">
        <v>0</v>
      </c>
      <c r="T130" s="171">
        <f>S130*H130</f>
        <v>0</v>
      </c>
      <c r="U130" s="33"/>
      <c r="V130" s="33"/>
      <c r="W130" s="33"/>
      <c r="X130" s="33"/>
      <c r="Y130" s="33"/>
      <c r="Z130" s="33"/>
      <c r="AA130" s="33"/>
      <c r="AB130" s="33"/>
      <c r="AC130" s="33"/>
      <c r="AD130" s="33"/>
      <c r="AE130" s="33"/>
      <c r="AR130" s="172" t="s">
        <v>255</v>
      </c>
      <c r="AT130" s="172" t="s">
        <v>167</v>
      </c>
      <c r="AU130" s="172" t="s">
        <v>75</v>
      </c>
      <c r="AY130" s="18" t="s">
        <v>165</v>
      </c>
      <c r="BE130" s="173">
        <f>IF(N130="základní",J130,0)</f>
        <v>0</v>
      </c>
      <c r="BF130" s="173">
        <f>IF(N130="snížená",J130,0)</f>
        <v>0</v>
      </c>
      <c r="BG130" s="173">
        <f>IF(N130="zákl. přenesená",J130,0)</f>
        <v>0</v>
      </c>
      <c r="BH130" s="173">
        <f>IF(N130="sníž. přenesená",J130,0)</f>
        <v>0</v>
      </c>
      <c r="BI130" s="173">
        <f>IF(N130="nulová",J130,0)</f>
        <v>0</v>
      </c>
      <c r="BJ130" s="18" t="s">
        <v>15</v>
      </c>
      <c r="BK130" s="173">
        <f>ROUND(I130*H130,2)</f>
        <v>0</v>
      </c>
      <c r="BL130" s="18" t="s">
        <v>255</v>
      </c>
      <c r="BM130" s="172" t="s">
        <v>776</v>
      </c>
    </row>
    <row r="131" spans="1:65" s="2" customFormat="1" ht="16.5" customHeight="1">
      <c r="A131" s="33"/>
      <c r="B131" s="160"/>
      <c r="C131" s="198" t="s">
        <v>237</v>
      </c>
      <c r="D131" s="357" t="s">
        <v>353</v>
      </c>
      <c r="E131" s="199" t="s">
        <v>354</v>
      </c>
      <c r="F131" s="200" t="s">
        <v>355</v>
      </c>
      <c r="G131" s="201" t="s">
        <v>286</v>
      </c>
      <c r="H131" s="202">
        <v>1</v>
      </c>
      <c r="I131" s="203"/>
      <c r="J131" s="204">
        <f>ROUND(I131*H131,2)</f>
        <v>0</v>
      </c>
      <c r="K131" s="200" t="s">
        <v>3</v>
      </c>
      <c r="L131" s="205"/>
      <c r="M131" s="206" t="s">
        <v>3</v>
      </c>
      <c r="N131" s="207" t="s">
        <v>42</v>
      </c>
      <c r="O131" s="54"/>
      <c r="P131" s="170">
        <f>O131*H131</f>
        <v>0</v>
      </c>
      <c r="Q131" s="170">
        <v>0.00036</v>
      </c>
      <c r="R131" s="170">
        <f>Q131*H131</f>
        <v>0.00036</v>
      </c>
      <c r="S131" s="170">
        <v>0</v>
      </c>
      <c r="T131" s="171">
        <f>S131*H131</f>
        <v>0</v>
      </c>
      <c r="U131" s="33"/>
      <c r="V131" s="33"/>
      <c r="W131" s="33"/>
      <c r="X131" s="33"/>
      <c r="Y131" s="33"/>
      <c r="Z131" s="33"/>
      <c r="AA131" s="33"/>
      <c r="AB131" s="33"/>
      <c r="AC131" s="33"/>
      <c r="AD131" s="33"/>
      <c r="AE131" s="33"/>
      <c r="AR131" s="172" t="s">
        <v>330</v>
      </c>
      <c r="AT131" s="172" t="s">
        <v>353</v>
      </c>
      <c r="AU131" s="172" t="s">
        <v>75</v>
      </c>
      <c r="AY131" s="18" t="s">
        <v>165</v>
      </c>
      <c r="BE131" s="173">
        <f>IF(N131="základní",J131,0)</f>
        <v>0</v>
      </c>
      <c r="BF131" s="173">
        <f>IF(N131="snížená",J131,0)</f>
        <v>0</v>
      </c>
      <c r="BG131" s="173">
        <f>IF(N131="zákl. přenesená",J131,0)</f>
        <v>0</v>
      </c>
      <c r="BH131" s="173">
        <f>IF(N131="sníž. přenesená",J131,0)</f>
        <v>0</v>
      </c>
      <c r="BI131" s="173">
        <f>IF(N131="nulová",J131,0)</f>
        <v>0</v>
      </c>
      <c r="BJ131" s="18" t="s">
        <v>15</v>
      </c>
      <c r="BK131" s="173">
        <f>ROUND(I131*H131,2)</f>
        <v>0</v>
      </c>
      <c r="BL131" s="18" t="s">
        <v>255</v>
      </c>
      <c r="BM131" s="172" t="s">
        <v>777</v>
      </c>
    </row>
    <row r="132" spans="1:65" s="2" customFormat="1" ht="44.25" customHeight="1">
      <c r="A132" s="33"/>
      <c r="B132" s="160"/>
      <c r="C132" s="161" t="s">
        <v>242</v>
      </c>
      <c r="D132" s="354" t="s">
        <v>167</v>
      </c>
      <c r="E132" s="162" t="s">
        <v>621</v>
      </c>
      <c r="F132" s="163" t="s">
        <v>622</v>
      </c>
      <c r="G132" s="164" t="s">
        <v>270</v>
      </c>
      <c r="H132" s="197"/>
      <c r="I132" s="166"/>
      <c r="J132" s="167">
        <f>ROUND(I132*H132,2)</f>
        <v>0</v>
      </c>
      <c r="K132" s="163" t="s">
        <v>171</v>
      </c>
      <c r="L132" s="34"/>
      <c r="M132" s="168" t="s">
        <v>3</v>
      </c>
      <c r="N132" s="169" t="s">
        <v>42</v>
      </c>
      <c r="O132" s="54"/>
      <c r="P132" s="170">
        <f>O132*H132</f>
        <v>0</v>
      </c>
      <c r="Q132" s="170">
        <v>0</v>
      </c>
      <c r="R132" s="170">
        <f>Q132*H132</f>
        <v>0</v>
      </c>
      <c r="S132" s="170">
        <v>0</v>
      </c>
      <c r="T132" s="171">
        <f>S132*H132</f>
        <v>0</v>
      </c>
      <c r="U132" s="33"/>
      <c r="V132" s="33"/>
      <c r="W132" s="33"/>
      <c r="X132" s="33"/>
      <c r="Y132" s="33"/>
      <c r="Z132" s="33"/>
      <c r="AA132" s="33"/>
      <c r="AB132" s="33"/>
      <c r="AC132" s="33"/>
      <c r="AD132" s="33"/>
      <c r="AE132" s="33"/>
      <c r="AR132" s="172" t="s">
        <v>255</v>
      </c>
      <c r="AT132" s="172" t="s">
        <v>167</v>
      </c>
      <c r="AU132" s="172" t="s">
        <v>75</v>
      </c>
      <c r="AY132" s="18" t="s">
        <v>165</v>
      </c>
      <c r="BE132" s="173">
        <f>IF(N132="základní",J132,0)</f>
        <v>0</v>
      </c>
      <c r="BF132" s="173">
        <f>IF(N132="snížená",J132,0)</f>
        <v>0</v>
      </c>
      <c r="BG132" s="173">
        <f>IF(N132="zákl. přenesená",J132,0)</f>
        <v>0</v>
      </c>
      <c r="BH132" s="173">
        <f>IF(N132="sníž. přenesená",J132,0)</f>
        <v>0</v>
      </c>
      <c r="BI132" s="173">
        <f>IF(N132="nulová",J132,0)</f>
        <v>0</v>
      </c>
      <c r="BJ132" s="18" t="s">
        <v>15</v>
      </c>
      <c r="BK132" s="173">
        <f>ROUND(I132*H132,2)</f>
        <v>0</v>
      </c>
      <c r="BL132" s="18" t="s">
        <v>255</v>
      </c>
      <c r="BM132" s="172" t="s">
        <v>778</v>
      </c>
    </row>
    <row r="133" spans="2:63" s="12" customFormat="1" ht="22.9" customHeight="1">
      <c r="B133" s="147"/>
      <c r="D133" s="356" t="s">
        <v>70</v>
      </c>
      <c r="E133" s="158" t="s">
        <v>361</v>
      </c>
      <c r="F133" s="158" t="s">
        <v>362</v>
      </c>
      <c r="I133" s="150"/>
      <c r="J133" s="159">
        <f>BK133</f>
        <v>0</v>
      </c>
      <c r="L133" s="147"/>
      <c r="M133" s="152"/>
      <c r="N133" s="153"/>
      <c r="O133" s="153"/>
      <c r="P133" s="154">
        <f>SUM(P134:P142)</f>
        <v>0</v>
      </c>
      <c r="Q133" s="153"/>
      <c r="R133" s="154">
        <f>SUM(R134:R142)</f>
        <v>0</v>
      </c>
      <c r="S133" s="153"/>
      <c r="T133" s="155">
        <f>SUM(T134:T142)</f>
        <v>1</v>
      </c>
      <c r="AR133" s="148" t="s">
        <v>75</v>
      </c>
      <c r="AT133" s="156" t="s">
        <v>70</v>
      </c>
      <c r="AU133" s="156" t="s">
        <v>15</v>
      </c>
      <c r="AY133" s="148" t="s">
        <v>165</v>
      </c>
      <c r="BK133" s="157">
        <f>SUM(BK134:BK142)</f>
        <v>0</v>
      </c>
    </row>
    <row r="134" spans="1:65" s="2" customFormat="1" ht="33" customHeight="1">
      <c r="A134" s="33"/>
      <c r="B134" s="160"/>
      <c r="C134" s="161" t="s">
        <v>9</v>
      </c>
      <c r="D134" s="354" t="s">
        <v>167</v>
      </c>
      <c r="E134" s="162" t="s">
        <v>631</v>
      </c>
      <c r="F134" s="163" t="s">
        <v>632</v>
      </c>
      <c r="G134" s="164" t="s">
        <v>270</v>
      </c>
      <c r="H134" s="197"/>
      <c r="I134" s="166"/>
      <c r="J134" s="167">
        <f aca="true" t="shared" si="0" ref="J134:J142">ROUND(I134*H134,2)</f>
        <v>0</v>
      </c>
      <c r="K134" s="163" t="s">
        <v>171</v>
      </c>
      <c r="L134" s="34"/>
      <c r="M134" s="168" t="s">
        <v>3</v>
      </c>
      <c r="N134" s="169" t="s">
        <v>42</v>
      </c>
      <c r="O134" s="54"/>
      <c r="P134" s="170">
        <f aca="true" t="shared" si="1" ref="P134:P142">O134*H134</f>
        <v>0</v>
      </c>
      <c r="Q134" s="170">
        <v>0</v>
      </c>
      <c r="R134" s="170">
        <f aca="true" t="shared" si="2" ref="R134:R142">Q134*H134</f>
        <v>0</v>
      </c>
      <c r="S134" s="170">
        <v>0</v>
      </c>
      <c r="T134" s="171">
        <f aca="true" t="shared" si="3" ref="T134:T142">S134*H134</f>
        <v>0</v>
      </c>
      <c r="U134" s="33"/>
      <c r="V134" s="33"/>
      <c r="W134" s="33"/>
      <c r="X134" s="33"/>
      <c r="Y134" s="33"/>
      <c r="Z134" s="33"/>
      <c r="AA134" s="33"/>
      <c r="AB134" s="33"/>
      <c r="AC134" s="33"/>
      <c r="AD134" s="33"/>
      <c r="AE134" s="33"/>
      <c r="AR134" s="172" t="s">
        <v>255</v>
      </c>
      <c r="AT134" s="172" t="s">
        <v>167</v>
      </c>
      <c r="AU134" s="172" t="s">
        <v>75</v>
      </c>
      <c r="AY134" s="18" t="s">
        <v>165</v>
      </c>
      <c r="BE134" s="173">
        <f aca="true" t="shared" si="4" ref="BE134:BE142">IF(N134="základní",J134,0)</f>
        <v>0</v>
      </c>
      <c r="BF134" s="173">
        <f aca="true" t="shared" si="5" ref="BF134:BF142">IF(N134="snížená",J134,0)</f>
        <v>0</v>
      </c>
      <c r="BG134" s="173">
        <f aca="true" t="shared" si="6" ref="BG134:BG142">IF(N134="zákl. přenesená",J134,0)</f>
        <v>0</v>
      </c>
      <c r="BH134" s="173">
        <f aca="true" t="shared" si="7" ref="BH134:BH142">IF(N134="sníž. přenesená",J134,0)</f>
        <v>0</v>
      </c>
      <c r="BI134" s="173">
        <f aca="true" t="shared" si="8" ref="BI134:BI142">IF(N134="nulová",J134,0)</f>
        <v>0</v>
      </c>
      <c r="BJ134" s="18" t="s">
        <v>15</v>
      </c>
      <c r="BK134" s="173">
        <f aca="true" t="shared" si="9" ref="BK134:BK142">ROUND(I134*H134,2)</f>
        <v>0</v>
      </c>
      <c r="BL134" s="18" t="s">
        <v>255</v>
      </c>
      <c r="BM134" s="172" t="s">
        <v>779</v>
      </c>
    </row>
    <row r="135" spans="1:65" s="2" customFormat="1" ht="21.75" customHeight="1">
      <c r="A135" s="33"/>
      <c r="B135" s="160"/>
      <c r="C135" s="161" t="s">
        <v>255</v>
      </c>
      <c r="D135" s="354" t="s">
        <v>167</v>
      </c>
      <c r="E135" s="162" t="s">
        <v>527</v>
      </c>
      <c r="F135" s="163" t="s">
        <v>528</v>
      </c>
      <c r="G135" s="164" t="s">
        <v>529</v>
      </c>
      <c r="H135" s="165">
        <v>1</v>
      </c>
      <c r="I135" s="166"/>
      <c r="J135" s="167">
        <f t="shared" si="0"/>
        <v>0</v>
      </c>
      <c r="K135" s="163" t="s">
        <v>3</v>
      </c>
      <c r="L135" s="34"/>
      <c r="M135" s="168" t="s">
        <v>3</v>
      </c>
      <c r="N135" s="169" t="s">
        <v>42</v>
      </c>
      <c r="O135" s="54"/>
      <c r="P135" s="170">
        <f t="shared" si="1"/>
        <v>0</v>
      </c>
      <c r="Q135" s="170">
        <v>0</v>
      </c>
      <c r="R135" s="170">
        <f t="shared" si="2"/>
        <v>0</v>
      </c>
      <c r="S135" s="170">
        <v>1</v>
      </c>
      <c r="T135" s="171">
        <f t="shared" si="3"/>
        <v>1</v>
      </c>
      <c r="U135" s="33"/>
      <c r="V135" s="33"/>
      <c r="W135" s="33"/>
      <c r="X135" s="33"/>
      <c r="Y135" s="33"/>
      <c r="Z135" s="33"/>
      <c r="AA135" s="33"/>
      <c r="AB135" s="33"/>
      <c r="AC135" s="33"/>
      <c r="AD135" s="33"/>
      <c r="AE135" s="33"/>
      <c r="AR135" s="172" t="s">
        <v>255</v>
      </c>
      <c r="AT135" s="172" t="s">
        <v>167</v>
      </c>
      <c r="AU135" s="172" t="s">
        <v>75</v>
      </c>
      <c r="AY135" s="18" t="s">
        <v>165</v>
      </c>
      <c r="BE135" s="173">
        <f t="shared" si="4"/>
        <v>0</v>
      </c>
      <c r="BF135" s="173">
        <f t="shared" si="5"/>
        <v>0</v>
      </c>
      <c r="BG135" s="173">
        <f t="shared" si="6"/>
        <v>0</v>
      </c>
      <c r="BH135" s="173">
        <f t="shared" si="7"/>
        <v>0</v>
      </c>
      <c r="BI135" s="173">
        <f t="shared" si="8"/>
        <v>0</v>
      </c>
      <c r="BJ135" s="18" t="s">
        <v>15</v>
      </c>
      <c r="BK135" s="173">
        <f t="shared" si="9"/>
        <v>0</v>
      </c>
      <c r="BL135" s="18" t="s">
        <v>255</v>
      </c>
      <c r="BM135" s="172" t="s">
        <v>780</v>
      </c>
    </row>
    <row r="136" spans="1:65" s="2" customFormat="1" ht="55.5" customHeight="1">
      <c r="A136" s="33"/>
      <c r="B136" s="160"/>
      <c r="C136" s="161" t="s">
        <v>259</v>
      </c>
      <c r="D136" s="354" t="s">
        <v>167</v>
      </c>
      <c r="E136" s="162" t="s">
        <v>531</v>
      </c>
      <c r="F136" s="163" t="s">
        <v>532</v>
      </c>
      <c r="G136" s="164" t="s">
        <v>529</v>
      </c>
      <c r="H136" s="165">
        <v>1</v>
      </c>
      <c r="I136" s="166"/>
      <c r="J136" s="167">
        <f t="shared" si="0"/>
        <v>0</v>
      </c>
      <c r="K136" s="163" t="s">
        <v>3</v>
      </c>
      <c r="L136" s="34"/>
      <c r="M136" s="168" t="s">
        <v>3</v>
      </c>
      <c r="N136" s="169" t="s">
        <v>42</v>
      </c>
      <c r="O136" s="54"/>
      <c r="P136" s="170">
        <f t="shared" si="1"/>
        <v>0</v>
      </c>
      <c r="Q136" s="170">
        <v>0</v>
      </c>
      <c r="R136" s="170">
        <f t="shared" si="2"/>
        <v>0</v>
      </c>
      <c r="S136" s="170">
        <v>0</v>
      </c>
      <c r="T136" s="171">
        <f t="shared" si="3"/>
        <v>0</v>
      </c>
      <c r="U136" s="33"/>
      <c r="V136" s="33"/>
      <c r="W136" s="33"/>
      <c r="X136" s="33"/>
      <c r="Y136" s="33"/>
      <c r="Z136" s="33"/>
      <c r="AA136" s="33"/>
      <c r="AB136" s="33"/>
      <c r="AC136" s="33"/>
      <c r="AD136" s="33"/>
      <c r="AE136" s="33"/>
      <c r="AR136" s="172" t="s">
        <v>255</v>
      </c>
      <c r="AT136" s="172" t="s">
        <v>167</v>
      </c>
      <c r="AU136" s="172" t="s">
        <v>75</v>
      </c>
      <c r="AY136" s="18" t="s">
        <v>165</v>
      </c>
      <c r="BE136" s="173">
        <f t="shared" si="4"/>
        <v>0</v>
      </c>
      <c r="BF136" s="173">
        <f t="shared" si="5"/>
        <v>0</v>
      </c>
      <c r="BG136" s="173">
        <f t="shared" si="6"/>
        <v>0</v>
      </c>
      <c r="BH136" s="173">
        <f t="shared" si="7"/>
        <v>0</v>
      </c>
      <c r="BI136" s="173">
        <f t="shared" si="8"/>
        <v>0</v>
      </c>
      <c r="BJ136" s="18" t="s">
        <v>15</v>
      </c>
      <c r="BK136" s="173">
        <f t="shared" si="9"/>
        <v>0</v>
      </c>
      <c r="BL136" s="18" t="s">
        <v>255</v>
      </c>
      <c r="BM136" s="172" t="s">
        <v>781</v>
      </c>
    </row>
    <row r="137" spans="1:65" s="2" customFormat="1" ht="16.5" customHeight="1">
      <c r="A137" s="33"/>
      <c r="B137" s="160"/>
      <c r="C137" s="161" t="s">
        <v>267</v>
      </c>
      <c r="D137" s="354" t="s">
        <v>167</v>
      </c>
      <c r="E137" s="162" t="s">
        <v>534</v>
      </c>
      <c r="F137" s="163" t="s">
        <v>535</v>
      </c>
      <c r="G137" s="164" t="s">
        <v>286</v>
      </c>
      <c r="H137" s="165">
        <v>1</v>
      </c>
      <c r="I137" s="166"/>
      <c r="J137" s="167">
        <f t="shared" si="0"/>
        <v>0</v>
      </c>
      <c r="K137" s="163" t="s">
        <v>3</v>
      </c>
      <c r="L137" s="34"/>
      <c r="M137" s="168" t="s">
        <v>3</v>
      </c>
      <c r="N137" s="169" t="s">
        <v>42</v>
      </c>
      <c r="O137" s="54"/>
      <c r="P137" s="170">
        <f t="shared" si="1"/>
        <v>0</v>
      </c>
      <c r="Q137" s="170">
        <v>0</v>
      </c>
      <c r="R137" s="170">
        <f t="shared" si="2"/>
        <v>0</v>
      </c>
      <c r="S137" s="170">
        <v>0</v>
      </c>
      <c r="T137" s="171">
        <f t="shared" si="3"/>
        <v>0</v>
      </c>
      <c r="U137" s="33"/>
      <c r="V137" s="33"/>
      <c r="W137" s="33"/>
      <c r="X137" s="33"/>
      <c r="Y137" s="33"/>
      <c r="Z137" s="33"/>
      <c r="AA137" s="33"/>
      <c r="AB137" s="33"/>
      <c r="AC137" s="33"/>
      <c r="AD137" s="33"/>
      <c r="AE137" s="33"/>
      <c r="AR137" s="172" t="s">
        <v>255</v>
      </c>
      <c r="AT137" s="172" t="s">
        <v>167</v>
      </c>
      <c r="AU137" s="172" t="s">
        <v>75</v>
      </c>
      <c r="AY137" s="18" t="s">
        <v>165</v>
      </c>
      <c r="BE137" s="173">
        <f t="shared" si="4"/>
        <v>0</v>
      </c>
      <c r="BF137" s="173">
        <f t="shared" si="5"/>
        <v>0</v>
      </c>
      <c r="BG137" s="173">
        <f t="shared" si="6"/>
        <v>0</v>
      </c>
      <c r="BH137" s="173">
        <f t="shared" si="7"/>
        <v>0</v>
      </c>
      <c r="BI137" s="173">
        <f t="shared" si="8"/>
        <v>0</v>
      </c>
      <c r="BJ137" s="18" t="s">
        <v>15</v>
      </c>
      <c r="BK137" s="173">
        <f t="shared" si="9"/>
        <v>0</v>
      </c>
      <c r="BL137" s="18" t="s">
        <v>255</v>
      </c>
      <c r="BM137" s="172" t="s">
        <v>782</v>
      </c>
    </row>
    <row r="138" spans="1:65" s="2" customFormat="1" ht="16.5" customHeight="1">
      <c r="A138" s="33"/>
      <c r="B138" s="160"/>
      <c r="C138" s="161" t="s">
        <v>272</v>
      </c>
      <c r="D138" s="354" t="s">
        <v>167</v>
      </c>
      <c r="E138" s="162" t="s">
        <v>537</v>
      </c>
      <c r="F138" s="163" t="s">
        <v>538</v>
      </c>
      <c r="G138" s="164" t="s">
        <v>286</v>
      </c>
      <c r="H138" s="165">
        <v>1</v>
      </c>
      <c r="I138" s="166"/>
      <c r="J138" s="167">
        <f t="shared" si="0"/>
        <v>0</v>
      </c>
      <c r="K138" s="163" t="s">
        <v>3</v>
      </c>
      <c r="L138" s="34"/>
      <c r="M138" s="168" t="s">
        <v>3</v>
      </c>
      <c r="N138" s="169" t="s">
        <v>42</v>
      </c>
      <c r="O138" s="54"/>
      <c r="P138" s="170">
        <f t="shared" si="1"/>
        <v>0</v>
      </c>
      <c r="Q138" s="170">
        <v>0</v>
      </c>
      <c r="R138" s="170">
        <f t="shared" si="2"/>
        <v>0</v>
      </c>
      <c r="S138" s="170">
        <v>0</v>
      </c>
      <c r="T138" s="171">
        <f t="shared" si="3"/>
        <v>0</v>
      </c>
      <c r="U138" s="33"/>
      <c r="V138" s="33"/>
      <c r="W138" s="33"/>
      <c r="X138" s="33"/>
      <c r="Y138" s="33"/>
      <c r="Z138" s="33"/>
      <c r="AA138" s="33"/>
      <c r="AB138" s="33"/>
      <c r="AC138" s="33"/>
      <c r="AD138" s="33"/>
      <c r="AE138" s="33"/>
      <c r="AR138" s="172" t="s">
        <v>255</v>
      </c>
      <c r="AT138" s="172" t="s">
        <v>167</v>
      </c>
      <c r="AU138" s="172" t="s">
        <v>75</v>
      </c>
      <c r="AY138" s="18" t="s">
        <v>165</v>
      </c>
      <c r="BE138" s="173">
        <f t="shared" si="4"/>
        <v>0</v>
      </c>
      <c r="BF138" s="173">
        <f t="shared" si="5"/>
        <v>0</v>
      </c>
      <c r="BG138" s="173">
        <f t="shared" si="6"/>
        <v>0</v>
      </c>
      <c r="BH138" s="173">
        <f t="shared" si="7"/>
        <v>0</v>
      </c>
      <c r="BI138" s="173">
        <f t="shared" si="8"/>
        <v>0</v>
      </c>
      <c r="BJ138" s="18" t="s">
        <v>15</v>
      </c>
      <c r="BK138" s="173">
        <f t="shared" si="9"/>
        <v>0</v>
      </c>
      <c r="BL138" s="18" t="s">
        <v>255</v>
      </c>
      <c r="BM138" s="172" t="s">
        <v>783</v>
      </c>
    </row>
    <row r="139" spans="1:65" s="2" customFormat="1" ht="16.5" customHeight="1">
      <c r="A139" s="33"/>
      <c r="B139" s="160"/>
      <c r="C139" s="161" t="s">
        <v>280</v>
      </c>
      <c r="D139" s="354" t="s">
        <v>167</v>
      </c>
      <c r="E139" s="162" t="s">
        <v>540</v>
      </c>
      <c r="F139" s="163" t="s">
        <v>541</v>
      </c>
      <c r="G139" s="164" t="s">
        <v>286</v>
      </c>
      <c r="H139" s="165">
        <v>1</v>
      </c>
      <c r="I139" s="166"/>
      <c r="J139" s="167">
        <f t="shared" si="0"/>
        <v>0</v>
      </c>
      <c r="K139" s="163" t="s">
        <v>3</v>
      </c>
      <c r="L139" s="34"/>
      <c r="M139" s="168" t="s">
        <v>3</v>
      </c>
      <c r="N139" s="169" t="s">
        <v>42</v>
      </c>
      <c r="O139" s="54"/>
      <c r="P139" s="170">
        <f t="shared" si="1"/>
        <v>0</v>
      </c>
      <c r="Q139" s="170">
        <v>0</v>
      </c>
      <c r="R139" s="170">
        <f t="shared" si="2"/>
        <v>0</v>
      </c>
      <c r="S139" s="170">
        <v>0</v>
      </c>
      <c r="T139" s="171">
        <f t="shared" si="3"/>
        <v>0</v>
      </c>
      <c r="U139" s="33"/>
      <c r="V139" s="33"/>
      <c r="W139" s="33"/>
      <c r="X139" s="33"/>
      <c r="Y139" s="33"/>
      <c r="Z139" s="33"/>
      <c r="AA139" s="33"/>
      <c r="AB139" s="33"/>
      <c r="AC139" s="33"/>
      <c r="AD139" s="33"/>
      <c r="AE139" s="33"/>
      <c r="AR139" s="172" t="s">
        <v>255</v>
      </c>
      <c r="AT139" s="172" t="s">
        <v>167</v>
      </c>
      <c r="AU139" s="172" t="s">
        <v>75</v>
      </c>
      <c r="AY139" s="18" t="s">
        <v>165</v>
      </c>
      <c r="BE139" s="173">
        <f t="shared" si="4"/>
        <v>0</v>
      </c>
      <c r="BF139" s="173">
        <f t="shared" si="5"/>
        <v>0</v>
      </c>
      <c r="BG139" s="173">
        <f t="shared" si="6"/>
        <v>0</v>
      </c>
      <c r="BH139" s="173">
        <f t="shared" si="7"/>
        <v>0</v>
      </c>
      <c r="BI139" s="173">
        <f t="shared" si="8"/>
        <v>0</v>
      </c>
      <c r="BJ139" s="18" t="s">
        <v>15</v>
      </c>
      <c r="BK139" s="173">
        <f t="shared" si="9"/>
        <v>0</v>
      </c>
      <c r="BL139" s="18" t="s">
        <v>255</v>
      </c>
      <c r="BM139" s="172" t="s">
        <v>784</v>
      </c>
    </row>
    <row r="140" spans="1:65" s="2" customFormat="1" ht="16.5" customHeight="1">
      <c r="A140" s="33"/>
      <c r="B140" s="160"/>
      <c r="C140" s="161" t="s">
        <v>8</v>
      </c>
      <c r="D140" s="354" t="s">
        <v>167</v>
      </c>
      <c r="E140" s="162" t="s">
        <v>543</v>
      </c>
      <c r="F140" s="163" t="s">
        <v>544</v>
      </c>
      <c r="G140" s="164" t="s">
        <v>286</v>
      </c>
      <c r="H140" s="165">
        <v>1</v>
      </c>
      <c r="I140" s="166"/>
      <c r="J140" s="167">
        <f t="shared" si="0"/>
        <v>0</v>
      </c>
      <c r="K140" s="163" t="s">
        <v>3</v>
      </c>
      <c r="L140" s="34"/>
      <c r="M140" s="168" t="s">
        <v>3</v>
      </c>
      <c r="N140" s="169" t="s">
        <v>42</v>
      </c>
      <c r="O140" s="54"/>
      <c r="P140" s="170">
        <f t="shared" si="1"/>
        <v>0</v>
      </c>
      <c r="Q140" s="170">
        <v>0</v>
      </c>
      <c r="R140" s="170">
        <f t="shared" si="2"/>
        <v>0</v>
      </c>
      <c r="S140" s="170">
        <v>0</v>
      </c>
      <c r="T140" s="171">
        <f t="shared" si="3"/>
        <v>0</v>
      </c>
      <c r="U140" s="33"/>
      <c r="V140" s="33"/>
      <c r="W140" s="33"/>
      <c r="X140" s="33"/>
      <c r="Y140" s="33"/>
      <c r="Z140" s="33"/>
      <c r="AA140" s="33"/>
      <c r="AB140" s="33"/>
      <c r="AC140" s="33"/>
      <c r="AD140" s="33"/>
      <c r="AE140" s="33"/>
      <c r="AR140" s="172" t="s">
        <v>255</v>
      </c>
      <c r="AT140" s="172" t="s">
        <v>167</v>
      </c>
      <c r="AU140" s="172" t="s">
        <v>75</v>
      </c>
      <c r="AY140" s="18" t="s">
        <v>165</v>
      </c>
      <c r="BE140" s="173">
        <f t="shared" si="4"/>
        <v>0</v>
      </c>
      <c r="BF140" s="173">
        <f t="shared" si="5"/>
        <v>0</v>
      </c>
      <c r="BG140" s="173">
        <f t="shared" si="6"/>
        <v>0</v>
      </c>
      <c r="BH140" s="173">
        <f t="shared" si="7"/>
        <v>0</v>
      </c>
      <c r="BI140" s="173">
        <f t="shared" si="8"/>
        <v>0</v>
      </c>
      <c r="BJ140" s="18" t="s">
        <v>15</v>
      </c>
      <c r="BK140" s="173">
        <f t="shared" si="9"/>
        <v>0</v>
      </c>
      <c r="BL140" s="18" t="s">
        <v>255</v>
      </c>
      <c r="BM140" s="172" t="s">
        <v>785</v>
      </c>
    </row>
    <row r="141" spans="1:65" s="2" customFormat="1" ht="16.5" customHeight="1">
      <c r="A141" s="33"/>
      <c r="B141" s="160"/>
      <c r="C141" s="161" t="s">
        <v>288</v>
      </c>
      <c r="D141" s="354" t="s">
        <v>167</v>
      </c>
      <c r="E141" s="162" t="s">
        <v>546</v>
      </c>
      <c r="F141" s="163" t="s">
        <v>547</v>
      </c>
      <c r="G141" s="164" t="s">
        <v>286</v>
      </c>
      <c r="H141" s="165">
        <v>1</v>
      </c>
      <c r="I141" s="166"/>
      <c r="J141" s="167">
        <f t="shared" si="0"/>
        <v>0</v>
      </c>
      <c r="K141" s="163" t="s">
        <v>3</v>
      </c>
      <c r="L141" s="34"/>
      <c r="M141" s="168" t="s">
        <v>3</v>
      </c>
      <c r="N141" s="169" t="s">
        <v>42</v>
      </c>
      <c r="O141" s="54"/>
      <c r="P141" s="170">
        <f t="shared" si="1"/>
        <v>0</v>
      </c>
      <c r="Q141" s="170">
        <v>0</v>
      </c>
      <c r="R141" s="170">
        <f t="shared" si="2"/>
        <v>0</v>
      </c>
      <c r="S141" s="170">
        <v>0</v>
      </c>
      <c r="T141" s="171">
        <f t="shared" si="3"/>
        <v>0</v>
      </c>
      <c r="U141" s="33"/>
      <c r="V141" s="33"/>
      <c r="W141" s="33"/>
      <c r="X141" s="33"/>
      <c r="Y141" s="33"/>
      <c r="Z141" s="33"/>
      <c r="AA141" s="33"/>
      <c r="AB141" s="33"/>
      <c r="AC141" s="33"/>
      <c r="AD141" s="33"/>
      <c r="AE141" s="33"/>
      <c r="AR141" s="172" t="s">
        <v>255</v>
      </c>
      <c r="AT141" s="172" t="s">
        <v>167</v>
      </c>
      <c r="AU141" s="172" t="s">
        <v>75</v>
      </c>
      <c r="AY141" s="18" t="s">
        <v>165</v>
      </c>
      <c r="BE141" s="173">
        <f t="shared" si="4"/>
        <v>0</v>
      </c>
      <c r="BF141" s="173">
        <f t="shared" si="5"/>
        <v>0</v>
      </c>
      <c r="BG141" s="173">
        <f t="shared" si="6"/>
        <v>0</v>
      </c>
      <c r="BH141" s="173">
        <f t="shared" si="7"/>
        <v>0</v>
      </c>
      <c r="BI141" s="173">
        <f t="shared" si="8"/>
        <v>0</v>
      </c>
      <c r="BJ141" s="18" t="s">
        <v>15</v>
      </c>
      <c r="BK141" s="173">
        <f t="shared" si="9"/>
        <v>0</v>
      </c>
      <c r="BL141" s="18" t="s">
        <v>255</v>
      </c>
      <c r="BM141" s="172" t="s">
        <v>786</v>
      </c>
    </row>
    <row r="142" spans="1:65" s="2" customFormat="1" ht="16.5" customHeight="1">
      <c r="A142" s="33"/>
      <c r="B142" s="160"/>
      <c r="C142" s="161" t="s">
        <v>292</v>
      </c>
      <c r="D142" s="354" t="s">
        <v>167</v>
      </c>
      <c r="E142" s="162" t="s">
        <v>549</v>
      </c>
      <c r="F142" s="163" t="s">
        <v>550</v>
      </c>
      <c r="G142" s="164" t="s">
        <v>286</v>
      </c>
      <c r="H142" s="165">
        <v>1</v>
      </c>
      <c r="I142" s="166"/>
      <c r="J142" s="167">
        <f t="shared" si="0"/>
        <v>0</v>
      </c>
      <c r="K142" s="163" t="s">
        <v>3</v>
      </c>
      <c r="L142" s="34"/>
      <c r="M142" s="168" t="s">
        <v>3</v>
      </c>
      <c r="N142" s="169" t="s">
        <v>42</v>
      </c>
      <c r="O142" s="54"/>
      <c r="P142" s="170">
        <f t="shared" si="1"/>
        <v>0</v>
      </c>
      <c r="Q142" s="170">
        <v>0</v>
      </c>
      <c r="R142" s="170">
        <f t="shared" si="2"/>
        <v>0</v>
      </c>
      <c r="S142" s="170">
        <v>0</v>
      </c>
      <c r="T142" s="171">
        <f t="shared" si="3"/>
        <v>0</v>
      </c>
      <c r="U142" s="33"/>
      <c r="V142" s="33"/>
      <c r="W142" s="33"/>
      <c r="X142" s="33"/>
      <c r="Y142" s="33"/>
      <c r="Z142" s="33"/>
      <c r="AA142" s="33"/>
      <c r="AB142" s="33"/>
      <c r="AC142" s="33"/>
      <c r="AD142" s="33"/>
      <c r="AE142" s="33"/>
      <c r="AR142" s="172" t="s">
        <v>255</v>
      </c>
      <c r="AT142" s="172" t="s">
        <v>167</v>
      </c>
      <c r="AU142" s="172" t="s">
        <v>75</v>
      </c>
      <c r="AY142" s="18" t="s">
        <v>165</v>
      </c>
      <c r="BE142" s="173">
        <f t="shared" si="4"/>
        <v>0</v>
      </c>
      <c r="BF142" s="173">
        <f t="shared" si="5"/>
        <v>0</v>
      </c>
      <c r="BG142" s="173">
        <f t="shared" si="6"/>
        <v>0</v>
      </c>
      <c r="BH142" s="173">
        <f t="shared" si="7"/>
        <v>0</v>
      </c>
      <c r="BI142" s="173">
        <f t="shared" si="8"/>
        <v>0</v>
      </c>
      <c r="BJ142" s="18" t="s">
        <v>15</v>
      </c>
      <c r="BK142" s="173">
        <f t="shared" si="9"/>
        <v>0</v>
      </c>
      <c r="BL142" s="18" t="s">
        <v>255</v>
      </c>
      <c r="BM142" s="172" t="s">
        <v>787</v>
      </c>
    </row>
    <row r="143" spans="2:63" s="12" customFormat="1" ht="22.9" customHeight="1">
      <c r="B143" s="147"/>
      <c r="D143" s="356" t="s">
        <v>70</v>
      </c>
      <c r="E143" s="158" t="s">
        <v>431</v>
      </c>
      <c r="F143" s="158" t="s">
        <v>432</v>
      </c>
      <c r="I143" s="150"/>
      <c r="J143" s="159">
        <f>BK143</f>
        <v>0</v>
      </c>
      <c r="L143" s="147"/>
      <c r="M143" s="152"/>
      <c r="N143" s="153"/>
      <c r="O143" s="153"/>
      <c r="P143" s="154">
        <f>SUM(P144:P154)</f>
        <v>0</v>
      </c>
      <c r="Q143" s="153"/>
      <c r="R143" s="154">
        <f>SUM(R144:R154)</f>
        <v>0.007909</v>
      </c>
      <c r="S143" s="153"/>
      <c r="T143" s="155">
        <f>SUM(T144:T154)</f>
        <v>0.17115000000000002</v>
      </c>
      <c r="AR143" s="148" t="s">
        <v>75</v>
      </c>
      <c r="AT143" s="156" t="s">
        <v>70</v>
      </c>
      <c r="AU143" s="156" t="s">
        <v>15</v>
      </c>
      <c r="AY143" s="148" t="s">
        <v>165</v>
      </c>
      <c r="BK143" s="157">
        <f>SUM(BK144:BK154)</f>
        <v>0</v>
      </c>
    </row>
    <row r="144" spans="1:65" s="2" customFormat="1" ht="21.75" customHeight="1">
      <c r="A144" s="33"/>
      <c r="B144" s="160"/>
      <c r="C144" s="161" t="s">
        <v>296</v>
      </c>
      <c r="D144" s="354" t="s">
        <v>167</v>
      </c>
      <c r="E144" s="162" t="s">
        <v>434</v>
      </c>
      <c r="F144" s="163" t="s">
        <v>435</v>
      </c>
      <c r="G144" s="164" t="s">
        <v>170</v>
      </c>
      <c r="H144" s="165">
        <v>2.1</v>
      </c>
      <c r="I144" s="166"/>
      <c r="J144" s="167">
        <f>ROUND(I144*H144,2)</f>
        <v>0</v>
      </c>
      <c r="K144" s="163" t="s">
        <v>171</v>
      </c>
      <c r="L144" s="34"/>
      <c r="M144" s="168" t="s">
        <v>3</v>
      </c>
      <c r="N144" s="169" t="s">
        <v>42</v>
      </c>
      <c r="O144" s="54"/>
      <c r="P144" s="170">
        <f>O144*H144</f>
        <v>0</v>
      </c>
      <c r="Q144" s="170">
        <v>0</v>
      </c>
      <c r="R144" s="170">
        <f>Q144*H144</f>
        <v>0</v>
      </c>
      <c r="S144" s="170">
        <v>0.0815</v>
      </c>
      <c r="T144" s="171">
        <f>S144*H144</f>
        <v>0.17115000000000002</v>
      </c>
      <c r="U144" s="33"/>
      <c r="V144" s="33"/>
      <c r="W144" s="33"/>
      <c r="X144" s="33"/>
      <c r="Y144" s="33"/>
      <c r="Z144" s="33"/>
      <c r="AA144" s="33"/>
      <c r="AB144" s="33"/>
      <c r="AC144" s="33"/>
      <c r="AD144" s="33"/>
      <c r="AE144" s="33"/>
      <c r="AR144" s="172" t="s">
        <v>255</v>
      </c>
      <c r="AT144" s="172" t="s">
        <v>167</v>
      </c>
      <c r="AU144" s="172" t="s">
        <v>75</v>
      </c>
      <c r="AY144" s="18" t="s">
        <v>165</v>
      </c>
      <c r="BE144" s="173">
        <f>IF(N144="základní",J144,0)</f>
        <v>0</v>
      </c>
      <c r="BF144" s="173">
        <f>IF(N144="snížená",J144,0)</f>
        <v>0</v>
      </c>
      <c r="BG144" s="173">
        <f>IF(N144="zákl. přenesená",J144,0)</f>
        <v>0</v>
      </c>
      <c r="BH144" s="173">
        <f>IF(N144="sníž. přenesená",J144,0)</f>
        <v>0</v>
      </c>
      <c r="BI144" s="173">
        <f>IF(N144="nulová",J144,0)</f>
        <v>0</v>
      </c>
      <c r="BJ144" s="18" t="s">
        <v>15</v>
      </c>
      <c r="BK144" s="173">
        <f>ROUND(I144*H144,2)</f>
        <v>0</v>
      </c>
      <c r="BL144" s="18" t="s">
        <v>255</v>
      </c>
      <c r="BM144" s="172" t="s">
        <v>788</v>
      </c>
    </row>
    <row r="145" spans="2:51" s="13" customFormat="1" ht="12">
      <c r="B145" s="174"/>
      <c r="D145" s="355" t="s">
        <v>173</v>
      </c>
      <c r="E145" s="175" t="s">
        <v>3</v>
      </c>
      <c r="F145" s="176" t="s">
        <v>509</v>
      </c>
      <c r="H145" s="177">
        <v>2.1</v>
      </c>
      <c r="I145" s="178"/>
      <c r="L145" s="174"/>
      <c r="M145" s="179"/>
      <c r="N145" s="180"/>
      <c r="O145" s="180"/>
      <c r="P145" s="180"/>
      <c r="Q145" s="180"/>
      <c r="R145" s="180"/>
      <c r="S145" s="180"/>
      <c r="T145" s="181"/>
      <c r="AT145" s="175" t="s">
        <v>173</v>
      </c>
      <c r="AU145" s="175" t="s">
        <v>75</v>
      </c>
      <c r="AV145" s="13" t="s">
        <v>75</v>
      </c>
      <c r="AW145" s="13" t="s">
        <v>33</v>
      </c>
      <c r="AX145" s="13" t="s">
        <v>15</v>
      </c>
      <c r="AY145" s="175" t="s">
        <v>165</v>
      </c>
    </row>
    <row r="146" spans="1:65" s="2" customFormat="1" ht="33" customHeight="1">
      <c r="A146" s="33"/>
      <c r="B146" s="160"/>
      <c r="C146" s="161" t="s">
        <v>300</v>
      </c>
      <c r="D146" s="354" t="s">
        <v>167</v>
      </c>
      <c r="E146" s="162" t="s">
        <v>439</v>
      </c>
      <c r="F146" s="163" t="s">
        <v>440</v>
      </c>
      <c r="G146" s="164" t="s">
        <v>170</v>
      </c>
      <c r="H146" s="165">
        <v>2.1</v>
      </c>
      <c r="I146" s="166"/>
      <c r="J146" s="167">
        <f>ROUND(I146*H146,2)</f>
        <v>0</v>
      </c>
      <c r="K146" s="163" t="s">
        <v>171</v>
      </c>
      <c r="L146" s="34"/>
      <c r="M146" s="168" t="s">
        <v>3</v>
      </c>
      <c r="N146" s="169" t="s">
        <v>42</v>
      </c>
      <c r="O146" s="54"/>
      <c r="P146" s="170">
        <f>O146*H146</f>
        <v>0</v>
      </c>
      <c r="Q146" s="170">
        <v>0.0029</v>
      </c>
      <c r="R146" s="170">
        <f>Q146*H146</f>
        <v>0.00609</v>
      </c>
      <c r="S146" s="170">
        <v>0</v>
      </c>
      <c r="T146" s="171">
        <f>S146*H146</f>
        <v>0</v>
      </c>
      <c r="U146" s="33"/>
      <c r="V146" s="33"/>
      <c r="W146" s="33"/>
      <c r="X146" s="33"/>
      <c r="Y146" s="33"/>
      <c r="Z146" s="33"/>
      <c r="AA146" s="33"/>
      <c r="AB146" s="33"/>
      <c r="AC146" s="33"/>
      <c r="AD146" s="33"/>
      <c r="AE146" s="33"/>
      <c r="AR146" s="172" t="s">
        <v>255</v>
      </c>
      <c r="AT146" s="172" t="s">
        <v>167</v>
      </c>
      <c r="AU146" s="172" t="s">
        <v>75</v>
      </c>
      <c r="AY146" s="18" t="s">
        <v>165</v>
      </c>
      <c r="BE146" s="173">
        <f>IF(N146="základní",J146,0)</f>
        <v>0</v>
      </c>
      <c r="BF146" s="173">
        <f>IF(N146="snížená",J146,0)</f>
        <v>0</v>
      </c>
      <c r="BG146" s="173">
        <f>IF(N146="zákl. přenesená",J146,0)</f>
        <v>0</v>
      </c>
      <c r="BH146" s="173">
        <f>IF(N146="sníž. přenesená",J146,0)</f>
        <v>0</v>
      </c>
      <c r="BI146" s="173">
        <f>IF(N146="nulová",J146,0)</f>
        <v>0</v>
      </c>
      <c r="BJ146" s="18" t="s">
        <v>15</v>
      </c>
      <c r="BK146" s="173">
        <f>ROUND(I146*H146,2)</f>
        <v>0</v>
      </c>
      <c r="BL146" s="18" t="s">
        <v>255</v>
      </c>
      <c r="BM146" s="172" t="s">
        <v>789</v>
      </c>
    </row>
    <row r="147" spans="1:65" s="2" customFormat="1" ht="21.75" customHeight="1">
      <c r="A147" s="33"/>
      <c r="B147" s="160"/>
      <c r="C147" s="198" t="s">
        <v>304</v>
      </c>
      <c r="D147" s="357" t="s">
        <v>353</v>
      </c>
      <c r="E147" s="199" t="s">
        <v>444</v>
      </c>
      <c r="F147" s="200" t="s">
        <v>445</v>
      </c>
      <c r="G147" s="201" t="s">
        <v>170</v>
      </c>
      <c r="H147" s="202">
        <v>2.31</v>
      </c>
      <c r="I147" s="203"/>
      <c r="J147" s="204">
        <f>ROUND(I147*H147,2)</f>
        <v>0</v>
      </c>
      <c r="K147" s="200" t="s">
        <v>3</v>
      </c>
      <c r="L147" s="205"/>
      <c r="M147" s="206" t="s">
        <v>3</v>
      </c>
      <c r="N147" s="207"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330</v>
      </c>
      <c r="AT147" s="172" t="s">
        <v>353</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255</v>
      </c>
      <c r="BM147" s="172" t="s">
        <v>790</v>
      </c>
    </row>
    <row r="148" spans="2:51" s="13" customFormat="1" ht="12">
      <c r="B148" s="174"/>
      <c r="D148" s="355" t="s">
        <v>173</v>
      </c>
      <c r="F148" s="176" t="s">
        <v>555</v>
      </c>
      <c r="H148" s="177">
        <v>2.31</v>
      </c>
      <c r="I148" s="178"/>
      <c r="L148" s="174"/>
      <c r="M148" s="179"/>
      <c r="N148" s="180"/>
      <c r="O148" s="180"/>
      <c r="P148" s="180"/>
      <c r="Q148" s="180"/>
      <c r="R148" s="180"/>
      <c r="S148" s="180"/>
      <c r="T148" s="181"/>
      <c r="AT148" s="175" t="s">
        <v>173</v>
      </c>
      <c r="AU148" s="175" t="s">
        <v>75</v>
      </c>
      <c r="AV148" s="13" t="s">
        <v>75</v>
      </c>
      <c r="AW148" s="13" t="s">
        <v>4</v>
      </c>
      <c r="AX148" s="13" t="s">
        <v>15</v>
      </c>
      <c r="AY148" s="175" t="s">
        <v>165</v>
      </c>
    </row>
    <row r="149" spans="1:65" s="2" customFormat="1" ht="21.75" customHeight="1">
      <c r="A149" s="33"/>
      <c r="B149" s="160"/>
      <c r="C149" s="161" t="s">
        <v>308</v>
      </c>
      <c r="D149" s="354" t="s">
        <v>167</v>
      </c>
      <c r="E149" s="162" t="s">
        <v>556</v>
      </c>
      <c r="F149" s="163" t="s">
        <v>557</v>
      </c>
      <c r="G149" s="164" t="s">
        <v>177</v>
      </c>
      <c r="H149" s="165">
        <v>4.1</v>
      </c>
      <c r="I149" s="166"/>
      <c r="J149" s="167">
        <f>ROUND(I149*H149,2)</f>
        <v>0</v>
      </c>
      <c r="K149" s="163" t="s">
        <v>171</v>
      </c>
      <c r="L149" s="34"/>
      <c r="M149" s="168" t="s">
        <v>3</v>
      </c>
      <c r="N149" s="169" t="s">
        <v>42</v>
      </c>
      <c r="O149" s="54"/>
      <c r="P149" s="170">
        <f>O149*H149</f>
        <v>0</v>
      </c>
      <c r="Q149" s="170">
        <v>0.00026</v>
      </c>
      <c r="R149" s="170">
        <f>Q149*H149</f>
        <v>0.0010659999999999999</v>
      </c>
      <c r="S149" s="170">
        <v>0</v>
      </c>
      <c r="T149" s="171">
        <f>S149*H149</f>
        <v>0</v>
      </c>
      <c r="U149" s="33"/>
      <c r="V149" s="33"/>
      <c r="W149" s="33"/>
      <c r="X149" s="33"/>
      <c r="Y149" s="33"/>
      <c r="Z149" s="33"/>
      <c r="AA149" s="33"/>
      <c r="AB149" s="33"/>
      <c r="AC149" s="33"/>
      <c r="AD149" s="33"/>
      <c r="AE149" s="33"/>
      <c r="AR149" s="172" t="s">
        <v>255</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255</v>
      </c>
      <c r="BM149" s="172" t="s">
        <v>791</v>
      </c>
    </row>
    <row r="150" spans="2:51" s="13" customFormat="1" ht="12">
      <c r="B150" s="174"/>
      <c r="D150" s="355" t="s">
        <v>173</v>
      </c>
      <c r="E150" s="175" t="s">
        <v>3</v>
      </c>
      <c r="F150" s="176" t="s">
        <v>559</v>
      </c>
      <c r="H150" s="177">
        <v>4.1</v>
      </c>
      <c r="I150" s="178"/>
      <c r="L150" s="174"/>
      <c r="M150" s="179"/>
      <c r="N150" s="180"/>
      <c r="O150" s="180"/>
      <c r="P150" s="180"/>
      <c r="Q150" s="180"/>
      <c r="R150" s="180"/>
      <c r="S150" s="180"/>
      <c r="T150" s="181"/>
      <c r="AT150" s="175" t="s">
        <v>173</v>
      </c>
      <c r="AU150" s="175" t="s">
        <v>75</v>
      </c>
      <c r="AV150" s="13" t="s">
        <v>75</v>
      </c>
      <c r="AW150" s="13" t="s">
        <v>33</v>
      </c>
      <c r="AX150" s="13" t="s">
        <v>15</v>
      </c>
      <c r="AY150" s="175" t="s">
        <v>165</v>
      </c>
    </row>
    <row r="151" spans="1:65" s="2" customFormat="1" ht="16.5" customHeight="1">
      <c r="A151" s="33"/>
      <c r="B151" s="160"/>
      <c r="C151" s="161" t="s">
        <v>314</v>
      </c>
      <c r="D151" s="354" t="s">
        <v>167</v>
      </c>
      <c r="E151" s="162" t="s">
        <v>464</v>
      </c>
      <c r="F151" s="163" t="s">
        <v>465</v>
      </c>
      <c r="G151" s="164" t="s">
        <v>170</v>
      </c>
      <c r="H151" s="165">
        <v>2.1</v>
      </c>
      <c r="I151" s="166"/>
      <c r="J151" s="167">
        <f>ROUND(I151*H151,2)</f>
        <v>0</v>
      </c>
      <c r="K151" s="163" t="s">
        <v>171</v>
      </c>
      <c r="L151" s="34"/>
      <c r="M151" s="168" t="s">
        <v>3</v>
      </c>
      <c r="N151" s="169" t="s">
        <v>42</v>
      </c>
      <c r="O151" s="54"/>
      <c r="P151" s="170">
        <f>O151*H151</f>
        <v>0</v>
      </c>
      <c r="Q151" s="170">
        <v>0.0003</v>
      </c>
      <c r="R151" s="170">
        <f>Q151*H151</f>
        <v>0.0006299999999999999</v>
      </c>
      <c r="S151" s="170">
        <v>0</v>
      </c>
      <c r="T151" s="171">
        <f>S151*H151</f>
        <v>0</v>
      </c>
      <c r="U151" s="33"/>
      <c r="V151" s="33"/>
      <c r="W151" s="33"/>
      <c r="X151" s="33"/>
      <c r="Y151" s="33"/>
      <c r="Z151" s="33"/>
      <c r="AA151" s="33"/>
      <c r="AB151" s="33"/>
      <c r="AC151" s="33"/>
      <c r="AD151" s="33"/>
      <c r="AE151" s="33"/>
      <c r="AR151" s="172" t="s">
        <v>255</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255</v>
      </c>
      <c r="BM151" s="172" t="s">
        <v>792</v>
      </c>
    </row>
    <row r="152" spans="1:65" s="2" customFormat="1" ht="16.5" customHeight="1">
      <c r="A152" s="33"/>
      <c r="B152" s="160"/>
      <c r="C152" s="161" t="s">
        <v>318</v>
      </c>
      <c r="D152" s="354" t="s">
        <v>167</v>
      </c>
      <c r="E152" s="162" t="s">
        <v>468</v>
      </c>
      <c r="F152" s="163" t="s">
        <v>469</v>
      </c>
      <c r="G152" s="164" t="s">
        <v>177</v>
      </c>
      <c r="H152" s="165">
        <v>4.1</v>
      </c>
      <c r="I152" s="166"/>
      <c r="J152" s="167">
        <f>ROUND(I152*H152,2)</f>
        <v>0</v>
      </c>
      <c r="K152" s="163" t="s">
        <v>171</v>
      </c>
      <c r="L152" s="34"/>
      <c r="M152" s="168" t="s">
        <v>3</v>
      </c>
      <c r="N152" s="169" t="s">
        <v>42</v>
      </c>
      <c r="O152" s="54"/>
      <c r="P152" s="170">
        <f>O152*H152</f>
        <v>0</v>
      </c>
      <c r="Q152" s="170">
        <v>3E-05</v>
      </c>
      <c r="R152" s="170">
        <f>Q152*H152</f>
        <v>0.00012299999999999998</v>
      </c>
      <c r="S152" s="170">
        <v>0</v>
      </c>
      <c r="T152" s="171">
        <f>S152*H152</f>
        <v>0</v>
      </c>
      <c r="U152" s="33"/>
      <c r="V152" s="33"/>
      <c r="W152" s="33"/>
      <c r="X152" s="33"/>
      <c r="Y152" s="33"/>
      <c r="Z152" s="33"/>
      <c r="AA152" s="33"/>
      <c r="AB152" s="33"/>
      <c r="AC152" s="33"/>
      <c r="AD152" s="33"/>
      <c r="AE152" s="33"/>
      <c r="AR152" s="172" t="s">
        <v>255</v>
      </c>
      <c r="AT152" s="172" t="s">
        <v>167</v>
      </c>
      <c r="AU152" s="172" t="s">
        <v>75</v>
      </c>
      <c r="AY152" s="18" t="s">
        <v>165</v>
      </c>
      <c r="BE152" s="173">
        <f>IF(N152="základní",J152,0)</f>
        <v>0</v>
      </c>
      <c r="BF152" s="173">
        <f>IF(N152="snížená",J152,0)</f>
        <v>0</v>
      </c>
      <c r="BG152" s="173">
        <f>IF(N152="zákl. přenesená",J152,0)</f>
        <v>0</v>
      </c>
      <c r="BH152" s="173">
        <f>IF(N152="sníž. přenesená",J152,0)</f>
        <v>0</v>
      </c>
      <c r="BI152" s="173">
        <f>IF(N152="nulová",J152,0)</f>
        <v>0</v>
      </c>
      <c r="BJ152" s="18" t="s">
        <v>15</v>
      </c>
      <c r="BK152" s="173">
        <f>ROUND(I152*H152,2)</f>
        <v>0</v>
      </c>
      <c r="BL152" s="18" t="s">
        <v>255</v>
      </c>
      <c r="BM152" s="172" t="s">
        <v>793</v>
      </c>
    </row>
    <row r="153" spans="2:51" s="13" customFormat="1" ht="12">
      <c r="B153" s="174"/>
      <c r="D153" s="355" t="s">
        <v>173</v>
      </c>
      <c r="E153" s="175" t="s">
        <v>3</v>
      </c>
      <c r="F153" s="176" t="s">
        <v>559</v>
      </c>
      <c r="H153" s="177">
        <v>4.1</v>
      </c>
      <c r="I153" s="178"/>
      <c r="L153" s="174"/>
      <c r="M153" s="179"/>
      <c r="N153" s="180"/>
      <c r="O153" s="180"/>
      <c r="P153" s="180"/>
      <c r="Q153" s="180"/>
      <c r="R153" s="180"/>
      <c r="S153" s="180"/>
      <c r="T153" s="181"/>
      <c r="AT153" s="175" t="s">
        <v>173</v>
      </c>
      <c r="AU153" s="175" t="s">
        <v>75</v>
      </c>
      <c r="AV153" s="13" t="s">
        <v>75</v>
      </c>
      <c r="AW153" s="13" t="s">
        <v>33</v>
      </c>
      <c r="AX153" s="13" t="s">
        <v>15</v>
      </c>
      <c r="AY153" s="175" t="s">
        <v>165</v>
      </c>
    </row>
    <row r="154" spans="1:65" s="2" customFormat="1" ht="33" customHeight="1">
      <c r="A154" s="33"/>
      <c r="B154" s="160"/>
      <c r="C154" s="161" t="s">
        <v>322</v>
      </c>
      <c r="D154" s="354" t="s">
        <v>167</v>
      </c>
      <c r="E154" s="162" t="s">
        <v>652</v>
      </c>
      <c r="F154" s="163" t="s">
        <v>653</v>
      </c>
      <c r="G154" s="164" t="s">
        <v>270</v>
      </c>
      <c r="H154" s="197"/>
      <c r="I154" s="166"/>
      <c r="J154" s="167">
        <f>ROUND(I154*H154,2)</f>
        <v>0</v>
      </c>
      <c r="K154" s="163" t="s">
        <v>171</v>
      </c>
      <c r="L154" s="34"/>
      <c r="M154" s="168" t="s">
        <v>3</v>
      </c>
      <c r="N154" s="169" t="s">
        <v>42</v>
      </c>
      <c r="O154" s="54"/>
      <c r="P154" s="170">
        <f>O154*H154</f>
        <v>0</v>
      </c>
      <c r="Q154" s="170">
        <v>0</v>
      </c>
      <c r="R154" s="170">
        <f>Q154*H154</f>
        <v>0</v>
      </c>
      <c r="S154" s="170">
        <v>0</v>
      </c>
      <c r="T154" s="171">
        <f>S154*H154</f>
        <v>0</v>
      </c>
      <c r="U154" s="33"/>
      <c r="V154" s="33"/>
      <c r="W154" s="33"/>
      <c r="X154" s="33"/>
      <c r="Y154" s="33"/>
      <c r="Z154" s="33"/>
      <c r="AA154" s="33"/>
      <c r="AB154" s="33"/>
      <c r="AC154" s="33"/>
      <c r="AD154" s="33"/>
      <c r="AE154" s="33"/>
      <c r="AR154" s="172" t="s">
        <v>255</v>
      </c>
      <c r="AT154" s="172" t="s">
        <v>167</v>
      </c>
      <c r="AU154" s="172" t="s">
        <v>75</v>
      </c>
      <c r="AY154" s="18" t="s">
        <v>165</v>
      </c>
      <c r="BE154" s="173">
        <f>IF(N154="základní",J154,0)</f>
        <v>0</v>
      </c>
      <c r="BF154" s="173">
        <f>IF(N154="snížená",J154,0)</f>
        <v>0</v>
      </c>
      <c r="BG154" s="173">
        <f>IF(N154="zákl. přenesená",J154,0)</f>
        <v>0</v>
      </c>
      <c r="BH154" s="173">
        <f>IF(N154="sníž. přenesená",J154,0)</f>
        <v>0</v>
      </c>
      <c r="BI154" s="173">
        <f>IF(N154="nulová",J154,0)</f>
        <v>0</v>
      </c>
      <c r="BJ154" s="18" t="s">
        <v>15</v>
      </c>
      <c r="BK154" s="173">
        <f>ROUND(I154*H154,2)</f>
        <v>0</v>
      </c>
      <c r="BL154" s="18" t="s">
        <v>255</v>
      </c>
      <c r="BM154" s="172" t="s">
        <v>794</v>
      </c>
    </row>
    <row r="155" spans="2:63" s="12" customFormat="1" ht="22.9" customHeight="1">
      <c r="B155" s="147"/>
      <c r="D155" s="356" t="s">
        <v>70</v>
      </c>
      <c r="E155" s="158" t="s">
        <v>497</v>
      </c>
      <c r="F155" s="158" t="s">
        <v>498</v>
      </c>
      <c r="I155" s="150"/>
      <c r="J155" s="159">
        <f>BK155</f>
        <v>0</v>
      </c>
      <c r="L155" s="147"/>
      <c r="M155" s="152"/>
      <c r="N155" s="153"/>
      <c r="O155" s="153"/>
      <c r="P155" s="154">
        <f>SUM(P156:P174)</f>
        <v>0</v>
      </c>
      <c r="Q155" s="153"/>
      <c r="R155" s="154">
        <f>SUM(R156:R174)</f>
        <v>0.0174726</v>
      </c>
      <c r="S155" s="153"/>
      <c r="T155" s="155">
        <f>SUM(T156:T174)</f>
        <v>0.0033294</v>
      </c>
      <c r="AR155" s="148" t="s">
        <v>75</v>
      </c>
      <c r="AT155" s="156" t="s">
        <v>70</v>
      </c>
      <c r="AU155" s="156" t="s">
        <v>15</v>
      </c>
      <c r="AY155" s="148" t="s">
        <v>165</v>
      </c>
      <c r="BK155" s="157">
        <f>SUM(BK156:BK174)</f>
        <v>0</v>
      </c>
    </row>
    <row r="156" spans="1:65" s="2" customFormat="1" ht="16.5" customHeight="1">
      <c r="A156" s="33"/>
      <c r="B156" s="160"/>
      <c r="C156" s="161" t="s">
        <v>326</v>
      </c>
      <c r="D156" s="354" t="s">
        <v>167</v>
      </c>
      <c r="E156" s="162" t="s">
        <v>563</v>
      </c>
      <c r="F156" s="163" t="s">
        <v>564</v>
      </c>
      <c r="G156" s="164" t="s">
        <v>170</v>
      </c>
      <c r="H156" s="165">
        <v>10.74</v>
      </c>
      <c r="I156" s="166"/>
      <c r="J156" s="167">
        <f>ROUND(I156*H156,2)</f>
        <v>0</v>
      </c>
      <c r="K156" s="163" t="s">
        <v>171</v>
      </c>
      <c r="L156" s="34"/>
      <c r="M156" s="168" t="s">
        <v>3</v>
      </c>
      <c r="N156" s="169" t="s">
        <v>42</v>
      </c>
      <c r="O156" s="54"/>
      <c r="P156" s="170">
        <f>O156*H156</f>
        <v>0</v>
      </c>
      <c r="Q156" s="170">
        <v>0.001</v>
      </c>
      <c r="R156" s="170">
        <f>Q156*H156</f>
        <v>0.010740000000000001</v>
      </c>
      <c r="S156" s="170">
        <v>0.00031</v>
      </c>
      <c r="T156" s="171">
        <f>S156*H156</f>
        <v>0.0033294</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795</v>
      </c>
    </row>
    <row r="157" spans="2:51" s="15" customFormat="1" ht="12">
      <c r="B157" s="190"/>
      <c r="D157" s="355" t="s">
        <v>173</v>
      </c>
      <c r="E157" s="191" t="s">
        <v>3</v>
      </c>
      <c r="F157" s="192" t="s">
        <v>566</v>
      </c>
      <c r="H157" s="191" t="s">
        <v>3</v>
      </c>
      <c r="I157" s="193"/>
      <c r="L157" s="190"/>
      <c r="M157" s="194"/>
      <c r="N157" s="195"/>
      <c r="O157" s="195"/>
      <c r="P157" s="195"/>
      <c r="Q157" s="195"/>
      <c r="R157" s="195"/>
      <c r="S157" s="195"/>
      <c r="T157" s="196"/>
      <c r="AT157" s="191" t="s">
        <v>173</v>
      </c>
      <c r="AU157" s="191" t="s">
        <v>75</v>
      </c>
      <c r="AV157" s="15" t="s">
        <v>15</v>
      </c>
      <c r="AW157" s="15" t="s">
        <v>33</v>
      </c>
      <c r="AX157" s="15" t="s">
        <v>71</v>
      </c>
      <c r="AY157" s="191" t="s">
        <v>165</v>
      </c>
    </row>
    <row r="158" spans="2:51" s="13" customFormat="1" ht="12">
      <c r="B158" s="174"/>
      <c r="D158" s="355" t="s">
        <v>173</v>
      </c>
      <c r="E158" s="175" t="s">
        <v>3</v>
      </c>
      <c r="F158" s="176" t="s">
        <v>567</v>
      </c>
      <c r="H158" s="177">
        <v>17.04</v>
      </c>
      <c r="I158" s="178"/>
      <c r="L158" s="174"/>
      <c r="M158" s="179"/>
      <c r="N158" s="180"/>
      <c r="O158" s="180"/>
      <c r="P158" s="180"/>
      <c r="Q158" s="180"/>
      <c r="R158" s="180"/>
      <c r="S158" s="180"/>
      <c r="T158" s="181"/>
      <c r="AT158" s="175" t="s">
        <v>173</v>
      </c>
      <c r="AU158" s="175" t="s">
        <v>75</v>
      </c>
      <c r="AV158" s="13" t="s">
        <v>75</v>
      </c>
      <c r="AW158" s="13" t="s">
        <v>33</v>
      </c>
      <c r="AX158" s="13" t="s">
        <v>71</v>
      </c>
      <c r="AY158" s="175" t="s">
        <v>165</v>
      </c>
    </row>
    <row r="159" spans="2:51" s="15" customFormat="1" ht="12">
      <c r="B159" s="190"/>
      <c r="D159" s="355" t="s">
        <v>173</v>
      </c>
      <c r="E159" s="191" t="s">
        <v>3</v>
      </c>
      <c r="F159" s="192" t="s">
        <v>568</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5" t="s">
        <v>173</v>
      </c>
      <c r="E160" s="175" t="s">
        <v>3</v>
      </c>
      <c r="F160" s="176" t="s">
        <v>569</v>
      </c>
      <c r="H160" s="177">
        <v>-4.2</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5" customFormat="1" ht="12">
      <c r="B161" s="190"/>
      <c r="D161" s="355" t="s">
        <v>173</v>
      </c>
      <c r="E161" s="191" t="s">
        <v>3</v>
      </c>
      <c r="F161" s="192" t="s">
        <v>570</v>
      </c>
      <c r="H161" s="191" t="s">
        <v>3</v>
      </c>
      <c r="I161" s="193"/>
      <c r="L161" s="190"/>
      <c r="M161" s="194"/>
      <c r="N161" s="195"/>
      <c r="O161" s="195"/>
      <c r="P161" s="195"/>
      <c r="Q161" s="195"/>
      <c r="R161" s="195"/>
      <c r="S161" s="195"/>
      <c r="T161" s="196"/>
      <c r="AT161" s="191" t="s">
        <v>173</v>
      </c>
      <c r="AU161" s="191" t="s">
        <v>75</v>
      </c>
      <c r="AV161" s="15" t="s">
        <v>15</v>
      </c>
      <c r="AW161" s="15" t="s">
        <v>33</v>
      </c>
      <c r="AX161" s="15" t="s">
        <v>71</v>
      </c>
      <c r="AY161" s="191" t="s">
        <v>165</v>
      </c>
    </row>
    <row r="162" spans="2:51" s="13" customFormat="1" ht="12">
      <c r="B162" s="174"/>
      <c r="D162" s="355" t="s">
        <v>173</v>
      </c>
      <c r="E162" s="175" t="s">
        <v>3</v>
      </c>
      <c r="F162" s="176" t="s">
        <v>571</v>
      </c>
      <c r="H162" s="177">
        <v>-2.1</v>
      </c>
      <c r="I162" s="178"/>
      <c r="L162" s="174"/>
      <c r="M162" s="179"/>
      <c r="N162" s="180"/>
      <c r="O162" s="180"/>
      <c r="P162" s="180"/>
      <c r="Q162" s="180"/>
      <c r="R162" s="180"/>
      <c r="S162" s="180"/>
      <c r="T162" s="181"/>
      <c r="AT162" s="175" t="s">
        <v>173</v>
      </c>
      <c r="AU162" s="175" t="s">
        <v>75</v>
      </c>
      <c r="AV162" s="13" t="s">
        <v>75</v>
      </c>
      <c r="AW162" s="13" t="s">
        <v>33</v>
      </c>
      <c r="AX162" s="13" t="s">
        <v>71</v>
      </c>
      <c r="AY162" s="175" t="s">
        <v>165</v>
      </c>
    </row>
    <row r="163" spans="2:51" s="14" customFormat="1" ht="12">
      <c r="B163" s="182"/>
      <c r="D163" s="355" t="s">
        <v>173</v>
      </c>
      <c r="E163" s="183" t="s">
        <v>3</v>
      </c>
      <c r="F163" s="184" t="s">
        <v>181</v>
      </c>
      <c r="H163" s="185">
        <v>10.74</v>
      </c>
      <c r="I163" s="186"/>
      <c r="L163" s="182"/>
      <c r="M163" s="187"/>
      <c r="N163" s="188"/>
      <c r="O163" s="188"/>
      <c r="P163" s="188"/>
      <c r="Q163" s="188"/>
      <c r="R163" s="188"/>
      <c r="S163" s="188"/>
      <c r="T163" s="189"/>
      <c r="AT163" s="183" t="s">
        <v>173</v>
      </c>
      <c r="AU163" s="183" t="s">
        <v>75</v>
      </c>
      <c r="AV163" s="14" t="s">
        <v>87</v>
      </c>
      <c r="AW163" s="14" t="s">
        <v>33</v>
      </c>
      <c r="AX163" s="14" t="s">
        <v>15</v>
      </c>
      <c r="AY163" s="183" t="s">
        <v>165</v>
      </c>
    </row>
    <row r="164" spans="1:65" s="2" customFormat="1" ht="21.75" customHeight="1">
      <c r="A164" s="33"/>
      <c r="B164" s="160"/>
      <c r="C164" s="161" t="s">
        <v>330</v>
      </c>
      <c r="D164" s="354" t="s">
        <v>167</v>
      </c>
      <c r="E164" s="162" t="s">
        <v>500</v>
      </c>
      <c r="F164" s="163" t="s">
        <v>501</v>
      </c>
      <c r="G164" s="164" t="s">
        <v>170</v>
      </c>
      <c r="H164" s="165">
        <v>13.74</v>
      </c>
      <c r="I164" s="166"/>
      <c r="J164" s="167">
        <f>ROUND(I164*H164,2)</f>
        <v>0</v>
      </c>
      <c r="K164" s="163" t="s">
        <v>171</v>
      </c>
      <c r="L164" s="34"/>
      <c r="M164" s="168" t="s">
        <v>3</v>
      </c>
      <c r="N164" s="169" t="s">
        <v>42</v>
      </c>
      <c r="O164" s="54"/>
      <c r="P164" s="170">
        <f>O164*H164</f>
        <v>0</v>
      </c>
      <c r="Q164" s="170">
        <v>0.0002</v>
      </c>
      <c r="R164" s="170">
        <f>Q164*H164</f>
        <v>0.002748</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796</v>
      </c>
    </row>
    <row r="165" spans="2:51" s="15" customFormat="1" ht="12">
      <c r="B165" s="190"/>
      <c r="D165" s="355" t="s">
        <v>173</v>
      </c>
      <c r="E165" s="191" t="s">
        <v>3</v>
      </c>
      <c r="F165" s="192" t="s">
        <v>573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3" customFormat="1" ht="12">
      <c r="B166" s="174"/>
      <c r="D166" s="355" t="s">
        <v>173</v>
      </c>
      <c r="E166" s="175" t="s">
        <v>3</v>
      </c>
      <c r="F166" s="176" t="s">
        <v>574</v>
      </c>
      <c r="H166" s="177">
        <v>3</v>
      </c>
      <c r="I166" s="178"/>
      <c r="L166" s="174"/>
      <c r="M166" s="179"/>
      <c r="N166" s="180"/>
      <c r="O166" s="180"/>
      <c r="P166" s="180"/>
      <c r="Q166" s="180"/>
      <c r="R166" s="180"/>
      <c r="S166" s="180"/>
      <c r="T166" s="181"/>
      <c r="AT166" s="175" t="s">
        <v>173</v>
      </c>
      <c r="AU166" s="175" t="s">
        <v>75</v>
      </c>
      <c r="AV166" s="13" t="s">
        <v>75</v>
      </c>
      <c r="AW166" s="13" t="s">
        <v>33</v>
      </c>
      <c r="AX166" s="13" t="s">
        <v>71</v>
      </c>
      <c r="AY166" s="175" t="s">
        <v>165</v>
      </c>
    </row>
    <row r="167" spans="2:51" s="15" customFormat="1" ht="12">
      <c r="B167" s="190"/>
      <c r="D167" s="355" t="s">
        <v>173</v>
      </c>
      <c r="E167" s="191" t="s">
        <v>3</v>
      </c>
      <c r="F167" s="192" t="s">
        <v>566</v>
      </c>
      <c r="H167" s="191" t="s">
        <v>3</v>
      </c>
      <c r="I167" s="193"/>
      <c r="L167" s="190"/>
      <c r="M167" s="194"/>
      <c r="N167" s="195"/>
      <c r="O167" s="195"/>
      <c r="P167" s="195"/>
      <c r="Q167" s="195"/>
      <c r="R167" s="195"/>
      <c r="S167" s="195"/>
      <c r="T167" s="196"/>
      <c r="AT167" s="191" t="s">
        <v>173</v>
      </c>
      <c r="AU167" s="191" t="s">
        <v>75</v>
      </c>
      <c r="AV167" s="15" t="s">
        <v>15</v>
      </c>
      <c r="AW167" s="15" t="s">
        <v>33</v>
      </c>
      <c r="AX167" s="15" t="s">
        <v>71</v>
      </c>
      <c r="AY167" s="191" t="s">
        <v>165</v>
      </c>
    </row>
    <row r="168" spans="2:51" s="13" customFormat="1" ht="12">
      <c r="B168" s="174"/>
      <c r="D168" s="355" t="s">
        <v>173</v>
      </c>
      <c r="E168" s="175" t="s">
        <v>3</v>
      </c>
      <c r="F168" s="176" t="s">
        <v>567</v>
      </c>
      <c r="H168" s="177">
        <v>17.04</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5" customFormat="1" ht="12">
      <c r="B169" s="190"/>
      <c r="D169" s="355" t="s">
        <v>173</v>
      </c>
      <c r="E169" s="191" t="s">
        <v>3</v>
      </c>
      <c r="F169" s="192" t="s">
        <v>568</v>
      </c>
      <c r="H169" s="191" t="s">
        <v>3</v>
      </c>
      <c r="I169" s="193"/>
      <c r="L169" s="190"/>
      <c r="M169" s="194"/>
      <c r="N169" s="195"/>
      <c r="O169" s="195"/>
      <c r="P169" s="195"/>
      <c r="Q169" s="195"/>
      <c r="R169" s="195"/>
      <c r="S169" s="195"/>
      <c r="T169" s="196"/>
      <c r="AT169" s="191" t="s">
        <v>173</v>
      </c>
      <c r="AU169" s="191" t="s">
        <v>75</v>
      </c>
      <c r="AV169" s="15" t="s">
        <v>15</v>
      </c>
      <c r="AW169" s="15" t="s">
        <v>33</v>
      </c>
      <c r="AX169" s="15" t="s">
        <v>71</v>
      </c>
      <c r="AY169" s="191" t="s">
        <v>165</v>
      </c>
    </row>
    <row r="170" spans="2:51" s="13" customFormat="1" ht="12">
      <c r="B170" s="174"/>
      <c r="D170" s="355" t="s">
        <v>173</v>
      </c>
      <c r="E170" s="175" t="s">
        <v>3</v>
      </c>
      <c r="F170" s="176" t="s">
        <v>569</v>
      </c>
      <c r="H170" s="177">
        <v>-4.2</v>
      </c>
      <c r="I170" s="178"/>
      <c r="L170" s="174"/>
      <c r="M170" s="179"/>
      <c r="N170" s="180"/>
      <c r="O170" s="180"/>
      <c r="P170" s="180"/>
      <c r="Q170" s="180"/>
      <c r="R170" s="180"/>
      <c r="S170" s="180"/>
      <c r="T170" s="181"/>
      <c r="AT170" s="175" t="s">
        <v>173</v>
      </c>
      <c r="AU170" s="175" t="s">
        <v>75</v>
      </c>
      <c r="AV170" s="13" t="s">
        <v>75</v>
      </c>
      <c r="AW170" s="13" t="s">
        <v>33</v>
      </c>
      <c r="AX170" s="13" t="s">
        <v>71</v>
      </c>
      <c r="AY170" s="175" t="s">
        <v>165</v>
      </c>
    </row>
    <row r="171" spans="2:51" s="15" customFormat="1" ht="12">
      <c r="B171" s="190"/>
      <c r="D171" s="355" t="s">
        <v>173</v>
      </c>
      <c r="E171" s="191" t="s">
        <v>3</v>
      </c>
      <c r="F171" s="192" t="s">
        <v>570</v>
      </c>
      <c r="H171" s="191" t="s">
        <v>3</v>
      </c>
      <c r="I171" s="193"/>
      <c r="L171" s="190"/>
      <c r="M171" s="194"/>
      <c r="N171" s="195"/>
      <c r="O171" s="195"/>
      <c r="P171" s="195"/>
      <c r="Q171" s="195"/>
      <c r="R171" s="195"/>
      <c r="S171" s="195"/>
      <c r="T171" s="196"/>
      <c r="AT171" s="191" t="s">
        <v>173</v>
      </c>
      <c r="AU171" s="191" t="s">
        <v>75</v>
      </c>
      <c r="AV171" s="15" t="s">
        <v>15</v>
      </c>
      <c r="AW171" s="15" t="s">
        <v>33</v>
      </c>
      <c r="AX171" s="15" t="s">
        <v>71</v>
      </c>
      <c r="AY171" s="191" t="s">
        <v>165</v>
      </c>
    </row>
    <row r="172" spans="2:51" s="13" customFormat="1" ht="12">
      <c r="B172" s="174"/>
      <c r="D172" s="355" t="s">
        <v>173</v>
      </c>
      <c r="E172" s="175" t="s">
        <v>3</v>
      </c>
      <c r="F172" s="176" t="s">
        <v>571</v>
      </c>
      <c r="H172" s="177">
        <v>-2.1</v>
      </c>
      <c r="I172" s="178"/>
      <c r="L172" s="174"/>
      <c r="M172" s="179"/>
      <c r="N172" s="180"/>
      <c r="O172" s="180"/>
      <c r="P172" s="180"/>
      <c r="Q172" s="180"/>
      <c r="R172" s="180"/>
      <c r="S172" s="180"/>
      <c r="T172" s="181"/>
      <c r="AT172" s="175" t="s">
        <v>173</v>
      </c>
      <c r="AU172" s="175" t="s">
        <v>75</v>
      </c>
      <c r="AV172" s="13" t="s">
        <v>75</v>
      </c>
      <c r="AW172" s="13" t="s">
        <v>33</v>
      </c>
      <c r="AX172" s="13" t="s">
        <v>71</v>
      </c>
      <c r="AY172" s="175" t="s">
        <v>165</v>
      </c>
    </row>
    <row r="173" spans="2:51" s="14" customFormat="1" ht="12">
      <c r="B173" s="182"/>
      <c r="D173" s="355" t="s">
        <v>173</v>
      </c>
      <c r="E173" s="183" t="s">
        <v>3</v>
      </c>
      <c r="F173" s="184" t="s">
        <v>181</v>
      </c>
      <c r="H173" s="185">
        <v>13.74</v>
      </c>
      <c r="I173" s="186"/>
      <c r="L173" s="182"/>
      <c r="M173" s="187"/>
      <c r="N173" s="188"/>
      <c r="O173" s="188"/>
      <c r="P173" s="188"/>
      <c r="Q173" s="188"/>
      <c r="R173" s="188"/>
      <c r="S173" s="188"/>
      <c r="T173" s="189"/>
      <c r="AT173" s="183" t="s">
        <v>173</v>
      </c>
      <c r="AU173" s="183" t="s">
        <v>75</v>
      </c>
      <c r="AV173" s="14" t="s">
        <v>87</v>
      </c>
      <c r="AW173" s="14" t="s">
        <v>33</v>
      </c>
      <c r="AX173" s="14" t="s">
        <v>15</v>
      </c>
      <c r="AY173" s="183" t="s">
        <v>165</v>
      </c>
    </row>
    <row r="174" spans="1:65" s="2" customFormat="1" ht="33" customHeight="1">
      <c r="A174" s="33"/>
      <c r="B174" s="160"/>
      <c r="C174" s="161" t="s">
        <v>334</v>
      </c>
      <c r="D174" s="354" t="s">
        <v>167</v>
      </c>
      <c r="E174" s="162" t="s">
        <v>504</v>
      </c>
      <c r="F174" s="163" t="s">
        <v>505</v>
      </c>
      <c r="G174" s="164" t="s">
        <v>170</v>
      </c>
      <c r="H174" s="165">
        <v>13.74</v>
      </c>
      <c r="I174" s="166"/>
      <c r="J174" s="167">
        <f>ROUND(I174*H174,2)</f>
        <v>0</v>
      </c>
      <c r="K174" s="163" t="s">
        <v>171</v>
      </c>
      <c r="L174" s="34"/>
      <c r="M174" s="208" t="s">
        <v>3</v>
      </c>
      <c r="N174" s="209" t="s">
        <v>42</v>
      </c>
      <c r="O174" s="210"/>
      <c r="P174" s="211">
        <f>O174*H174</f>
        <v>0</v>
      </c>
      <c r="Q174" s="211">
        <v>0.00029</v>
      </c>
      <c r="R174" s="211">
        <f>Q174*H174</f>
        <v>0.0039846000000000005</v>
      </c>
      <c r="S174" s="211">
        <v>0</v>
      </c>
      <c r="T174" s="212">
        <f>S174*H174</f>
        <v>0</v>
      </c>
      <c r="U174" s="33"/>
      <c r="V174" s="33"/>
      <c r="W174" s="33"/>
      <c r="X174" s="33"/>
      <c r="Y174" s="33"/>
      <c r="Z174" s="33"/>
      <c r="AA174" s="33"/>
      <c r="AB174" s="33"/>
      <c r="AC174" s="33"/>
      <c r="AD174" s="33"/>
      <c r="AE174" s="33"/>
      <c r="AR174" s="172" t="s">
        <v>255</v>
      </c>
      <c r="AT174" s="172" t="s">
        <v>167</v>
      </c>
      <c r="AU174" s="172" t="s">
        <v>75</v>
      </c>
      <c r="AY174" s="18" t="s">
        <v>165</v>
      </c>
      <c r="BE174" s="173">
        <f>IF(N174="základní",J174,0)</f>
        <v>0</v>
      </c>
      <c r="BF174" s="173">
        <f>IF(N174="snížená",J174,0)</f>
        <v>0</v>
      </c>
      <c r="BG174" s="173">
        <f>IF(N174="zákl. přenesená",J174,0)</f>
        <v>0</v>
      </c>
      <c r="BH174" s="173">
        <f>IF(N174="sníž. přenesená",J174,0)</f>
        <v>0</v>
      </c>
      <c r="BI174" s="173">
        <f>IF(N174="nulová",J174,0)</f>
        <v>0</v>
      </c>
      <c r="BJ174" s="18" t="s">
        <v>15</v>
      </c>
      <c r="BK174" s="173">
        <f>ROUND(I174*H174,2)</f>
        <v>0</v>
      </c>
      <c r="BL174" s="18" t="s">
        <v>255</v>
      </c>
      <c r="BM174" s="172" t="s">
        <v>797</v>
      </c>
    </row>
    <row r="175" spans="1:31" s="2" customFormat="1" ht="6.95" customHeight="1">
      <c r="A175" s="33"/>
      <c r="B175" s="43"/>
      <c r="C175" s="44"/>
      <c r="D175" s="44"/>
      <c r="E175" s="44"/>
      <c r="F175" s="44"/>
      <c r="G175" s="44"/>
      <c r="H175" s="44"/>
      <c r="I175" s="120"/>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9"/>
  <sheetViews>
    <sheetView showGridLines="0" workbookViewId="0" topLeftCell="B93">
      <selection activeCell="D112" sqref="D112:D24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101</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127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ROUND(J109,2)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ROUND((SUM(BE109:BE248)),2)</f>
        <v>0</v>
      </c>
      <c r="G37" s="33"/>
      <c r="H37" s="33"/>
      <c r="I37" s="112">
        <v>0.21</v>
      </c>
      <c r="J37" s="111">
        <f>ROUND(((SUM(BE109:BE248))*I37),2)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ROUND((SUM(BF109:BF248)),2)</f>
        <v>0</v>
      </c>
      <c r="G38" s="33"/>
      <c r="H38" s="33"/>
      <c r="I38" s="112">
        <v>0.15</v>
      </c>
      <c r="J38" s="111">
        <f>ROUND(((SUM(BF109:BF248))*I38),2)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ROUND((SUM(BG109:BG248)),2)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ROUND((SUM(BH109:BH248)),2)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ROUND((SUM(BI109:BI248)),2)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1 - Typ A1-A2</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J109</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J110</f>
        <v>0</v>
      </c>
      <c r="L68" s="126"/>
    </row>
    <row r="69" spans="2:12" s="10" customFormat="1" ht="19.9" customHeight="1">
      <c r="B69" s="131"/>
      <c r="D69" s="132" t="s">
        <v>133</v>
      </c>
      <c r="E69" s="133"/>
      <c r="F69" s="133"/>
      <c r="G69" s="133"/>
      <c r="H69" s="133"/>
      <c r="I69" s="134"/>
      <c r="J69" s="135">
        <f>J111</f>
        <v>0</v>
      </c>
      <c r="L69" s="131"/>
    </row>
    <row r="70" spans="2:12" s="10" customFormat="1" ht="19.9" customHeight="1">
      <c r="B70" s="131"/>
      <c r="D70" s="132" t="s">
        <v>134</v>
      </c>
      <c r="E70" s="133"/>
      <c r="F70" s="133"/>
      <c r="G70" s="133"/>
      <c r="H70" s="133"/>
      <c r="I70" s="134"/>
      <c r="J70" s="135">
        <f>J120</f>
        <v>0</v>
      </c>
      <c r="L70" s="131"/>
    </row>
    <row r="71" spans="2:12" s="10" customFormat="1" ht="19.9" customHeight="1">
      <c r="B71" s="131"/>
      <c r="D71" s="132" t="s">
        <v>135</v>
      </c>
      <c r="E71" s="133"/>
      <c r="F71" s="133"/>
      <c r="G71" s="133"/>
      <c r="H71" s="133"/>
      <c r="I71" s="134"/>
      <c r="J71" s="135">
        <f>J131</f>
        <v>0</v>
      </c>
      <c r="L71" s="131"/>
    </row>
    <row r="72" spans="2:12" s="10" customFormat="1" ht="14.85" customHeight="1">
      <c r="B72" s="131"/>
      <c r="D72" s="132" t="s">
        <v>136</v>
      </c>
      <c r="E72" s="133"/>
      <c r="F72" s="133"/>
      <c r="G72" s="133"/>
      <c r="H72" s="133"/>
      <c r="I72" s="134"/>
      <c r="J72" s="135">
        <f>J132</f>
        <v>0</v>
      </c>
      <c r="L72" s="131"/>
    </row>
    <row r="73" spans="2:12" s="10" customFormat="1" ht="14.85" customHeight="1">
      <c r="B73" s="131"/>
      <c r="D73" s="132" t="s">
        <v>137</v>
      </c>
      <c r="E73" s="133"/>
      <c r="F73" s="133"/>
      <c r="G73" s="133"/>
      <c r="H73" s="133"/>
      <c r="I73" s="134"/>
      <c r="J73" s="135">
        <f>J134</f>
        <v>0</v>
      </c>
      <c r="L73" s="131"/>
    </row>
    <row r="74" spans="2:12" s="10" customFormat="1" ht="19.9" customHeight="1">
      <c r="B74" s="131"/>
      <c r="D74" s="132" t="s">
        <v>138</v>
      </c>
      <c r="E74" s="133"/>
      <c r="F74" s="133"/>
      <c r="G74" s="133"/>
      <c r="H74" s="133"/>
      <c r="I74" s="134"/>
      <c r="J74" s="135">
        <f>J146</f>
        <v>0</v>
      </c>
      <c r="L74" s="131"/>
    </row>
    <row r="75" spans="2:12" s="10" customFormat="1" ht="19.9" customHeight="1">
      <c r="B75" s="131"/>
      <c r="D75" s="132" t="s">
        <v>139</v>
      </c>
      <c r="E75" s="133"/>
      <c r="F75" s="133"/>
      <c r="G75" s="133"/>
      <c r="H75" s="133"/>
      <c r="I75" s="134"/>
      <c r="J75" s="135">
        <f>J152</f>
        <v>0</v>
      </c>
      <c r="L75" s="131"/>
    </row>
    <row r="76" spans="2:12" s="9" customFormat="1" ht="24.95" customHeight="1">
      <c r="B76" s="126"/>
      <c r="D76" s="127" t="s">
        <v>140</v>
      </c>
      <c r="E76" s="128"/>
      <c r="F76" s="128"/>
      <c r="G76" s="128"/>
      <c r="H76" s="128"/>
      <c r="I76" s="129"/>
      <c r="J76" s="130">
        <f>J154</f>
        <v>0</v>
      </c>
      <c r="L76" s="126"/>
    </row>
    <row r="77" spans="2:12" s="10" customFormat="1" ht="19.9" customHeight="1">
      <c r="B77" s="131"/>
      <c r="D77" s="132" t="s">
        <v>141</v>
      </c>
      <c r="E77" s="133"/>
      <c r="F77" s="133"/>
      <c r="G77" s="133"/>
      <c r="H77" s="133"/>
      <c r="I77" s="134"/>
      <c r="J77" s="135">
        <f>J155</f>
        <v>0</v>
      </c>
      <c r="L77" s="131"/>
    </row>
    <row r="78" spans="2:12" s="10" customFormat="1" ht="19.9" customHeight="1">
      <c r="B78" s="131"/>
      <c r="D78" s="132" t="s">
        <v>142</v>
      </c>
      <c r="E78" s="133"/>
      <c r="F78" s="133"/>
      <c r="G78" s="133"/>
      <c r="H78" s="133"/>
      <c r="I78" s="134"/>
      <c r="J78" s="135">
        <f>J170</f>
        <v>0</v>
      </c>
      <c r="L78" s="131"/>
    </row>
    <row r="79" spans="2:12" s="10" customFormat="1" ht="19.9" customHeight="1">
      <c r="B79" s="131"/>
      <c r="D79" s="132" t="s">
        <v>143</v>
      </c>
      <c r="E79" s="133"/>
      <c r="F79" s="133"/>
      <c r="G79" s="133"/>
      <c r="H79" s="133"/>
      <c r="I79" s="134"/>
      <c r="J79" s="135">
        <f>J179</f>
        <v>0</v>
      </c>
      <c r="L79" s="131"/>
    </row>
    <row r="80" spans="2:12" s="10" customFormat="1" ht="19.9" customHeight="1">
      <c r="B80" s="131"/>
      <c r="D80" s="132" t="s">
        <v>144</v>
      </c>
      <c r="E80" s="133"/>
      <c r="F80" s="133"/>
      <c r="G80" s="133"/>
      <c r="H80" s="133"/>
      <c r="I80" s="134"/>
      <c r="J80" s="135">
        <f>J186</f>
        <v>0</v>
      </c>
      <c r="L80" s="131"/>
    </row>
    <row r="81" spans="2:12" s="10" customFormat="1" ht="19.9" customHeight="1">
      <c r="B81" s="131"/>
      <c r="D81" s="132" t="s">
        <v>145</v>
      </c>
      <c r="E81" s="133"/>
      <c r="F81" s="133"/>
      <c r="G81" s="133"/>
      <c r="H81" s="133"/>
      <c r="I81" s="134"/>
      <c r="J81" s="135">
        <f>J192</f>
        <v>0</v>
      </c>
      <c r="L81" s="131"/>
    </row>
    <row r="82" spans="2:12" s="10" customFormat="1" ht="19.9" customHeight="1">
      <c r="B82" s="131"/>
      <c r="D82" s="132" t="s">
        <v>146</v>
      </c>
      <c r="E82" s="133"/>
      <c r="F82" s="133"/>
      <c r="G82" s="133"/>
      <c r="H82" s="133"/>
      <c r="I82" s="134"/>
      <c r="J82" s="135">
        <f>J201</f>
        <v>0</v>
      </c>
      <c r="L82" s="131"/>
    </row>
    <row r="83" spans="2:12" s="10" customFormat="1" ht="19.9" customHeight="1">
      <c r="B83" s="131"/>
      <c r="D83" s="132" t="s">
        <v>147</v>
      </c>
      <c r="E83" s="133"/>
      <c r="F83" s="133"/>
      <c r="G83" s="133"/>
      <c r="H83" s="133"/>
      <c r="I83" s="134"/>
      <c r="J83" s="135">
        <f>J213</f>
        <v>0</v>
      </c>
      <c r="L83" s="131"/>
    </row>
    <row r="84" spans="2:12" s="10" customFormat="1" ht="19.9" customHeight="1">
      <c r="B84" s="131"/>
      <c r="D84" s="132" t="s">
        <v>148</v>
      </c>
      <c r="E84" s="133"/>
      <c r="F84" s="133"/>
      <c r="G84" s="133"/>
      <c r="H84" s="133"/>
      <c r="I84" s="134"/>
      <c r="J84" s="135">
        <f>J240</f>
        <v>0</v>
      </c>
      <c r="L84" s="131"/>
    </row>
    <row r="85" spans="2:12" s="10" customFormat="1" ht="19.9" customHeight="1">
      <c r="B85" s="131"/>
      <c r="D85" s="132" t="s">
        <v>149</v>
      </c>
      <c r="E85" s="133"/>
      <c r="F85" s="133"/>
      <c r="G85" s="133"/>
      <c r="H85" s="133"/>
      <c r="I85" s="134"/>
      <c r="J85" s="135">
        <f>J246</f>
        <v>0</v>
      </c>
      <c r="L85" s="131"/>
    </row>
    <row r="86" spans="1:31" s="2" customFormat="1" ht="21.75" customHeight="1">
      <c r="A86" s="33"/>
      <c r="B86" s="34"/>
      <c r="C86" s="33"/>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43"/>
      <c r="C87" s="44"/>
      <c r="D87" s="44"/>
      <c r="E87" s="44"/>
      <c r="F87" s="44"/>
      <c r="G87" s="44"/>
      <c r="H87" s="44"/>
      <c r="I87" s="120"/>
      <c r="J87" s="44"/>
      <c r="K87" s="44"/>
      <c r="L87" s="102"/>
      <c r="S87" s="33"/>
      <c r="T87" s="33"/>
      <c r="U87" s="33"/>
      <c r="V87" s="33"/>
      <c r="W87" s="33"/>
      <c r="X87" s="33"/>
      <c r="Y87" s="33"/>
      <c r="Z87" s="33"/>
      <c r="AA87" s="33"/>
      <c r="AB87" s="33"/>
      <c r="AC87" s="33"/>
      <c r="AD87" s="33"/>
      <c r="AE87" s="33"/>
    </row>
    <row r="91" spans="1:31" s="2" customFormat="1" ht="6.95" customHeight="1">
      <c r="A91" s="33"/>
      <c r="B91" s="45"/>
      <c r="C91" s="46"/>
      <c r="D91" s="46"/>
      <c r="E91" s="46"/>
      <c r="F91" s="46"/>
      <c r="G91" s="46"/>
      <c r="H91" s="46"/>
      <c r="I91" s="121"/>
      <c r="J91" s="46"/>
      <c r="K91" s="46"/>
      <c r="L91" s="102"/>
      <c r="S91" s="33"/>
      <c r="T91" s="33"/>
      <c r="U91" s="33"/>
      <c r="V91" s="33"/>
      <c r="W91" s="33"/>
      <c r="X91" s="33"/>
      <c r="Y91" s="33"/>
      <c r="Z91" s="33"/>
      <c r="AA91" s="33"/>
      <c r="AB91" s="33"/>
      <c r="AC91" s="33"/>
      <c r="AD91" s="33"/>
      <c r="AE91" s="33"/>
    </row>
    <row r="92" spans="1:31" s="2" customFormat="1" ht="24.95" customHeight="1">
      <c r="A92" s="33"/>
      <c r="B92" s="34"/>
      <c r="C92" s="22" t="s">
        <v>150</v>
      </c>
      <c r="D92" s="33"/>
      <c r="E92" s="33"/>
      <c r="F92" s="33"/>
      <c r="G92" s="33"/>
      <c r="H92" s="33"/>
      <c r="I92" s="101"/>
      <c r="J92" s="33"/>
      <c r="K92" s="33"/>
      <c r="L92" s="102"/>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17</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8" t="str">
        <f>E7</f>
        <v>Rekonstrukce koupelen</v>
      </c>
      <c r="F95" s="339"/>
      <c r="G95" s="339"/>
      <c r="H95" s="339"/>
      <c r="I95" s="101"/>
      <c r="J95" s="33"/>
      <c r="K95" s="33"/>
      <c r="L95" s="102"/>
      <c r="S95" s="33"/>
      <c r="T95" s="33"/>
      <c r="U95" s="33"/>
      <c r="V95" s="33"/>
      <c r="W95" s="33"/>
      <c r="X95" s="33"/>
      <c r="Y95" s="33"/>
      <c r="Z95" s="33"/>
      <c r="AA95" s="33"/>
      <c r="AB95" s="33"/>
      <c r="AC95" s="33"/>
      <c r="AD95" s="33"/>
      <c r="AE95" s="33"/>
    </row>
    <row r="96" spans="2:12" s="1" customFormat="1" ht="12" customHeight="1">
      <c r="B96" s="21"/>
      <c r="C96" s="28" t="s">
        <v>122</v>
      </c>
      <c r="I96" s="97"/>
      <c r="L96" s="21"/>
    </row>
    <row r="97" spans="2:12" s="1" customFormat="1" ht="16.5" customHeight="1">
      <c r="B97" s="21"/>
      <c r="E97" s="338" t="s">
        <v>123</v>
      </c>
      <c r="F97" s="311"/>
      <c r="G97" s="311"/>
      <c r="H97" s="311"/>
      <c r="I97" s="97"/>
      <c r="L97" s="21"/>
    </row>
    <row r="98" spans="2:12" s="1" customFormat="1" ht="12" customHeight="1">
      <c r="B98" s="21"/>
      <c r="C98" s="28" t="s">
        <v>124</v>
      </c>
      <c r="I98" s="97"/>
      <c r="L98" s="21"/>
    </row>
    <row r="99" spans="1:31" s="2" customFormat="1" ht="16.5" customHeight="1">
      <c r="A99" s="33"/>
      <c r="B99" s="34"/>
      <c r="C99" s="33"/>
      <c r="D99" s="33"/>
      <c r="E99" s="340" t="s">
        <v>125</v>
      </c>
      <c r="F99" s="341"/>
      <c r="G99" s="341"/>
      <c r="H99" s="341"/>
      <c r="I99" s="101"/>
      <c r="J99" s="33"/>
      <c r="K99" s="33"/>
      <c r="L99" s="102"/>
      <c r="S99" s="33"/>
      <c r="T99" s="33"/>
      <c r="U99" s="33"/>
      <c r="V99" s="33"/>
      <c r="W99" s="33"/>
      <c r="X99" s="33"/>
      <c r="Y99" s="33"/>
      <c r="Z99" s="33"/>
      <c r="AA99" s="33"/>
      <c r="AB99" s="33"/>
      <c r="AC99" s="33"/>
      <c r="AD99" s="33"/>
      <c r="AE99" s="33"/>
    </row>
    <row r="100" spans="1:31" s="2" customFormat="1" ht="12" customHeight="1">
      <c r="A100" s="33"/>
      <c r="B100" s="34"/>
      <c r="C100" s="28" t="s">
        <v>126</v>
      </c>
      <c r="D100" s="33"/>
      <c r="E100" s="33"/>
      <c r="F100" s="33"/>
      <c r="G100" s="33"/>
      <c r="H100" s="33"/>
      <c r="I100" s="101"/>
      <c r="J100" s="33"/>
      <c r="K100" s="33"/>
      <c r="L100" s="102"/>
      <c r="S100" s="33"/>
      <c r="T100" s="33"/>
      <c r="U100" s="33"/>
      <c r="V100" s="33"/>
      <c r="W100" s="33"/>
      <c r="X100" s="33"/>
      <c r="Y100" s="33"/>
      <c r="Z100" s="33"/>
      <c r="AA100" s="33"/>
      <c r="AB100" s="33"/>
      <c r="AC100" s="33"/>
      <c r="AD100" s="33"/>
      <c r="AE100" s="33"/>
    </row>
    <row r="101" spans="1:31" s="2" customFormat="1" ht="16.5" customHeight="1">
      <c r="A101" s="33"/>
      <c r="B101" s="34"/>
      <c r="C101" s="33"/>
      <c r="D101" s="33"/>
      <c r="E101" s="334" t="str">
        <f>E13</f>
        <v>1 - Typ A1-A2</v>
      </c>
      <c r="F101" s="341"/>
      <c r="G101" s="341"/>
      <c r="H101" s="341"/>
      <c r="I101" s="101"/>
      <c r="J101" s="33"/>
      <c r="K101" s="33"/>
      <c r="L101" s="102"/>
      <c r="S101" s="33"/>
      <c r="T101" s="33"/>
      <c r="U101" s="33"/>
      <c r="V101" s="33"/>
      <c r="W101" s="33"/>
      <c r="X101" s="33"/>
      <c r="Y101" s="33"/>
      <c r="Z101" s="33"/>
      <c r="AA101" s="33"/>
      <c r="AB101" s="33"/>
      <c r="AC101" s="33"/>
      <c r="AD101" s="33"/>
      <c r="AE101" s="33"/>
    </row>
    <row r="102" spans="1:31" s="2" customFormat="1" ht="6.95" customHeight="1">
      <c r="A102" s="33"/>
      <c r="B102" s="34"/>
      <c r="C102" s="33"/>
      <c r="D102" s="33"/>
      <c r="E102" s="33"/>
      <c r="F102" s="33"/>
      <c r="G102" s="33"/>
      <c r="H102" s="33"/>
      <c r="I102" s="101"/>
      <c r="J102" s="33"/>
      <c r="K102" s="33"/>
      <c r="L102" s="102"/>
      <c r="S102" s="33"/>
      <c r="T102" s="33"/>
      <c r="U102" s="33"/>
      <c r="V102" s="33"/>
      <c r="W102" s="33"/>
      <c r="X102" s="33"/>
      <c r="Y102" s="33"/>
      <c r="Z102" s="33"/>
      <c r="AA102" s="33"/>
      <c r="AB102" s="33"/>
      <c r="AC102" s="33"/>
      <c r="AD102" s="33"/>
      <c r="AE102" s="33"/>
    </row>
    <row r="103" spans="1:31" s="2" customFormat="1" ht="12" customHeight="1">
      <c r="A103" s="33"/>
      <c r="B103" s="34"/>
      <c r="C103" s="28" t="s">
        <v>21</v>
      </c>
      <c r="D103" s="33"/>
      <c r="E103" s="33"/>
      <c r="F103" s="26" t="str">
        <f>F16</f>
        <v xml:space="preserve"> </v>
      </c>
      <c r="G103" s="33"/>
      <c r="H103" s="33"/>
      <c r="I103" s="103" t="s">
        <v>23</v>
      </c>
      <c r="J103" s="51" t="str">
        <f>IF(J16="","",J16)</f>
        <v>28. 8. 2018</v>
      </c>
      <c r="K103" s="33"/>
      <c r="L103" s="102"/>
      <c r="S103" s="33"/>
      <c r="T103" s="33"/>
      <c r="U103" s="33"/>
      <c r="V103" s="33"/>
      <c r="W103" s="33"/>
      <c r="X103" s="33"/>
      <c r="Y103" s="33"/>
      <c r="Z103" s="33"/>
      <c r="AA103" s="33"/>
      <c r="AB103" s="33"/>
      <c r="AC103" s="33"/>
      <c r="AD103" s="33"/>
      <c r="AE103" s="33"/>
    </row>
    <row r="104" spans="1:31" s="2" customFormat="1" ht="6.95" customHeight="1">
      <c r="A104" s="33"/>
      <c r="B104" s="34"/>
      <c r="C104" s="33"/>
      <c r="D104" s="33"/>
      <c r="E104" s="33"/>
      <c r="F104" s="33"/>
      <c r="G104" s="33"/>
      <c r="H104" s="33"/>
      <c r="I104" s="101"/>
      <c r="J104" s="33"/>
      <c r="K104" s="33"/>
      <c r="L104" s="102"/>
      <c r="S104" s="33"/>
      <c r="T104" s="33"/>
      <c r="U104" s="33"/>
      <c r="V104" s="33"/>
      <c r="W104" s="33"/>
      <c r="X104" s="33"/>
      <c r="Y104" s="33"/>
      <c r="Z104" s="33"/>
      <c r="AA104" s="33"/>
      <c r="AB104" s="33"/>
      <c r="AC104" s="33"/>
      <c r="AD104" s="33"/>
      <c r="AE104" s="33"/>
    </row>
    <row r="105" spans="1:31" s="2" customFormat="1" ht="15.2" customHeight="1">
      <c r="A105" s="33"/>
      <c r="B105" s="34"/>
      <c r="C105" s="28" t="s">
        <v>25</v>
      </c>
      <c r="D105" s="33"/>
      <c r="E105" s="33"/>
      <c r="F105" s="26" t="str">
        <f>E19</f>
        <v>Správa účelových zařízení VŠE</v>
      </c>
      <c r="G105" s="33"/>
      <c r="H105" s="33"/>
      <c r="I105" s="103" t="s">
        <v>31</v>
      </c>
      <c r="J105" s="31" t="str">
        <f>E25</f>
        <v>PROJECTICA s.r.o.</v>
      </c>
      <c r="K105" s="33"/>
      <c r="L105" s="102"/>
      <c r="S105" s="33"/>
      <c r="T105" s="33"/>
      <c r="U105" s="33"/>
      <c r="V105" s="33"/>
      <c r="W105" s="33"/>
      <c r="X105" s="33"/>
      <c r="Y105" s="33"/>
      <c r="Z105" s="33"/>
      <c r="AA105" s="33"/>
      <c r="AB105" s="33"/>
      <c r="AC105" s="33"/>
      <c r="AD105" s="33"/>
      <c r="AE105" s="33"/>
    </row>
    <row r="106" spans="1:31" s="2" customFormat="1" ht="15.2" customHeight="1">
      <c r="A106" s="33"/>
      <c r="B106" s="34"/>
      <c r="C106" s="28" t="s">
        <v>29</v>
      </c>
      <c r="D106" s="33"/>
      <c r="E106" s="33"/>
      <c r="F106" s="26" t="str">
        <f>IF(E22="","",E22)</f>
        <v>Vyplň údaj</v>
      </c>
      <c r="G106" s="33"/>
      <c r="H106" s="33"/>
      <c r="I106" s="103" t="s">
        <v>34</v>
      </c>
      <c r="J106" s="31" t="str">
        <f>E28</f>
        <v xml:space="preserve"> </v>
      </c>
      <c r="K106" s="33"/>
      <c r="L106" s="102"/>
      <c r="S106" s="33"/>
      <c r="T106" s="33"/>
      <c r="U106" s="33"/>
      <c r="V106" s="33"/>
      <c r="W106" s="33"/>
      <c r="X106" s="33"/>
      <c r="Y106" s="33"/>
      <c r="Z106" s="33"/>
      <c r="AA106" s="33"/>
      <c r="AB106" s="33"/>
      <c r="AC106" s="33"/>
      <c r="AD106" s="33"/>
      <c r="AE106" s="33"/>
    </row>
    <row r="107" spans="1:31" s="2" customFormat="1" ht="10.35" customHeight="1">
      <c r="A107" s="33"/>
      <c r="B107" s="34"/>
      <c r="C107" s="33"/>
      <c r="D107" s="33"/>
      <c r="E107" s="33"/>
      <c r="F107" s="33"/>
      <c r="G107" s="33"/>
      <c r="H107" s="33"/>
      <c r="I107" s="101"/>
      <c r="J107" s="33"/>
      <c r="K107" s="33"/>
      <c r="L107" s="102"/>
      <c r="S107" s="33"/>
      <c r="T107" s="33"/>
      <c r="U107" s="33"/>
      <c r="V107" s="33"/>
      <c r="W107" s="33"/>
      <c r="X107" s="33"/>
      <c r="Y107" s="33"/>
      <c r="Z107" s="33"/>
      <c r="AA107" s="33"/>
      <c r="AB107" s="33"/>
      <c r="AC107" s="33"/>
      <c r="AD107" s="33"/>
      <c r="AE107" s="33"/>
    </row>
    <row r="108" spans="1:31" s="11" customFormat="1" ht="29.25" customHeight="1">
      <c r="A108" s="136"/>
      <c r="B108" s="137"/>
      <c r="C108" s="138" t="s">
        <v>151</v>
      </c>
      <c r="D108" s="139" t="s">
        <v>56</v>
      </c>
      <c r="E108" s="139" t="s">
        <v>52</v>
      </c>
      <c r="F108" s="139" t="s">
        <v>53</v>
      </c>
      <c r="G108" s="139" t="s">
        <v>152</v>
      </c>
      <c r="H108" s="139" t="s">
        <v>153</v>
      </c>
      <c r="I108" s="140" t="s">
        <v>154</v>
      </c>
      <c r="J108" s="139" t="s">
        <v>130</v>
      </c>
      <c r="K108" s="141" t="s">
        <v>155</v>
      </c>
      <c r="L108" s="142"/>
      <c r="M108" s="59" t="s">
        <v>3</v>
      </c>
      <c r="N108" s="60" t="s">
        <v>41</v>
      </c>
      <c r="O108" s="60" t="s">
        <v>156</v>
      </c>
      <c r="P108" s="60" t="s">
        <v>157</v>
      </c>
      <c r="Q108" s="60" t="s">
        <v>158</v>
      </c>
      <c r="R108" s="60" t="s">
        <v>159</v>
      </c>
      <c r="S108" s="60" t="s">
        <v>160</v>
      </c>
      <c r="T108" s="61" t="s">
        <v>161</v>
      </c>
      <c r="U108" s="136"/>
      <c r="V108" s="136"/>
      <c r="W108" s="136"/>
      <c r="X108" s="136"/>
      <c r="Y108" s="136"/>
      <c r="Z108" s="136"/>
      <c r="AA108" s="136"/>
      <c r="AB108" s="136"/>
      <c r="AC108" s="136"/>
      <c r="AD108" s="136"/>
      <c r="AE108" s="136"/>
    </row>
    <row r="109" spans="1:63" s="2" customFormat="1" ht="22.9" customHeight="1">
      <c r="A109" s="33"/>
      <c r="B109" s="34"/>
      <c r="C109" s="66" t="s">
        <v>162</v>
      </c>
      <c r="D109" s="33"/>
      <c r="E109" s="33"/>
      <c r="F109" s="33"/>
      <c r="G109" s="33"/>
      <c r="H109" s="33"/>
      <c r="I109" s="101"/>
      <c r="J109" s="143">
        <f>BK109</f>
        <v>0</v>
      </c>
      <c r="K109" s="33"/>
      <c r="L109" s="34"/>
      <c r="M109" s="62"/>
      <c r="N109" s="52"/>
      <c r="O109" s="63"/>
      <c r="P109" s="144">
        <f>P110+P154</f>
        <v>0</v>
      </c>
      <c r="Q109" s="63"/>
      <c r="R109" s="144">
        <f>R110+R154</f>
        <v>1.00935095</v>
      </c>
      <c r="S109" s="63"/>
      <c r="T109" s="145">
        <f>T110+T154</f>
        <v>3.741886</v>
      </c>
      <c r="U109" s="33"/>
      <c r="V109" s="33"/>
      <c r="W109" s="33"/>
      <c r="X109" s="33"/>
      <c r="Y109" s="33"/>
      <c r="Z109" s="33"/>
      <c r="AA109" s="33"/>
      <c r="AB109" s="33"/>
      <c r="AC109" s="33"/>
      <c r="AD109" s="33"/>
      <c r="AE109" s="33"/>
      <c r="AT109" s="18" t="s">
        <v>70</v>
      </c>
      <c r="AU109" s="18" t="s">
        <v>131</v>
      </c>
      <c r="BK109" s="146">
        <f>BK110+BK154</f>
        <v>0</v>
      </c>
    </row>
    <row r="110" spans="2:63" s="12" customFormat="1" ht="25.9" customHeight="1">
      <c r="B110" s="147"/>
      <c r="D110" s="148" t="s">
        <v>70</v>
      </c>
      <c r="E110" s="149" t="s">
        <v>163</v>
      </c>
      <c r="F110" s="149" t="s">
        <v>164</v>
      </c>
      <c r="I110" s="150"/>
      <c r="J110" s="151">
        <f>BK110</f>
        <v>0</v>
      </c>
      <c r="L110" s="147"/>
      <c r="M110" s="152"/>
      <c r="N110" s="153"/>
      <c r="O110" s="153"/>
      <c r="P110" s="154">
        <f>P111+P120+P131+P146+P152</f>
        <v>0</v>
      </c>
      <c r="Q110" s="153"/>
      <c r="R110" s="154">
        <f>R111+R120+R131+R146+R152</f>
        <v>0.7126983</v>
      </c>
      <c r="S110" s="153"/>
      <c r="T110" s="155">
        <f>T111+T120+T131+T146+T152</f>
        <v>1.86318</v>
      </c>
      <c r="AR110" s="148" t="s">
        <v>15</v>
      </c>
      <c r="AT110" s="156" t="s">
        <v>70</v>
      </c>
      <c r="AU110" s="156" t="s">
        <v>71</v>
      </c>
      <c r="AY110" s="148" t="s">
        <v>165</v>
      </c>
      <c r="BK110" s="157">
        <f>BK111+BK120+BK131+BK146+BK152</f>
        <v>0</v>
      </c>
    </row>
    <row r="111" spans="2:63" s="12" customFormat="1" ht="22.9" customHeight="1">
      <c r="B111" s="147"/>
      <c r="D111" s="148" t="s">
        <v>70</v>
      </c>
      <c r="E111" s="158" t="s">
        <v>83</v>
      </c>
      <c r="F111" s="158" t="s">
        <v>166</v>
      </c>
      <c r="I111" s="150"/>
      <c r="J111" s="159">
        <f>BK111</f>
        <v>0</v>
      </c>
      <c r="L111" s="147"/>
      <c r="M111" s="152"/>
      <c r="N111" s="153"/>
      <c r="O111" s="153"/>
      <c r="P111" s="154">
        <f>SUM(P112:P119)</f>
        <v>0</v>
      </c>
      <c r="Q111" s="153"/>
      <c r="R111" s="154">
        <f>SUM(R112:R119)</f>
        <v>0.45417155</v>
      </c>
      <c r="S111" s="153"/>
      <c r="T111" s="155">
        <f>SUM(T112:T119)</f>
        <v>0</v>
      </c>
      <c r="AR111" s="148" t="s">
        <v>15</v>
      </c>
      <c r="AT111" s="156" t="s">
        <v>70</v>
      </c>
      <c r="AU111" s="156" t="s">
        <v>15</v>
      </c>
      <c r="AY111" s="148" t="s">
        <v>165</v>
      </c>
      <c r="BK111" s="157">
        <f>SUM(BK112:BK119)</f>
        <v>0</v>
      </c>
    </row>
    <row r="112" spans="1:65" s="2" customFormat="1" ht="33" customHeight="1">
      <c r="A112" s="33"/>
      <c r="B112" s="160"/>
      <c r="C112" s="161" t="s">
        <v>15</v>
      </c>
      <c r="D112" s="358" t="s">
        <v>167</v>
      </c>
      <c r="E112" s="162" t="s">
        <v>168</v>
      </c>
      <c r="F112" s="163" t="s">
        <v>169</v>
      </c>
      <c r="G112" s="164" t="s">
        <v>170</v>
      </c>
      <c r="H112" s="165">
        <v>3.64</v>
      </c>
      <c r="I112" s="166"/>
      <c r="J112" s="167">
        <f>ROUND(I112*H112,2)</f>
        <v>0</v>
      </c>
      <c r="K112" s="163" t="s">
        <v>171</v>
      </c>
      <c r="L112" s="34"/>
      <c r="M112" s="168" t="s">
        <v>3</v>
      </c>
      <c r="N112" s="169" t="s">
        <v>42</v>
      </c>
      <c r="O112" s="54"/>
      <c r="P112" s="170">
        <f>O112*H112</f>
        <v>0</v>
      </c>
      <c r="Q112" s="170">
        <v>0.06917</v>
      </c>
      <c r="R112" s="170">
        <f>Q112*H112</f>
        <v>0.25177879999999997</v>
      </c>
      <c r="S112" s="170">
        <v>0</v>
      </c>
      <c r="T112" s="171">
        <f>S112*H112</f>
        <v>0</v>
      </c>
      <c r="U112" s="33"/>
      <c r="V112" s="33"/>
      <c r="W112" s="33"/>
      <c r="X112" s="33"/>
      <c r="Y112" s="33"/>
      <c r="Z112" s="33"/>
      <c r="AA112" s="33"/>
      <c r="AB112" s="33"/>
      <c r="AC112" s="33"/>
      <c r="AD112" s="33"/>
      <c r="AE112" s="33"/>
      <c r="AR112" s="172" t="s">
        <v>87</v>
      </c>
      <c r="AT112" s="172" t="s">
        <v>167</v>
      </c>
      <c r="AU112" s="172" t="s">
        <v>75</v>
      </c>
      <c r="AY112" s="18" t="s">
        <v>165</v>
      </c>
      <c r="BE112" s="173">
        <f>IF(N112="základní",J112,0)</f>
        <v>0</v>
      </c>
      <c r="BF112" s="173">
        <f>IF(N112="snížená",J112,0)</f>
        <v>0</v>
      </c>
      <c r="BG112" s="173">
        <f>IF(N112="zákl. přenesená",J112,0)</f>
        <v>0</v>
      </c>
      <c r="BH112" s="173">
        <f>IF(N112="sníž. přenesená",J112,0)</f>
        <v>0</v>
      </c>
      <c r="BI112" s="173">
        <f>IF(N112="nulová",J112,0)</f>
        <v>0</v>
      </c>
      <c r="BJ112" s="18" t="s">
        <v>15</v>
      </c>
      <c r="BK112" s="173">
        <f>ROUND(I112*H112,2)</f>
        <v>0</v>
      </c>
      <c r="BL112" s="18" t="s">
        <v>87</v>
      </c>
      <c r="BM112" s="172" t="s">
        <v>798</v>
      </c>
    </row>
    <row r="113" spans="2:51" s="13" customFormat="1" ht="12">
      <c r="B113" s="174"/>
      <c r="D113" s="359" t="s">
        <v>173</v>
      </c>
      <c r="E113" s="175" t="s">
        <v>3</v>
      </c>
      <c r="F113" s="176" t="s">
        <v>174</v>
      </c>
      <c r="H113" s="177">
        <v>3.64</v>
      </c>
      <c r="I113" s="178"/>
      <c r="L113" s="174"/>
      <c r="M113" s="179"/>
      <c r="N113" s="180"/>
      <c r="O113" s="180"/>
      <c r="P113" s="180"/>
      <c r="Q113" s="180"/>
      <c r="R113" s="180"/>
      <c r="S113" s="180"/>
      <c r="T113" s="181"/>
      <c r="AT113" s="175" t="s">
        <v>173</v>
      </c>
      <c r="AU113" s="175" t="s">
        <v>75</v>
      </c>
      <c r="AV113" s="13" t="s">
        <v>75</v>
      </c>
      <c r="AW113" s="13" t="s">
        <v>33</v>
      </c>
      <c r="AX113" s="13" t="s">
        <v>15</v>
      </c>
      <c r="AY113" s="175" t="s">
        <v>165</v>
      </c>
    </row>
    <row r="114" spans="1:65" s="2" customFormat="1" ht="21.75" customHeight="1">
      <c r="A114" s="33"/>
      <c r="B114" s="160"/>
      <c r="C114" s="161" t="s">
        <v>75</v>
      </c>
      <c r="D114" s="358" t="s">
        <v>167</v>
      </c>
      <c r="E114" s="162" t="s">
        <v>175</v>
      </c>
      <c r="F114" s="163" t="s">
        <v>176</v>
      </c>
      <c r="G114" s="164" t="s">
        <v>177</v>
      </c>
      <c r="H114" s="165">
        <v>7.7</v>
      </c>
      <c r="I114" s="166"/>
      <c r="J114" s="167">
        <f>ROUND(I114*H114,2)</f>
        <v>0</v>
      </c>
      <c r="K114" s="163" t="s">
        <v>171</v>
      </c>
      <c r="L114" s="34"/>
      <c r="M114" s="168" t="s">
        <v>3</v>
      </c>
      <c r="N114" s="169" t="s">
        <v>42</v>
      </c>
      <c r="O114" s="54"/>
      <c r="P114" s="170">
        <f>O114*H114</f>
        <v>0</v>
      </c>
      <c r="Q114" s="170">
        <v>0.00012</v>
      </c>
      <c r="R114" s="170">
        <f>Q114*H114</f>
        <v>0.000924</v>
      </c>
      <c r="S114" s="170">
        <v>0</v>
      </c>
      <c r="T114" s="171">
        <f>S114*H114</f>
        <v>0</v>
      </c>
      <c r="U114" s="33"/>
      <c r="V114" s="33"/>
      <c r="W114" s="33"/>
      <c r="X114" s="33"/>
      <c r="Y114" s="33"/>
      <c r="Z114" s="33"/>
      <c r="AA114" s="33"/>
      <c r="AB114" s="33"/>
      <c r="AC114" s="33"/>
      <c r="AD114" s="33"/>
      <c r="AE114" s="33"/>
      <c r="AR114" s="172" t="s">
        <v>87</v>
      </c>
      <c r="AT114" s="172" t="s">
        <v>167</v>
      </c>
      <c r="AU114" s="172" t="s">
        <v>75</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799</v>
      </c>
    </row>
    <row r="115" spans="2:51" s="13" customFormat="1" ht="12">
      <c r="B115" s="174"/>
      <c r="D115" s="359" t="s">
        <v>173</v>
      </c>
      <c r="E115" s="175" t="s">
        <v>3</v>
      </c>
      <c r="F115" s="176" t="s">
        <v>179</v>
      </c>
      <c r="H115" s="177">
        <v>5.2</v>
      </c>
      <c r="I115" s="178"/>
      <c r="L115" s="174"/>
      <c r="M115" s="179"/>
      <c r="N115" s="180"/>
      <c r="O115" s="180"/>
      <c r="P115" s="180"/>
      <c r="Q115" s="180"/>
      <c r="R115" s="180"/>
      <c r="S115" s="180"/>
      <c r="T115" s="181"/>
      <c r="AT115" s="175" t="s">
        <v>173</v>
      </c>
      <c r="AU115" s="175" t="s">
        <v>75</v>
      </c>
      <c r="AV115" s="13" t="s">
        <v>75</v>
      </c>
      <c r="AW115" s="13" t="s">
        <v>33</v>
      </c>
      <c r="AX115" s="13" t="s">
        <v>71</v>
      </c>
      <c r="AY115" s="175" t="s">
        <v>165</v>
      </c>
    </row>
    <row r="116" spans="2:51" s="13" customFormat="1" ht="12">
      <c r="B116" s="174"/>
      <c r="D116" s="359" t="s">
        <v>173</v>
      </c>
      <c r="E116" s="175" t="s">
        <v>3</v>
      </c>
      <c r="F116" s="176" t="s">
        <v>180</v>
      </c>
      <c r="H116" s="177">
        <v>2.5</v>
      </c>
      <c r="I116" s="178"/>
      <c r="L116" s="174"/>
      <c r="M116" s="179"/>
      <c r="N116" s="180"/>
      <c r="O116" s="180"/>
      <c r="P116" s="180"/>
      <c r="Q116" s="180"/>
      <c r="R116" s="180"/>
      <c r="S116" s="180"/>
      <c r="T116" s="181"/>
      <c r="AT116" s="175" t="s">
        <v>173</v>
      </c>
      <c r="AU116" s="175" t="s">
        <v>75</v>
      </c>
      <c r="AV116" s="13" t="s">
        <v>75</v>
      </c>
      <c r="AW116" s="13" t="s">
        <v>33</v>
      </c>
      <c r="AX116" s="13" t="s">
        <v>71</v>
      </c>
      <c r="AY116" s="175" t="s">
        <v>165</v>
      </c>
    </row>
    <row r="117" spans="2:51" s="14" customFormat="1" ht="12">
      <c r="B117" s="182"/>
      <c r="D117" s="359" t="s">
        <v>173</v>
      </c>
      <c r="E117" s="183" t="s">
        <v>3</v>
      </c>
      <c r="F117" s="184" t="s">
        <v>181</v>
      </c>
      <c r="H117" s="185">
        <v>7.7</v>
      </c>
      <c r="I117" s="186"/>
      <c r="L117" s="182"/>
      <c r="M117" s="187"/>
      <c r="N117" s="188"/>
      <c r="O117" s="188"/>
      <c r="P117" s="188"/>
      <c r="Q117" s="188"/>
      <c r="R117" s="188"/>
      <c r="S117" s="188"/>
      <c r="T117" s="189"/>
      <c r="AT117" s="183" t="s">
        <v>173</v>
      </c>
      <c r="AU117" s="183" t="s">
        <v>75</v>
      </c>
      <c r="AV117" s="14" t="s">
        <v>87</v>
      </c>
      <c r="AW117" s="14" t="s">
        <v>33</v>
      </c>
      <c r="AX117" s="14" t="s">
        <v>15</v>
      </c>
      <c r="AY117" s="183" t="s">
        <v>165</v>
      </c>
    </row>
    <row r="118" spans="1:65" s="2" customFormat="1" ht="33" customHeight="1">
      <c r="A118" s="33"/>
      <c r="B118" s="160"/>
      <c r="C118" s="161" t="s">
        <v>83</v>
      </c>
      <c r="D118" s="358" t="s">
        <v>167</v>
      </c>
      <c r="E118" s="162" t="s">
        <v>182</v>
      </c>
      <c r="F118" s="163" t="s">
        <v>183</v>
      </c>
      <c r="G118" s="164" t="s">
        <v>170</v>
      </c>
      <c r="H118" s="165">
        <v>1.875</v>
      </c>
      <c r="I118" s="166"/>
      <c r="J118" s="167">
        <f>ROUND(I118*H118,2)</f>
        <v>0</v>
      </c>
      <c r="K118" s="163" t="s">
        <v>171</v>
      </c>
      <c r="L118" s="34"/>
      <c r="M118" s="168" t="s">
        <v>3</v>
      </c>
      <c r="N118" s="169" t="s">
        <v>42</v>
      </c>
      <c r="O118" s="54"/>
      <c r="P118" s="170">
        <f>O118*H118</f>
        <v>0</v>
      </c>
      <c r="Q118" s="170">
        <v>0.10745</v>
      </c>
      <c r="R118" s="170">
        <f>Q118*H118</f>
        <v>0.20146875</v>
      </c>
      <c r="S118" s="170">
        <v>0</v>
      </c>
      <c r="T118" s="171">
        <f>S118*H118</f>
        <v>0</v>
      </c>
      <c r="U118" s="33"/>
      <c r="V118" s="33"/>
      <c r="W118" s="33"/>
      <c r="X118" s="33"/>
      <c r="Y118" s="33"/>
      <c r="Z118" s="33"/>
      <c r="AA118" s="33"/>
      <c r="AB118" s="33"/>
      <c r="AC118" s="33"/>
      <c r="AD118" s="33"/>
      <c r="AE118" s="33"/>
      <c r="AR118" s="172" t="s">
        <v>87</v>
      </c>
      <c r="AT118" s="172" t="s">
        <v>167</v>
      </c>
      <c r="AU118" s="172" t="s">
        <v>75</v>
      </c>
      <c r="AY118" s="18" t="s">
        <v>165</v>
      </c>
      <c r="BE118" s="173">
        <f>IF(N118="základní",J118,0)</f>
        <v>0</v>
      </c>
      <c r="BF118" s="173">
        <f>IF(N118="snížená",J118,0)</f>
        <v>0</v>
      </c>
      <c r="BG118" s="173">
        <f>IF(N118="zákl. přenesená",J118,0)</f>
        <v>0</v>
      </c>
      <c r="BH118" s="173">
        <f>IF(N118="sníž. přenesená",J118,0)</f>
        <v>0</v>
      </c>
      <c r="BI118" s="173">
        <f>IF(N118="nulová",J118,0)</f>
        <v>0</v>
      </c>
      <c r="BJ118" s="18" t="s">
        <v>15</v>
      </c>
      <c r="BK118" s="173">
        <f>ROUND(I118*H118,2)</f>
        <v>0</v>
      </c>
      <c r="BL118" s="18" t="s">
        <v>87</v>
      </c>
      <c r="BM118" s="172" t="s">
        <v>800</v>
      </c>
    </row>
    <row r="119" spans="2:51" s="13" customFormat="1" ht="12">
      <c r="B119" s="174"/>
      <c r="D119" s="359" t="s">
        <v>173</v>
      </c>
      <c r="E119" s="175" t="s">
        <v>3</v>
      </c>
      <c r="F119" s="176" t="s">
        <v>185</v>
      </c>
      <c r="H119" s="177">
        <v>1.875</v>
      </c>
      <c r="I119" s="178"/>
      <c r="L119" s="174"/>
      <c r="M119" s="179"/>
      <c r="N119" s="180"/>
      <c r="O119" s="180"/>
      <c r="P119" s="180"/>
      <c r="Q119" s="180"/>
      <c r="R119" s="180"/>
      <c r="S119" s="180"/>
      <c r="T119" s="181"/>
      <c r="AT119" s="175" t="s">
        <v>173</v>
      </c>
      <c r="AU119" s="175" t="s">
        <v>75</v>
      </c>
      <c r="AV119" s="13" t="s">
        <v>75</v>
      </c>
      <c r="AW119" s="13" t="s">
        <v>33</v>
      </c>
      <c r="AX119" s="13" t="s">
        <v>15</v>
      </c>
      <c r="AY119" s="175" t="s">
        <v>165</v>
      </c>
    </row>
    <row r="120" spans="2:63" s="12" customFormat="1" ht="22.9" customHeight="1">
      <c r="B120" s="147"/>
      <c r="D120" s="360" t="s">
        <v>70</v>
      </c>
      <c r="E120" s="158" t="s">
        <v>112</v>
      </c>
      <c r="F120" s="158" t="s">
        <v>186</v>
      </c>
      <c r="I120" s="150"/>
      <c r="J120" s="159">
        <f>BK120</f>
        <v>0</v>
      </c>
      <c r="L120" s="147"/>
      <c r="M120" s="152"/>
      <c r="N120" s="153"/>
      <c r="O120" s="153"/>
      <c r="P120" s="154">
        <f>SUM(P121:P130)</f>
        <v>0</v>
      </c>
      <c r="Q120" s="153"/>
      <c r="R120" s="154">
        <f>SUM(R121:R130)</f>
        <v>0.25837875000000005</v>
      </c>
      <c r="S120" s="153"/>
      <c r="T120" s="155">
        <f>SUM(T121:T130)</f>
        <v>0</v>
      </c>
      <c r="AR120" s="148" t="s">
        <v>15</v>
      </c>
      <c r="AT120" s="156" t="s">
        <v>70</v>
      </c>
      <c r="AU120" s="156" t="s">
        <v>15</v>
      </c>
      <c r="AY120" s="148" t="s">
        <v>165</v>
      </c>
      <c r="BK120" s="157">
        <f>SUM(BK121:BK130)</f>
        <v>0</v>
      </c>
    </row>
    <row r="121" spans="1:65" s="2" customFormat="1" ht="33" customHeight="1">
      <c r="A121" s="33"/>
      <c r="B121" s="160"/>
      <c r="C121" s="161" t="s">
        <v>87</v>
      </c>
      <c r="D121" s="358" t="s">
        <v>167</v>
      </c>
      <c r="E121" s="162" t="s">
        <v>187</v>
      </c>
      <c r="F121" s="163" t="s">
        <v>188</v>
      </c>
      <c r="G121" s="164" t="s">
        <v>170</v>
      </c>
      <c r="H121" s="165">
        <v>16.405</v>
      </c>
      <c r="I121" s="166"/>
      <c r="J121" s="167">
        <f>ROUND(I121*H121,2)</f>
        <v>0</v>
      </c>
      <c r="K121" s="163" t="s">
        <v>171</v>
      </c>
      <c r="L121" s="34"/>
      <c r="M121" s="168" t="s">
        <v>3</v>
      </c>
      <c r="N121" s="169" t="s">
        <v>42</v>
      </c>
      <c r="O121" s="54"/>
      <c r="P121" s="170">
        <f>O121*H121</f>
        <v>0</v>
      </c>
      <c r="Q121" s="170">
        <v>0.01575</v>
      </c>
      <c r="R121" s="170">
        <f>Q121*H121</f>
        <v>0.25837875000000005</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801</v>
      </c>
    </row>
    <row r="122" spans="2:51" s="15" customFormat="1" ht="12">
      <c r="B122" s="190"/>
      <c r="D122" s="359" t="s">
        <v>173</v>
      </c>
      <c r="E122" s="191" t="s">
        <v>3</v>
      </c>
      <c r="F122" s="192" t="s">
        <v>190</v>
      </c>
      <c r="H122" s="191" t="s">
        <v>3</v>
      </c>
      <c r="I122" s="193"/>
      <c r="L122" s="190"/>
      <c r="M122" s="194"/>
      <c r="N122" s="195"/>
      <c r="O122" s="195"/>
      <c r="P122" s="195"/>
      <c r="Q122" s="195"/>
      <c r="R122" s="195"/>
      <c r="S122" s="195"/>
      <c r="T122" s="196"/>
      <c r="AT122" s="191" t="s">
        <v>173</v>
      </c>
      <c r="AU122" s="191" t="s">
        <v>75</v>
      </c>
      <c r="AV122" s="15" t="s">
        <v>15</v>
      </c>
      <c r="AW122" s="15" t="s">
        <v>33</v>
      </c>
      <c r="AX122" s="15" t="s">
        <v>71</v>
      </c>
      <c r="AY122" s="191" t="s">
        <v>165</v>
      </c>
    </row>
    <row r="123" spans="2:51" s="13" customFormat="1" ht="12">
      <c r="B123" s="174"/>
      <c r="D123" s="359" t="s">
        <v>173</v>
      </c>
      <c r="E123" s="175" t="s">
        <v>3</v>
      </c>
      <c r="F123" s="176" t="s">
        <v>191</v>
      </c>
      <c r="H123" s="177">
        <v>19.68</v>
      </c>
      <c r="I123" s="178"/>
      <c r="L123" s="174"/>
      <c r="M123" s="179"/>
      <c r="N123" s="180"/>
      <c r="O123" s="180"/>
      <c r="P123" s="180"/>
      <c r="Q123" s="180"/>
      <c r="R123" s="180"/>
      <c r="S123" s="180"/>
      <c r="T123" s="181"/>
      <c r="AT123" s="175" t="s">
        <v>173</v>
      </c>
      <c r="AU123" s="175" t="s">
        <v>75</v>
      </c>
      <c r="AV123" s="13" t="s">
        <v>75</v>
      </c>
      <c r="AW123" s="13" t="s">
        <v>33</v>
      </c>
      <c r="AX123" s="13" t="s">
        <v>71</v>
      </c>
      <c r="AY123" s="175" t="s">
        <v>165</v>
      </c>
    </row>
    <row r="124" spans="2:51" s="13" customFormat="1" ht="12">
      <c r="B124" s="174"/>
      <c r="D124" s="359" t="s">
        <v>173</v>
      </c>
      <c r="E124" s="175" t="s">
        <v>3</v>
      </c>
      <c r="F124" s="176" t="s">
        <v>192</v>
      </c>
      <c r="H124" s="177">
        <v>-1.4</v>
      </c>
      <c r="I124" s="178"/>
      <c r="L124" s="174"/>
      <c r="M124" s="179"/>
      <c r="N124" s="180"/>
      <c r="O124" s="180"/>
      <c r="P124" s="180"/>
      <c r="Q124" s="180"/>
      <c r="R124" s="180"/>
      <c r="S124" s="180"/>
      <c r="T124" s="181"/>
      <c r="AT124" s="175" t="s">
        <v>173</v>
      </c>
      <c r="AU124" s="175" t="s">
        <v>75</v>
      </c>
      <c r="AV124" s="13" t="s">
        <v>75</v>
      </c>
      <c r="AW124" s="13" t="s">
        <v>33</v>
      </c>
      <c r="AX124" s="13" t="s">
        <v>71</v>
      </c>
      <c r="AY124" s="175" t="s">
        <v>165</v>
      </c>
    </row>
    <row r="125" spans="2:51" s="13" customFormat="1" ht="12">
      <c r="B125" s="174"/>
      <c r="D125" s="359" t="s">
        <v>173</v>
      </c>
      <c r="E125" s="175" t="s">
        <v>3</v>
      </c>
      <c r="F125" s="176" t="s">
        <v>193</v>
      </c>
      <c r="H125" s="177">
        <v>-1.875</v>
      </c>
      <c r="I125" s="178"/>
      <c r="L125" s="174"/>
      <c r="M125" s="179"/>
      <c r="N125" s="180"/>
      <c r="O125" s="180"/>
      <c r="P125" s="180"/>
      <c r="Q125" s="180"/>
      <c r="R125" s="180"/>
      <c r="S125" s="180"/>
      <c r="T125" s="181"/>
      <c r="AT125" s="175" t="s">
        <v>173</v>
      </c>
      <c r="AU125" s="175" t="s">
        <v>75</v>
      </c>
      <c r="AV125" s="13" t="s">
        <v>75</v>
      </c>
      <c r="AW125" s="13" t="s">
        <v>33</v>
      </c>
      <c r="AX125" s="13" t="s">
        <v>71</v>
      </c>
      <c r="AY125" s="175" t="s">
        <v>165</v>
      </c>
    </row>
    <row r="126" spans="2:51" s="14" customFormat="1" ht="12">
      <c r="B126" s="182"/>
      <c r="D126" s="359" t="s">
        <v>173</v>
      </c>
      <c r="E126" s="183" t="s">
        <v>3</v>
      </c>
      <c r="F126" s="184" t="s">
        <v>181</v>
      </c>
      <c r="H126" s="185">
        <v>16.405</v>
      </c>
      <c r="I126" s="186"/>
      <c r="L126" s="182"/>
      <c r="M126" s="187"/>
      <c r="N126" s="188"/>
      <c r="O126" s="188"/>
      <c r="P126" s="188"/>
      <c r="Q126" s="188"/>
      <c r="R126" s="188"/>
      <c r="S126" s="188"/>
      <c r="T126" s="189"/>
      <c r="AT126" s="183" t="s">
        <v>173</v>
      </c>
      <c r="AU126" s="183" t="s">
        <v>75</v>
      </c>
      <c r="AV126" s="14" t="s">
        <v>87</v>
      </c>
      <c r="AW126" s="14" t="s">
        <v>33</v>
      </c>
      <c r="AX126" s="14" t="s">
        <v>15</v>
      </c>
      <c r="AY126" s="183" t="s">
        <v>165</v>
      </c>
    </row>
    <row r="127" spans="1:65" s="2" customFormat="1" ht="21.75" customHeight="1">
      <c r="A127" s="33"/>
      <c r="B127" s="160"/>
      <c r="C127" s="161" t="s">
        <v>109</v>
      </c>
      <c r="D127" s="358" t="s">
        <v>167</v>
      </c>
      <c r="E127" s="162" t="s">
        <v>194</v>
      </c>
      <c r="F127" s="163" t="s">
        <v>195</v>
      </c>
      <c r="G127" s="164" t="s">
        <v>170</v>
      </c>
      <c r="H127" s="165">
        <v>3.7</v>
      </c>
      <c r="I127" s="166"/>
      <c r="J127" s="167">
        <f>ROUND(I127*H127,2)</f>
        <v>0</v>
      </c>
      <c r="K127" s="163" t="s">
        <v>171</v>
      </c>
      <c r="L127" s="34"/>
      <c r="M127" s="168" t="s">
        <v>3</v>
      </c>
      <c r="N127" s="169" t="s">
        <v>42</v>
      </c>
      <c r="O127" s="54"/>
      <c r="P127" s="170">
        <f>O127*H127</f>
        <v>0</v>
      </c>
      <c r="Q127" s="170">
        <v>0</v>
      </c>
      <c r="R127" s="170">
        <f>Q127*H127</f>
        <v>0</v>
      </c>
      <c r="S127" s="170">
        <v>0</v>
      </c>
      <c r="T127" s="171">
        <f>S127*H127</f>
        <v>0</v>
      </c>
      <c r="U127" s="33"/>
      <c r="V127" s="33"/>
      <c r="W127" s="33"/>
      <c r="X127" s="33"/>
      <c r="Y127" s="33"/>
      <c r="Z127" s="33"/>
      <c r="AA127" s="33"/>
      <c r="AB127" s="33"/>
      <c r="AC127" s="33"/>
      <c r="AD127" s="33"/>
      <c r="AE127" s="33"/>
      <c r="AR127" s="172" t="s">
        <v>87</v>
      </c>
      <c r="AT127" s="172" t="s">
        <v>167</v>
      </c>
      <c r="AU127" s="172" t="s">
        <v>75</v>
      </c>
      <c r="AY127" s="18" t="s">
        <v>165</v>
      </c>
      <c r="BE127" s="173">
        <f>IF(N127="základní",J127,0)</f>
        <v>0</v>
      </c>
      <c r="BF127" s="173">
        <f>IF(N127="snížená",J127,0)</f>
        <v>0</v>
      </c>
      <c r="BG127" s="173">
        <f>IF(N127="zákl. přenesená",J127,0)</f>
        <v>0</v>
      </c>
      <c r="BH127" s="173">
        <f>IF(N127="sníž. přenesená",J127,0)</f>
        <v>0</v>
      </c>
      <c r="BI127" s="173">
        <f>IF(N127="nulová",J127,0)</f>
        <v>0</v>
      </c>
      <c r="BJ127" s="18" t="s">
        <v>15</v>
      </c>
      <c r="BK127" s="173">
        <f>ROUND(I127*H127,2)</f>
        <v>0</v>
      </c>
      <c r="BL127" s="18" t="s">
        <v>87</v>
      </c>
      <c r="BM127" s="172" t="s">
        <v>802</v>
      </c>
    </row>
    <row r="128" spans="1:65" s="2" customFormat="1" ht="33" customHeight="1">
      <c r="A128" s="33"/>
      <c r="B128" s="160"/>
      <c r="C128" s="161" t="s">
        <v>112</v>
      </c>
      <c r="D128" s="358" t="s">
        <v>167</v>
      </c>
      <c r="E128" s="162" t="s">
        <v>197</v>
      </c>
      <c r="F128" s="163" t="s">
        <v>198</v>
      </c>
      <c r="G128" s="164" t="s">
        <v>170</v>
      </c>
      <c r="H128" s="165">
        <v>1.4</v>
      </c>
      <c r="I128" s="166"/>
      <c r="J128" s="167">
        <f>ROUND(I128*H128,2)</f>
        <v>0</v>
      </c>
      <c r="K128" s="163" t="s">
        <v>171</v>
      </c>
      <c r="L128" s="34"/>
      <c r="M128" s="168" t="s">
        <v>3</v>
      </c>
      <c r="N128" s="169" t="s">
        <v>42</v>
      </c>
      <c r="O128" s="54"/>
      <c r="P128" s="170">
        <f>O128*H128</f>
        <v>0</v>
      </c>
      <c r="Q128" s="170">
        <v>0</v>
      </c>
      <c r="R128" s="170">
        <f>Q128*H128</f>
        <v>0</v>
      </c>
      <c r="S128" s="170">
        <v>0</v>
      </c>
      <c r="T128" s="171">
        <f>S128*H128</f>
        <v>0</v>
      </c>
      <c r="U128" s="33"/>
      <c r="V128" s="33"/>
      <c r="W128" s="33"/>
      <c r="X128" s="33"/>
      <c r="Y128" s="33"/>
      <c r="Z128" s="33"/>
      <c r="AA128" s="33"/>
      <c r="AB128" s="33"/>
      <c r="AC128" s="33"/>
      <c r="AD128" s="33"/>
      <c r="AE128" s="33"/>
      <c r="AR128" s="172" t="s">
        <v>87</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87</v>
      </c>
      <c r="BM128" s="172" t="s">
        <v>803</v>
      </c>
    </row>
    <row r="129" spans="2:51" s="15" customFormat="1" ht="12">
      <c r="B129" s="190"/>
      <c r="D129" s="359" t="s">
        <v>173</v>
      </c>
      <c r="E129" s="191" t="s">
        <v>3</v>
      </c>
      <c r="F129" s="192" t="s">
        <v>200</v>
      </c>
      <c r="H129" s="191" t="s">
        <v>3</v>
      </c>
      <c r="I129" s="193"/>
      <c r="L129" s="190"/>
      <c r="M129" s="194"/>
      <c r="N129" s="195"/>
      <c r="O129" s="195"/>
      <c r="P129" s="195"/>
      <c r="Q129" s="195"/>
      <c r="R129" s="195"/>
      <c r="S129" s="195"/>
      <c r="T129" s="196"/>
      <c r="AT129" s="191" t="s">
        <v>173</v>
      </c>
      <c r="AU129" s="191" t="s">
        <v>75</v>
      </c>
      <c r="AV129" s="15" t="s">
        <v>15</v>
      </c>
      <c r="AW129" s="15" t="s">
        <v>33</v>
      </c>
      <c r="AX129" s="15" t="s">
        <v>71</v>
      </c>
      <c r="AY129" s="191" t="s">
        <v>165</v>
      </c>
    </row>
    <row r="130" spans="2:51" s="13" customFormat="1" ht="12">
      <c r="B130" s="174"/>
      <c r="D130" s="359" t="s">
        <v>173</v>
      </c>
      <c r="E130" s="175" t="s">
        <v>3</v>
      </c>
      <c r="F130" s="176" t="s">
        <v>201</v>
      </c>
      <c r="H130" s="177">
        <v>1.4</v>
      </c>
      <c r="I130" s="178"/>
      <c r="L130" s="174"/>
      <c r="M130" s="179"/>
      <c r="N130" s="180"/>
      <c r="O130" s="180"/>
      <c r="P130" s="180"/>
      <c r="Q130" s="180"/>
      <c r="R130" s="180"/>
      <c r="S130" s="180"/>
      <c r="T130" s="181"/>
      <c r="AT130" s="175" t="s">
        <v>173</v>
      </c>
      <c r="AU130" s="175" t="s">
        <v>75</v>
      </c>
      <c r="AV130" s="13" t="s">
        <v>75</v>
      </c>
      <c r="AW130" s="13" t="s">
        <v>33</v>
      </c>
      <c r="AX130" s="13" t="s">
        <v>15</v>
      </c>
      <c r="AY130" s="175" t="s">
        <v>165</v>
      </c>
    </row>
    <row r="131" spans="2:63" s="12" customFormat="1" ht="22.9" customHeight="1">
      <c r="B131" s="147"/>
      <c r="D131" s="360" t="s">
        <v>70</v>
      </c>
      <c r="E131" s="158" t="s">
        <v>202</v>
      </c>
      <c r="F131" s="158" t="s">
        <v>203</v>
      </c>
      <c r="I131" s="150"/>
      <c r="J131" s="159">
        <f>BK131</f>
        <v>0</v>
      </c>
      <c r="L131" s="147"/>
      <c r="M131" s="152"/>
      <c r="N131" s="153"/>
      <c r="O131" s="153"/>
      <c r="P131" s="154">
        <f>P132+P134</f>
        <v>0</v>
      </c>
      <c r="Q131" s="153"/>
      <c r="R131" s="154">
        <f>R132+R134</f>
        <v>0.00014800000000000002</v>
      </c>
      <c r="S131" s="153"/>
      <c r="T131" s="155">
        <f>T132+T134</f>
        <v>1.86318</v>
      </c>
      <c r="AR131" s="148" t="s">
        <v>15</v>
      </c>
      <c r="AT131" s="156" t="s">
        <v>70</v>
      </c>
      <c r="AU131" s="156" t="s">
        <v>15</v>
      </c>
      <c r="AY131" s="148" t="s">
        <v>165</v>
      </c>
      <c r="BK131" s="157">
        <f>BK132+BK134</f>
        <v>0</v>
      </c>
    </row>
    <row r="132" spans="2:63" s="12" customFormat="1" ht="20.85" customHeight="1">
      <c r="B132" s="147"/>
      <c r="D132" s="360" t="s">
        <v>70</v>
      </c>
      <c r="E132" s="158" t="s">
        <v>204</v>
      </c>
      <c r="F132" s="158" t="s">
        <v>205</v>
      </c>
      <c r="I132" s="150"/>
      <c r="J132" s="159">
        <f>BK132</f>
        <v>0</v>
      </c>
      <c r="L132" s="147"/>
      <c r="M132" s="152"/>
      <c r="N132" s="153"/>
      <c r="O132" s="153"/>
      <c r="P132" s="154">
        <f>P133</f>
        <v>0</v>
      </c>
      <c r="Q132" s="153"/>
      <c r="R132" s="154">
        <f>R133</f>
        <v>0.00014800000000000002</v>
      </c>
      <c r="S132" s="153"/>
      <c r="T132" s="155">
        <f>T133</f>
        <v>0</v>
      </c>
      <c r="AR132" s="148" t="s">
        <v>15</v>
      </c>
      <c r="AT132" s="156" t="s">
        <v>70</v>
      </c>
      <c r="AU132" s="156" t="s">
        <v>75</v>
      </c>
      <c r="AY132" s="148" t="s">
        <v>165</v>
      </c>
      <c r="BK132" s="157">
        <f>BK133</f>
        <v>0</v>
      </c>
    </row>
    <row r="133" spans="1:65" s="2" customFormat="1" ht="33" customHeight="1">
      <c r="A133" s="33"/>
      <c r="B133" s="160"/>
      <c r="C133" s="161" t="s">
        <v>115</v>
      </c>
      <c r="D133" s="358" t="s">
        <v>167</v>
      </c>
      <c r="E133" s="162" t="s">
        <v>206</v>
      </c>
      <c r="F133" s="163" t="s">
        <v>207</v>
      </c>
      <c r="G133" s="164" t="s">
        <v>170</v>
      </c>
      <c r="H133" s="165">
        <v>3.7</v>
      </c>
      <c r="I133" s="166"/>
      <c r="J133" s="167">
        <f>ROUND(I133*H133,2)</f>
        <v>0</v>
      </c>
      <c r="K133" s="163" t="s">
        <v>171</v>
      </c>
      <c r="L133" s="34"/>
      <c r="M133" s="168" t="s">
        <v>3</v>
      </c>
      <c r="N133" s="169" t="s">
        <v>42</v>
      </c>
      <c r="O133" s="54"/>
      <c r="P133" s="170">
        <f>O133*H133</f>
        <v>0</v>
      </c>
      <c r="Q133" s="170">
        <v>4E-05</v>
      </c>
      <c r="R133" s="170">
        <f>Q133*H133</f>
        <v>0.00014800000000000002</v>
      </c>
      <c r="S133" s="170">
        <v>0</v>
      </c>
      <c r="T133" s="171">
        <f>S133*H133</f>
        <v>0</v>
      </c>
      <c r="U133" s="33"/>
      <c r="V133" s="33"/>
      <c r="W133" s="33"/>
      <c r="X133" s="33"/>
      <c r="Y133" s="33"/>
      <c r="Z133" s="33"/>
      <c r="AA133" s="33"/>
      <c r="AB133" s="33"/>
      <c r="AC133" s="33"/>
      <c r="AD133" s="33"/>
      <c r="AE133" s="33"/>
      <c r="AR133" s="172" t="s">
        <v>87</v>
      </c>
      <c r="AT133" s="172" t="s">
        <v>167</v>
      </c>
      <c r="AU133" s="172" t="s">
        <v>83</v>
      </c>
      <c r="AY133" s="18" t="s">
        <v>165</v>
      </c>
      <c r="BE133" s="173">
        <f>IF(N133="základní",J133,0)</f>
        <v>0</v>
      </c>
      <c r="BF133" s="173">
        <f>IF(N133="snížená",J133,0)</f>
        <v>0</v>
      </c>
      <c r="BG133" s="173">
        <f>IF(N133="zákl. přenesená",J133,0)</f>
        <v>0</v>
      </c>
      <c r="BH133" s="173">
        <f>IF(N133="sníž. přenesená",J133,0)</f>
        <v>0</v>
      </c>
      <c r="BI133" s="173">
        <f>IF(N133="nulová",J133,0)</f>
        <v>0</v>
      </c>
      <c r="BJ133" s="18" t="s">
        <v>15</v>
      </c>
      <c r="BK133" s="173">
        <f>ROUND(I133*H133,2)</f>
        <v>0</v>
      </c>
      <c r="BL133" s="18" t="s">
        <v>87</v>
      </c>
      <c r="BM133" s="172" t="s">
        <v>804</v>
      </c>
    </row>
    <row r="134" spans="2:63" s="12" customFormat="1" ht="20.85" customHeight="1">
      <c r="B134" s="147"/>
      <c r="D134" s="360" t="s">
        <v>70</v>
      </c>
      <c r="E134" s="158" t="s">
        <v>209</v>
      </c>
      <c r="F134" s="158" t="s">
        <v>210</v>
      </c>
      <c r="I134" s="150"/>
      <c r="J134" s="159">
        <f>BK134</f>
        <v>0</v>
      </c>
      <c r="L134" s="147"/>
      <c r="M134" s="152"/>
      <c r="N134" s="153"/>
      <c r="O134" s="153"/>
      <c r="P134" s="154">
        <f>SUM(P135:P145)</f>
        <v>0</v>
      </c>
      <c r="Q134" s="153"/>
      <c r="R134" s="154">
        <f>SUM(R135:R145)</f>
        <v>0</v>
      </c>
      <c r="S134" s="153"/>
      <c r="T134" s="155">
        <f>SUM(T135:T145)</f>
        <v>1.86318</v>
      </c>
      <c r="AR134" s="148" t="s">
        <v>15</v>
      </c>
      <c r="AT134" s="156" t="s">
        <v>70</v>
      </c>
      <c r="AU134" s="156" t="s">
        <v>75</v>
      </c>
      <c r="AY134" s="148" t="s">
        <v>165</v>
      </c>
      <c r="BK134" s="157">
        <f>SUM(BK135:BK145)</f>
        <v>0</v>
      </c>
    </row>
    <row r="135" spans="1:65" s="2" customFormat="1" ht="33" customHeight="1">
      <c r="A135" s="33"/>
      <c r="B135" s="160"/>
      <c r="C135" s="161" t="s">
        <v>211</v>
      </c>
      <c r="D135" s="358" t="s">
        <v>167</v>
      </c>
      <c r="E135" s="162" t="s">
        <v>212</v>
      </c>
      <c r="F135" s="163" t="s">
        <v>213</v>
      </c>
      <c r="G135" s="164" t="s">
        <v>170</v>
      </c>
      <c r="H135" s="165">
        <v>4.06</v>
      </c>
      <c r="I135" s="166"/>
      <c r="J135" s="167">
        <f>ROUND(I135*H135,2)</f>
        <v>0</v>
      </c>
      <c r="K135" s="163" t="s">
        <v>171</v>
      </c>
      <c r="L135" s="34"/>
      <c r="M135" s="168" t="s">
        <v>3</v>
      </c>
      <c r="N135" s="169" t="s">
        <v>42</v>
      </c>
      <c r="O135" s="54"/>
      <c r="P135" s="170">
        <f>O135*H135</f>
        <v>0</v>
      </c>
      <c r="Q135" s="170">
        <v>0</v>
      </c>
      <c r="R135" s="170">
        <f>Q135*H135</f>
        <v>0</v>
      </c>
      <c r="S135" s="170">
        <v>0.131</v>
      </c>
      <c r="T135" s="171">
        <f>S135*H135</f>
        <v>0.53186</v>
      </c>
      <c r="U135" s="33"/>
      <c r="V135" s="33"/>
      <c r="W135" s="33"/>
      <c r="X135" s="33"/>
      <c r="Y135" s="33"/>
      <c r="Z135" s="33"/>
      <c r="AA135" s="33"/>
      <c r="AB135" s="33"/>
      <c r="AC135" s="33"/>
      <c r="AD135" s="33"/>
      <c r="AE135" s="33"/>
      <c r="AR135" s="172" t="s">
        <v>87</v>
      </c>
      <c r="AT135" s="172" t="s">
        <v>167</v>
      </c>
      <c r="AU135" s="172" t="s">
        <v>83</v>
      </c>
      <c r="AY135" s="18" t="s">
        <v>165</v>
      </c>
      <c r="BE135" s="173">
        <f>IF(N135="základní",J135,0)</f>
        <v>0</v>
      </c>
      <c r="BF135" s="173">
        <f>IF(N135="snížená",J135,0)</f>
        <v>0</v>
      </c>
      <c r="BG135" s="173">
        <f>IF(N135="zákl. přenesená",J135,0)</f>
        <v>0</v>
      </c>
      <c r="BH135" s="173">
        <f>IF(N135="sníž. přenesená",J135,0)</f>
        <v>0</v>
      </c>
      <c r="BI135" s="173">
        <f>IF(N135="nulová",J135,0)</f>
        <v>0</v>
      </c>
      <c r="BJ135" s="18" t="s">
        <v>15</v>
      </c>
      <c r="BK135" s="173">
        <f>ROUND(I135*H135,2)</f>
        <v>0</v>
      </c>
      <c r="BL135" s="18" t="s">
        <v>87</v>
      </c>
      <c r="BM135" s="172" t="s">
        <v>805</v>
      </c>
    </row>
    <row r="136" spans="2:51" s="13" customFormat="1" ht="12">
      <c r="B136" s="174"/>
      <c r="D136" s="359" t="s">
        <v>173</v>
      </c>
      <c r="E136" s="175" t="s">
        <v>3</v>
      </c>
      <c r="F136" s="176" t="s">
        <v>174</v>
      </c>
      <c r="H136" s="177">
        <v>3.64</v>
      </c>
      <c r="I136" s="178"/>
      <c r="L136" s="174"/>
      <c r="M136" s="179"/>
      <c r="N136" s="180"/>
      <c r="O136" s="180"/>
      <c r="P136" s="180"/>
      <c r="Q136" s="180"/>
      <c r="R136" s="180"/>
      <c r="S136" s="180"/>
      <c r="T136" s="181"/>
      <c r="AT136" s="175" t="s">
        <v>173</v>
      </c>
      <c r="AU136" s="175" t="s">
        <v>83</v>
      </c>
      <c r="AV136" s="13" t="s">
        <v>75</v>
      </c>
      <c r="AW136" s="13" t="s">
        <v>33</v>
      </c>
      <c r="AX136" s="13" t="s">
        <v>71</v>
      </c>
      <c r="AY136" s="175" t="s">
        <v>165</v>
      </c>
    </row>
    <row r="137" spans="2:51" s="13" customFormat="1" ht="12">
      <c r="B137" s="174"/>
      <c r="D137" s="359" t="s">
        <v>173</v>
      </c>
      <c r="E137" s="175" t="s">
        <v>3</v>
      </c>
      <c r="F137" s="176" t="s">
        <v>215</v>
      </c>
      <c r="H137" s="177">
        <v>0.42</v>
      </c>
      <c r="I137" s="178"/>
      <c r="L137" s="174"/>
      <c r="M137" s="179"/>
      <c r="N137" s="180"/>
      <c r="O137" s="180"/>
      <c r="P137" s="180"/>
      <c r="Q137" s="180"/>
      <c r="R137" s="180"/>
      <c r="S137" s="180"/>
      <c r="T137" s="181"/>
      <c r="AT137" s="175" t="s">
        <v>173</v>
      </c>
      <c r="AU137" s="175" t="s">
        <v>83</v>
      </c>
      <c r="AV137" s="13" t="s">
        <v>75</v>
      </c>
      <c r="AW137" s="13" t="s">
        <v>33</v>
      </c>
      <c r="AX137" s="13" t="s">
        <v>71</v>
      </c>
      <c r="AY137" s="175" t="s">
        <v>165</v>
      </c>
    </row>
    <row r="138" spans="2:51" s="14" customFormat="1" ht="12">
      <c r="B138" s="182"/>
      <c r="D138" s="359" t="s">
        <v>173</v>
      </c>
      <c r="E138" s="183" t="s">
        <v>3</v>
      </c>
      <c r="F138" s="184" t="s">
        <v>181</v>
      </c>
      <c r="H138" s="185">
        <v>4.0600000000000005</v>
      </c>
      <c r="I138" s="186"/>
      <c r="L138" s="182"/>
      <c r="M138" s="187"/>
      <c r="N138" s="188"/>
      <c r="O138" s="188"/>
      <c r="P138" s="188"/>
      <c r="Q138" s="188"/>
      <c r="R138" s="188"/>
      <c r="S138" s="188"/>
      <c r="T138" s="189"/>
      <c r="AT138" s="183" t="s">
        <v>173</v>
      </c>
      <c r="AU138" s="183" t="s">
        <v>83</v>
      </c>
      <c r="AV138" s="14" t="s">
        <v>87</v>
      </c>
      <c r="AW138" s="14" t="s">
        <v>33</v>
      </c>
      <c r="AX138" s="14" t="s">
        <v>15</v>
      </c>
      <c r="AY138" s="183" t="s">
        <v>165</v>
      </c>
    </row>
    <row r="139" spans="1:65" s="2" customFormat="1" ht="21.75" customHeight="1">
      <c r="A139" s="33"/>
      <c r="B139" s="160"/>
      <c r="C139" s="161" t="s">
        <v>202</v>
      </c>
      <c r="D139" s="358" t="s">
        <v>167</v>
      </c>
      <c r="E139" s="162" t="s">
        <v>216</v>
      </c>
      <c r="F139" s="163" t="s">
        <v>217</v>
      </c>
      <c r="G139" s="164" t="s">
        <v>170</v>
      </c>
      <c r="H139" s="165">
        <v>3.7</v>
      </c>
      <c r="I139" s="166"/>
      <c r="J139" s="167">
        <f>ROUND(I139*H139,2)</f>
        <v>0</v>
      </c>
      <c r="K139" s="163" t="s">
        <v>171</v>
      </c>
      <c r="L139" s="34"/>
      <c r="M139" s="168" t="s">
        <v>3</v>
      </c>
      <c r="N139" s="169" t="s">
        <v>42</v>
      </c>
      <c r="O139" s="54"/>
      <c r="P139" s="170">
        <f>O139*H139</f>
        <v>0</v>
      </c>
      <c r="Q139" s="170">
        <v>0</v>
      </c>
      <c r="R139" s="170">
        <f>Q139*H139</f>
        <v>0</v>
      </c>
      <c r="S139" s="170">
        <v>0.05</v>
      </c>
      <c r="T139" s="171">
        <f>S139*H139</f>
        <v>0.18500000000000003</v>
      </c>
      <c r="U139" s="33"/>
      <c r="V139" s="33"/>
      <c r="W139" s="33"/>
      <c r="X139" s="33"/>
      <c r="Y139" s="33"/>
      <c r="Z139" s="33"/>
      <c r="AA139" s="33"/>
      <c r="AB139" s="33"/>
      <c r="AC139" s="33"/>
      <c r="AD139" s="33"/>
      <c r="AE139" s="33"/>
      <c r="AR139" s="172" t="s">
        <v>87</v>
      </c>
      <c r="AT139" s="172" t="s">
        <v>167</v>
      </c>
      <c r="AU139" s="172" t="s">
        <v>83</v>
      </c>
      <c r="AY139" s="18" t="s">
        <v>165</v>
      </c>
      <c r="BE139" s="173">
        <f>IF(N139="základní",J139,0)</f>
        <v>0</v>
      </c>
      <c r="BF139" s="173">
        <f>IF(N139="snížená",J139,0)</f>
        <v>0</v>
      </c>
      <c r="BG139" s="173">
        <f>IF(N139="zákl. přenesená",J139,0)</f>
        <v>0</v>
      </c>
      <c r="BH139" s="173">
        <f>IF(N139="sníž. přenesená",J139,0)</f>
        <v>0</v>
      </c>
      <c r="BI139" s="173">
        <f>IF(N139="nulová",J139,0)</f>
        <v>0</v>
      </c>
      <c r="BJ139" s="18" t="s">
        <v>15</v>
      </c>
      <c r="BK139" s="173">
        <f>ROUND(I139*H139,2)</f>
        <v>0</v>
      </c>
      <c r="BL139" s="18" t="s">
        <v>87</v>
      </c>
      <c r="BM139" s="172" t="s">
        <v>806</v>
      </c>
    </row>
    <row r="140" spans="2:51" s="13" customFormat="1" ht="12">
      <c r="B140" s="174"/>
      <c r="D140" s="359" t="s">
        <v>173</v>
      </c>
      <c r="E140" s="175" t="s">
        <v>3</v>
      </c>
      <c r="F140" s="176" t="s">
        <v>219</v>
      </c>
      <c r="H140" s="177">
        <v>3.7</v>
      </c>
      <c r="I140" s="178"/>
      <c r="L140" s="174"/>
      <c r="M140" s="179"/>
      <c r="N140" s="180"/>
      <c r="O140" s="180"/>
      <c r="P140" s="180"/>
      <c r="Q140" s="180"/>
      <c r="R140" s="180"/>
      <c r="S140" s="180"/>
      <c r="T140" s="181"/>
      <c r="AT140" s="175" t="s">
        <v>173</v>
      </c>
      <c r="AU140" s="175" t="s">
        <v>83</v>
      </c>
      <c r="AV140" s="13" t="s">
        <v>75</v>
      </c>
      <c r="AW140" s="13" t="s">
        <v>33</v>
      </c>
      <c r="AX140" s="13" t="s">
        <v>15</v>
      </c>
      <c r="AY140" s="175" t="s">
        <v>165</v>
      </c>
    </row>
    <row r="141" spans="1:65" s="2" customFormat="1" ht="33" customHeight="1">
      <c r="A141" s="33"/>
      <c r="B141" s="160"/>
      <c r="C141" s="161" t="s">
        <v>220</v>
      </c>
      <c r="D141" s="358" t="s">
        <v>167</v>
      </c>
      <c r="E141" s="162" t="s">
        <v>221</v>
      </c>
      <c r="F141" s="163" t="s">
        <v>222</v>
      </c>
      <c r="G141" s="164" t="s">
        <v>170</v>
      </c>
      <c r="H141" s="165">
        <v>24.92</v>
      </c>
      <c r="I141" s="166"/>
      <c r="J141" s="167">
        <f>ROUND(I141*H141,2)</f>
        <v>0</v>
      </c>
      <c r="K141" s="163" t="s">
        <v>171</v>
      </c>
      <c r="L141" s="34"/>
      <c r="M141" s="168" t="s">
        <v>3</v>
      </c>
      <c r="N141" s="169" t="s">
        <v>42</v>
      </c>
      <c r="O141" s="54"/>
      <c r="P141" s="170">
        <f>O141*H141</f>
        <v>0</v>
      </c>
      <c r="Q141" s="170">
        <v>0</v>
      </c>
      <c r="R141" s="170">
        <f>Q141*H141</f>
        <v>0</v>
      </c>
      <c r="S141" s="170">
        <v>0.046</v>
      </c>
      <c r="T141" s="171">
        <f>S141*H141</f>
        <v>1.14632</v>
      </c>
      <c r="U141" s="33"/>
      <c r="V141" s="33"/>
      <c r="W141" s="33"/>
      <c r="X141" s="33"/>
      <c r="Y141" s="33"/>
      <c r="Z141" s="33"/>
      <c r="AA141" s="33"/>
      <c r="AB141" s="33"/>
      <c r="AC141" s="33"/>
      <c r="AD141" s="33"/>
      <c r="AE141" s="33"/>
      <c r="AR141" s="172" t="s">
        <v>87</v>
      </c>
      <c r="AT141" s="172" t="s">
        <v>167</v>
      </c>
      <c r="AU141" s="172" t="s">
        <v>83</v>
      </c>
      <c r="AY141" s="18" t="s">
        <v>165</v>
      </c>
      <c r="BE141" s="173">
        <f>IF(N141="základní",J141,0)</f>
        <v>0</v>
      </c>
      <c r="BF141" s="173">
        <f>IF(N141="snížená",J141,0)</f>
        <v>0</v>
      </c>
      <c r="BG141" s="173">
        <f>IF(N141="zákl. přenesená",J141,0)</f>
        <v>0</v>
      </c>
      <c r="BH141" s="173">
        <f>IF(N141="sníž. přenesená",J141,0)</f>
        <v>0</v>
      </c>
      <c r="BI141" s="173">
        <f>IF(N141="nulová",J141,0)</f>
        <v>0</v>
      </c>
      <c r="BJ141" s="18" t="s">
        <v>15</v>
      </c>
      <c r="BK141" s="173">
        <f>ROUND(I141*H141,2)</f>
        <v>0</v>
      </c>
      <c r="BL141" s="18" t="s">
        <v>87</v>
      </c>
      <c r="BM141" s="172" t="s">
        <v>807</v>
      </c>
    </row>
    <row r="142" spans="2:51" s="13" customFormat="1" ht="12">
      <c r="B142" s="174"/>
      <c r="D142" s="359" t="s">
        <v>173</v>
      </c>
      <c r="E142" s="175" t="s">
        <v>3</v>
      </c>
      <c r="F142" s="176" t="s">
        <v>224</v>
      </c>
      <c r="H142" s="177">
        <v>25.48</v>
      </c>
      <c r="I142" s="178"/>
      <c r="L142" s="174"/>
      <c r="M142" s="179"/>
      <c r="N142" s="180"/>
      <c r="O142" s="180"/>
      <c r="P142" s="180"/>
      <c r="Q142" s="180"/>
      <c r="R142" s="180"/>
      <c r="S142" s="180"/>
      <c r="T142" s="181"/>
      <c r="AT142" s="175" t="s">
        <v>173</v>
      </c>
      <c r="AU142" s="175" t="s">
        <v>83</v>
      </c>
      <c r="AV142" s="13" t="s">
        <v>75</v>
      </c>
      <c r="AW142" s="13" t="s">
        <v>33</v>
      </c>
      <c r="AX142" s="13" t="s">
        <v>71</v>
      </c>
      <c r="AY142" s="175" t="s">
        <v>165</v>
      </c>
    </row>
    <row r="143" spans="2:51" s="13" customFormat="1" ht="12">
      <c r="B143" s="174"/>
      <c r="D143" s="359" t="s">
        <v>173</v>
      </c>
      <c r="E143" s="175" t="s">
        <v>3</v>
      </c>
      <c r="F143" s="176" t="s">
        <v>192</v>
      </c>
      <c r="H143" s="177">
        <v>-1.4</v>
      </c>
      <c r="I143" s="178"/>
      <c r="L143" s="174"/>
      <c r="M143" s="179"/>
      <c r="N143" s="180"/>
      <c r="O143" s="180"/>
      <c r="P143" s="180"/>
      <c r="Q143" s="180"/>
      <c r="R143" s="180"/>
      <c r="S143" s="180"/>
      <c r="T143" s="181"/>
      <c r="AT143" s="175" t="s">
        <v>173</v>
      </c>
      <c r="AU143" s="175" t="s">
        <v>83</v>
      </c>
      <c r="AV143" s="13" t="s">
        <v>75</v>
      </c>
      <c r="AW143" s="13" t="s">
        <v>33</v>
      </c>
      <c r="AX143" s="13" t="s">
        <v>71</v>
      </c>
      <c r="AY143" s="175" t="s">
        <v>165</v>
      </c>
    </row>
    <row r="144" spans="2:51" s="13" customFormat="1" ht="12">
      <c r="B144" s="174"/>
      <c r="D144" s="359" t="s">
        <v>173</v>
      </c>
      <c r="E144" s="175" t="s">
        <v>3</v>
      </c>
      <c r="F144" s="176" t="s">
        <v>225</v>
      </c>
      <c r="H144" s="177">
        <v>0.84</v>
      </c>
      <c r="I144" s="178"/>
      <c r="L144" s="174"/>
      <c r="M144" s="179"/>
      <c r="N144" s="180"/>
      <c r="O144" s="180"/>
      <c r="P144" s="180"/>
      <c r="Q144" s="180"/>
      <c r="R144" s="180"/>
      <c r="S144" s="180"/>
      <c r="T144" s="181"/>
      <c r="AT144" s="175" t="s">
        <v>173</v>
      </c>
      <c r="AU144" s="175" t="s">
        <v>83</v>
      </c>
      <c r="AV144" s="13" t="s">
        <v>75</v>
      </c>
      <c r="AW144" s="13" t="s">
        <v>33</v>
      </c>
      <c r="AX144" s="13" t="s">
        <v>71</v>
      </c>
      <c r="AY144" s="175" t="s">
        <v>165</v>
      </c>
    </row>
    <row r="145" spans="2:51" s="14" customFormat="1" ht="12">
      <c r="B145" s="182"/>
      <c r="D145" s="359" t="s">
        <v>173</v>
      </c>
      <c r="E145" s="183" t="s">
        <v>3</v>
      </c>
      <c r="F145" s="184" t="s">
        <v>181</v>
      </c>
      <c r="H145" s="185">
        <v>24.92</v>
      </c>
      <c r="I145" s="186"/>
      <c r="L145" s="182"/>
      <c r="M145" s="187"/>
      <c r="N145" s="188"/>
      <c r="O145" s="188"/>
      <c r="P145" s="188"/>
      <c r="Q145" s="188"/>
      <c r="R145" s="188"/>
      <c r="S145" s="188"/>
      <c r="T145" s="189"/>
      <c r="AT145" s="183" t="s">
        <v>173</v>
      </c>
      <c r="AU145" s="183" t="s">
        <v>83</v>
      </c>
      <c r="AV145" s="14" t="s">
        <v>87</v>
      </c>
      <c r="AW145" s="14" t="s">
        <v>33</v>
      </c>
      <c r="AX145" s="14" t="s">
        <v>15</v>
      </c>
      <c r="AY145" s="183" t="s">
        <v>165</v>
      </c>
    </row>
    <row r="146" spans="2:63" s="12" customFormat="1" ht="22.9" customHeight="1">
      <c r="B146" s="147"/>
      <c r="D146" s="360" t="s">
        <v>70</v>
      </c>
      <c r="E146" s="158" t="s">
        <v>226</v>
      </c>
      <c r="F146" s="158" t="s">
        <v>227</v>
      </c>
      <c r="I146" s="150"/>
      <c r="J146" s="159">
        <f>BK146</f>
        <v>0</v>
      </c>
      <c r="L146" s="147"/>
      <c r="M146" s="152"/>
      <c r="N146" s="153"/>
      <c r="O146" s="153"/>
      <c r="P146" s="154">
        <f>SUM(P147:P151)</f>
        <v>0</v>
      </c>
      <c r="Q146" s="153"/>
      <c r="R146" s="154">
        <f>SUM(R147:R151)</f>
        <v>0</v>
      </c>
      <c r="S146" s="153"/>
      <c r="T146" s="155">
        <f>SUM(T147:T151)</f>
        <v>0</v>
      </c>
      <c r="AR146" s="148" t="s">
        <v>15</v>
      </c>
      <c r="AT146" s="156" t="s">
        <v>70</v>
      </c>
      <c r="AU146" s="156" t="s">
        <v>15</v>
      </c>
      <c r="AY146" s="148" t="s">
        <v>165</v>
      </c>
      <c r="BK146" s="157">
        <f>SUM(BK147:BK151)</f>
        <v>0</v>
      </c>
    </row>
    <row r="147" spans="1:65" s="2" customFormat="1" ht="33" customHeight="1">
      <c r="A147" s="33"/>
      <c r="B147" s="160"/>
      <c r="C147" s="161" t="s">
        <v>228</v>
      </c>
      <c r="D147" s="358" t="s">
        <v>167</v>
      </c>
      <c r="E147" s="162" t="s">
        <v>808</v>
      </c>
      <c r="F147" s="163" t="s">
        <v>809</v>
      </c>
      <c r="G147" s="164" t="s">
        <v>231</v>
      </c>
      <c r="H147" s="165">
        <v>3.742</v>
      </c>
      <c r="I147" s="166"/>
      <c r="J147" s="167">
        <f>ROUND(I147*H147,2)</f>
        <v>0</v>
      </c>
      <c r="K147" s="163" t="s">
        <v>171</v>
      </c>
      <c r="L147" s="34"/>
      <c r="M147" s="168" t="s">
        <v>3</v>
      </c>
      <c r="N147" s="169"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87</v>
      </c>
      <c r="AT147" s="172" t="s">
        <v>167</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87</v>
      </c>
      <c r="BM147" s="172" t="s">
        <v>810</v>
      </c>
    </row>
    <row r="148" spans="1:65" s="2" customFormat="1" ht="21.75" customHeight="1">
      <c r="A148" s="33"/>
      <c r="B148" s="160"/>
      <c r="C148" s="161" t="s">
        <v>233</v>
      </c>
      <c r="D148" s="358" t="s">
        <v>167</v>
      </c>
      <c r="E148" s="162" t="s">
        <v>234</v>
      </c>
      <c r="F148" s="163" t="s">
        <v>235</v>
      </c>
      <c r="G148" s="164" t="s">
        <v>231</v>
      </c>
      <c r="H148" s="165">
        <v>3.742</v>
      </c>
      <c r="I148" s="166"/>
      <c r="J148" s="167">
        <f>ROUND(I148*H148,2)</f>
        <v>0</v>
      </c>
      <c r="K148" s="163" t="s">
        <v>171</v>
      </c>
      <c r="L148" s="34"/>
      <c r="M148" s="168" t="s">
        <v>3</v>
      </c>
      <c r="N148" s="169" t="s">
        <v>42</v>
      </c>
      <c r="O148" s="54"/>
      <c r="P148" s="170">
        <f>O148*H148</f>
        <v>0</v>
      </c>
      <c r="Q148" s="170">
        <v>0</v>
      </c>
      <c r="R148" s="170">
        <f>Q148*H148</f>
        <v>0</v>
      </c>
      <c r="S148" s="170">
        <v>0</v>
      </c>
      <c r="T148" s="171">
        <f>S148*H148</f>
        <v>0</v>
      </c>
      <c r="U148" s="33"/>
      <c r="V148" s="33"/>
      <c r="W148" s="33"/>
      <c r="X148" s="33"/>
      <c r="Y148" s="33"/>
      <c r="Z148" s="33"/>
      <c r="AA148" s="33"/>
      <c r="AB148" s="33"/>
      <c r="AC148" s="33"/>
      <c r="AD148" s="33"/>
      <c r="AE148" s="33"/>
      <c r="AR148" s="172" t="s">
        <v>87</v>
      </c>
      <c r="AT148" s="172" t="s">
        <v>167</v>
      </c>
      <c r="AU148" s="172" t="s">
        <v>75</v>
      </c>
      <c r="AY148" s="18" t="s">
        <v>165</v>
      </c>
      <c r="BE148" s="173">
        <f>IF(N148="základní",J148,0)</f>
        <v>0</v>
      </c>
      <c r="BF148" s="173">
        <f>IF(N148="snížená",J148,0)</f>
        <v>0</v>
      </c>
      <c r="BG148" s="173">
        <f>IF(N148="zákl. přenesená",J148,0)</f>
        <v>0</v>
      </c>
      <c r="BH148" s="173">
        <f>IF(N148="sníž. přenesená",J148,0)</f>
        <v>0</v>
      </c>
      <c r="BI148" s="173">
        <f>IF(N148="nulová",J148,0)</f>
        <v>0</v>
      </c>
      <c r="BJ148" s="18" t="s">
        <v>15</v>
      </c>
      <c r="BK148" s="173">
        <f>ROUND(I148*H148,2)</f>
        <v>0</v>
      </c>
      <c r="BL148" s="18" t="s">
        <v>87</v>
      </c>
      <c r="BM148" s="172" t="s">
        <v>811</v>
      </c>
    </row>
    <row r="149" spans="1:65" s="2" customFormat="1" ht="33" customHeight="1">
      <c r="A149" s="33"/>
      <c r="B149" s="160"/>
      <c r="C149" s="161" t="s">
        <v>237</v>
      </c>
      <c r="D149" s="358" t="s">
        <v>167</v>
      </c>
      <c r="E149" s="162" t="s">
        <v>238</v>
      </c>
      <c r="F149" s="163" t="s">
        <v>239</v>
      </c>
      <c r="G149" s="164" t="s">
        <v>231</v>
      </c>
      <c r="H149" s="165">
        <v>112.26</v>
      </c>
      <c r="I149" s="166"/>
      <c r="J149" s="167">
        <f>ROUND(I149*H149,2)</f>
        <v>0</v>
      </c>
      <c r="K149" s="163" t="s">
        <v>171</v>
      </c>
      <c r="L149" s="34"/>
      <c r="M149" s="168" t="s">
        <v>3</v>
      </c>
      <c r="N149" s="169" t="s">
        <v>42</v>
      </c>
      <c r="O149" s="54"/>
      <c r="P149" s="170">
        <f>O149*H149</f>
        <v>0</v>
      </c>
      <c r="Q149" s="170">
        <v>0</v>
      </c>
      <c r="R149" s="170">
        <f>Q149*H149</f>
        <v>0</v>
      </c>
      <c r="S149" s="170">
        <v>0</v>
      </c>
      <c r="T149" s="171">
        <f>S149*H149</f>
        <v>0</v>
      </c>
      <c r="U149" s="33"/>
      <c r="V149" s="33"/>
      <c r="W149" s="33"/>
      <c r="X149" s="33"/>
      <c r="Y149" s="33"/>
      <c r="Z149" s="33"/>
      <c r="AA149" s="33"/>
      <c r="AB149" s="33"/>
      <c r="AC149" s="33"/>
      <c r="AD149" s="33"/>
      <c r="AE149" s="33"/>
      <c r="AR149" s="172" t="s">
        <v>87</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87</v>
      </c>
      <c r="BM149" s="172" t="s">
        <v>812</v>
      </c>
    </row>
    <row r="150" spans="2:51" s="13" customFormat="1" ht="12">
      <c r="B150" s="174"/>
      <c r="D150" s="359" t="s">
        <v>173</v>
      </c>
      <c r="F150" s="176" t="s">
        <v>241</v>
      </c>
      <c r="H150" s="177">
        <v>112.26</v>
      </c>
      <c r="I150" s="178"/>
      <c r="L150" s="174"/>
      <c r="M150" s="179"/>
      <c r="N150" s="180"/>
      <c r="O150" s="180"/>
      <c r="P150" s="180"/>
      <c r="Q150" s="180"/>
      <c r="R150" s="180"/>
      <c r="S150" s="180"/>
      <c r="T150" s="181"/>
      <c r="AT150" s="175" t="s">
        <v>173</v>
      </c>
      <c r="AU150" s="175" t="s">
        <v>75</v>
      </c>
      <c r="AV150" s="13" t="s">
        <v>75</v>
      </c>
      <c r="AW150" s="13" t="s">
        <v>4</v>
      </c>
      <c r="AX150" s="13" t="s">
        <v>15</v>
      </c>
      <c r="AY150" s="175" t="s">
        <v>165</v>
      </c>
    </row>
    <row r="151" spans="1:65" s="2" customFormat="1" ht="33" customHeight="1">
      <c r="A151" s="33"/>
      <c r="B151" s="160"/>
      <c r="C151" s="161" t="s">
        <v>242</v>
      </c>
      <c r="D151" s="358" t="s">
        <v>167</v>
      </c>
      <c r="E151" s="162" t="s">
        <v>243</v>
      </c>
      <c r="F151" s="163" t="s">
        <v>244</v>
      </c>
      <c r="G151" s="164" t="s">
        <v>231</v>
      </c>
      <c r="H151" s="165">
        <v>3.742</v>
      </c>
      <c r="I151" s="166"/>
      <c r="J151" s="167">
        <f>ROUND(I151*H151,2)</f>
        <v>0</v>
      </c>
      <c r="K151" s="163" t="s">
        <v>171</v>
      </c>
      <c r="L151" s="34"/>
      <c r="M151" s="168" t="s">
        <v>3</v>
      </c>
      <c r="N151" s="169" t="s">
        <v>42</v>
      </c>
      <c r="O151" s="54"/>
      <c r="P151" s="170">
        <f>O151*H151</f>
        <v>0</v>
      </c>
      <c r="Q151" s="170">
        <v>0</v>
      </c>
      <c r="R151" s="170">
        <f>Q151*H151</f>
        <v>0</v>
      </c>
      <c r="S151" s="170">
        <v>0</v>
      </c>
      <c r="T151" s="171">
        <f>S151*H151</f>
        <v>0</v>
      </c>
      <c r="U151" s="33"/>
      <c r="V151" s="33"/>
      <c r="W151" s="33"/>
      <c r="X151" s="33"/>
      <c r="Y151" s="33"/>
      <c r="Z151" s="33"/>
      <c r="AA151" s="33"/>
      <c r="AB151" s="33"/>
      <c r="AC151" s="33"/>
      <c r="AD151" s="33"/>
      <c r="AE151" s="33"/>
      <c r="AR151" s="172" t="s">
        <v>87</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87</v>
      </c>
      <c r="BM151" s="172" t="s">
        <v>813</v>
      </c>
    </row>
    <row r="152" spans="2:63" s="12" customFormat="1" ht="22.9" customHeight="1">
      <c r="B152" s="147"/>
      <c r="D152" s="360" t="s">
        <v>70</v>
      </c>
      <c r="E152" s="158" t="s">
        <v>246</v>
      </c>
      <c r="F152" s="158" t="s">
        <v>247</v>
      </c>
      <c r="I152" s="150"/>
      <c r="J152" s="159">
        <f>BK152</f>
        <v>0</v>
      </c>
      <c r="L152" s="147"/>
      <c r="M152" s="152"/>
      <c r="N152" s="153"/>
      <c r="O152" s="153"/>
      <c r="P152" s="154">
        <f>P153</f>
        <v>0</v>
      </c>
      <c r="Q152" s="153"/>
      <c r="R152" s="154">
        <f>R153</f>
        <v>0</v>
      </c>
      <c r="S152" s="153"/>
      <c r="T152" s="155">
        <f>T153</f>
        <v>0</v>
      </c>
      <c r="AR152" s="148" t="s">
        <v>15</v>
      </c>
      <c r="AT152" s="156" t="s">
        <v>70</v>
      </c>
      <c r="AU152" s="156" t="s">
        <v>15</v>
      </c>
      <c r="AY152" s="148" t="s">
        <v>165</v>
      </c>
      <c r="BK152" s="157">
        <f>BK153</f>
        <v>0</v>
      </c>
    </row>
    <row r="153" spans="1:65" s="2" customFormat="1" ht="44.25" customHeight="1">
      <c r="A153" s="33"/>
      <c r="B153" s="160"/>
      <c r="C153" s="161" t="s">
        <v>9</v>
      </c>
      <c r="D153" s="358" t="s">
        <v>167</v>
      </c>
      <c r="E153" s="162" t="s">
        <v>814</v>
      </c>
      <c r="F153" s="163" t="s">
        <v>815</v>
      </c>
      <c r="G153" s="164" t="s">
        <v>231</v>
      </c>
      <c r="H153" s="165">
        <v>0.713</v>
      </c>
      <c r="I153" s="166"/>
      <c r="J153" s="167">
        <f>ROUND(I153*H153,2)</f>
        <v>0</v>
      </c>
      <c r="K153" s="163" t="s">
        <v>171</v>
      </c>
      <c r="L153" s="34"/>
      <c r="M153" s="168" t="s">
        <v>3</v>
      </c>
      <c r="N153" s="169" t="s">
        <v>42</v>
      </c>
      <c r="O153" s="54"/>
      <c r="P153" s="170">
        <f>O153*H153</f>
        <v>0</v>
      </c>
      <c r="Q153" s="170">
        <v>0</v>
      </c>
      <c r="R153" s="170">
        <f>Q153*H153</f>
        <v>0</v>
      </c>
      <c r="S153" s="170">
        <v>0</v>
      </c>
      <c r="T153" s="171">
        <f>S153*H153</f>
        <v>0</v>
      </c>
      <c r="U153" s="33"/>
      <c r="V153" s="33"/>
      <c r="W153" s="33"/>
      <c r="X153" s="33"/>
      <c r="Y153" s="33"/>
      <c r="Z153" s="33"/>
      <c r="AA153" s="33"/>
      <c r="AB153" s="33"/>
      <c r="AC153" s="33"/>
      <c r="AD153" s="33"/>
      <c r="AE153" s="33"/>
      <c r="AR153" s="172" t="s">
        <v>87</v>
      </c>
      <c r="AT153" s="172" t="s">
        <v>167</v>
      </c>
      <c r="AU153" s="172" t="s">
        <v>75</v>
      </c>
      <c r="AY153" s="18" t="s">
        <v>165</v>
      </c>
      <c r="BE153" s="173">
        <f>IF(N153="základní",J153,0)</f>
        <v>0</v>
      </c>
      <c r="BF153" s="173">
        <f>IF(N153="snížená",J153,0)</f>
        <v>0</v>
      </c>
      <c r="BG153" s="173">
        <f>IF(N153="zákl. přenesená",J153,0)</f>
        <v>0</v>
      </c>
      <c r="BH153" s="173">
        <f>IF(N153="sníž. přenesená",J153,0)</f>
        <v>0</v>
      </c>
      <c r="BI153" s="173">
        <f>IF(N153="nulová",J153,0)</f>
        <v>0</v>
      </c>
      <c r="BJ153" s="18" t="s">
        <v>15</v>
      </c>
      <c r="BK153" s="173">
        <f>ROUND(I153*H153,2)</f>
        <v>0</v>
      </c>
      <c r="BL153" s="18" t="s">
        <v>87</v>
      </c>
      <c r="BM153" s="172" t="s">
        <v>816</v>
      </c>
    </row>
    <row r="154" spans="2:63" s="12" customFormat="1" ht="25.9" customHeight="1">
      <c r="B154" s="147"/>
      <c r="D154" s="360" t="s">
        <v>70</v>
      </c>
      <c r="E154" s="149" t="s">
        <v>251</v>
      </c>
      <c r="F154" s="149" t="s">
        <v>252</v>
      </c>
      <c r="I154" s="150"/>
      <c r="J154" s="151">
        <f>BK154</f>
        <v>0</v>
      </c>
      <c r="L154" s="147"/>
      <c r="M154" s="152"/>
      <c r="N154" s="153"/>
      <c r="O154" s="153"/>
      <c r="P154" s="154">
        <f>P155+P170+P179+P186+P192+P201+P213+P240+P246</f>
        <v>0</v>
      </c>
      <c r="Q154" s="153"/>
      <c r="R154" s="154">
        <f>R155+R170+R179+R186+R192+R201+R213+R240+R246</f>
        <v>0.29665265</v>
      </c>
      <c r="S154" s="153"/>
      <c r="T154" s="155">
        <f>T155+T170+T179+T186+T192+T201+T213+T240+T246</f>
        <v>1.878706</v>
      </c>
      <c r="AR154" s="148" t="s">
        <v>75</v>
      </c>
      <c r="AT154" s="156" t="s">
        <v>70</v>
      </c>
      <c r="AU154" s="156" t="s">
        <v>71</v>
      </c>
      <c r="AY154" s="148" t="s">
        <v>165</v>
      </c>
      <c r="BK154" s="157">
        <f>BK155+BK170+BK179+BK186+BK192+BK201+BK213+BK240+BK246</f>
        <v>0</v>
      </c>
    </row>
    <row r="155" spans="2:63" s="12" customFormat="1" ht="22.9" customHeight="1">
      <c r="B155" s="147"/>
      <c r="D155" s="360" t="s">
        <v>70</v>
      </c>
      <c r="E155" s="158" t="s">
        <v>253</v>
      </c>
      <c r="F155" s="158" t="s">
        <v>254</v>
      </c>
      <c r="I155" s="150"/>
      <c r="J155" s="159">
        <f>BK155</f>
        <v>0</v>
      </c>
      <c r="L155" s="147"/>
      <c r="M155" s="152"/>
      <c r="N155" s="153"/>
      <c r="O155" s="153"/>
      <c r="P155" s="154">
        <f>SUM(P156:P169)</f>
        <v>0</v>
      </c>
      <c r="Q155" s="153"/>
      <c r="R155" s="154">
        <f>SUM(R156:R169)</f>
        <v>0.048440000000000004</v>
      </c>
      <c r="S155" s="153"/>
      <c r="T155" s="155">
        <f>SUM(T156:T169)</f>
        <v>0</v>
      </c>
      <c r="AR155" s="148" t="s">
        <v>75</v>
      </c>
      <c r="AT155" s="156" t="s">
        <v>70</v>
      </c>
      <c r="AU155" s="156" t="s">
        <v>15</v>
      </c>
      <c r="AY155" s="148" t="s">
        <v>165</v>
      </c>
      <c r="BK155" s="157">
        <f>SUM(BK156:BK169)</f>
        <v>0</v>
      </c>
    </row>
    <row r="156" spans="1:65" s="2" customFormat="1" ht="21.75" customHeight="1">
      <c r="A156" s="33"/>
      <c r="B156" s="160"/>
      <c r="C156" s="161" t="s">
        <v>255</v>
      </c>
      <c r="D156" s="358" t="s">
        <v>167</v>
      </c>
      <c r="E156" s="162" t="s">
        <v>256</v>
      </c>
      <c r="F156" s="163" t="s">
        <v>257</v>
      </c>
      <c r="G156" s="164" t="s">
        <v>170</v>
      </c>
      <c r="H156" s="165">
        <v>3.7</v>
      </c>
      <c r="I156" s="166"/>
      <c r="J156" s="167">
        <f>ROUND(I156*H156,2)</f>
        <v>0</v>
      </c>
      <c r="K156" s="163" t="s">
        <v>171</v>
      </c>
      <c r="L156" s="34"/>
      <c r="M156" s="168" t="s">
        <v>3</v>
      </c>
      <c r="N156" s="169" t="s">
        <v>42</v>
      </c>
      <c r="O156" s="54"/>
      <c r="P156" s="170">
        <f>O156*H156</f>
        <v>0</v>
      </c>
      <c r="Q156" s="170">
        <v>0.0035</v>
      </c>
      <c r="R156" s="170">
        <f>Q156*H156</f>
        <v>0.012950000000000001</v>
      </c>
      <c r="S156" s="170">
        <v>0</v>
      </c>
      <c r="T156" s="171">
        <f>S156*H156</f>
        <v>0</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817</v>
      </c>
    </row>
    <row r="157" spans="1:65" s="2" customFormat="1" ht="21.75" customHeight="1">
      <c r="A157" s="33"/>
      <c r="B157" s="160"/>
      <c r="C157" s="161" t="s">
        <v>259</v>
      </c>
      <c r="D157" s="358" t="s">
        <v>167</v>
      </c>
      <c r="E157" s="162" t="s">
        <v>260</v>
      </c>
      <c r="F157" s="163" t="s">
        <v>261</v>
      </c>
      <c r="G157" s="164" t="s">
        <v>170</v>
      </c>
      <c r="H157" s="165">
        <v>10.14</v>
      </c>
      <c r="I157" s="166"/>
      <c r="J157" s="167">
        <f>ROUND(I157*H157,2)</f>
        <v>0</v>
      </c>
      <c r="K157" s="163" t="s">
        <v>171</v>
      </c>
      <c r="L157" s="34"/>
      <c r="M157" s="168" t="s">
        <v>3</v>
      </c>
      <c r="N157" s="169" t="s">
        <v>42</v>
      </c>
      <c r="O157" s="54"/>
      <c r="P157" s="170">
        <f>O157*H157</f>
        <v>0</v>
      </c>
      <c r="Q157" s="170">
        <v>0.0035</v>
      </c>
      <c r="R157" s="170">
        <f>Q157*H157</f>
        <v>0.03549</v>
      </c>
      <c r="S157" s="170">
        <v>0</v>
      </c>
      <c r="T157" s="171">
        <f>S157*H157</f>
        <v>0</v>
      </c>
      <c r="U157" s="33"/>
      <c r="V157" s="33"/>
      <c r="W157" s="33"/>
      <c r="X157" s="33"/>
      <c r="Y157" s="33"/>
      <c r="Z157" s="33"/>
      <c r="AA157" s="33"/>
      <c r="AB157" s="33"/>
      <c r="AC157" s="33"/>
      <c r="AD157" s="33"/>
      <c r="AE157" s="33"/>
      <c r="AR157" s="172" t="s">
        <v>255</v>
      </c>
      <c r="AT157" s="172" t="s">
        <v>167</v>
      </c>
      <c r="AU157" s="172" t="s">
        <v>75</v>
      </c>
      <c r="AY157" s="18" t="s">
        <v>165</v>
      </c>
      <c r="BE157" s="173">
        <f>IF(N157="základní",J157,0)</f>
        <v>0</v>
      </c>
      <c r="BF157" s="173">
        <f>IF(N157="snížená",J157,0)</f>
        <v>0</v>
      </c>
      <c r="BG157" s="173">
        <f>IF(N157="zákl. přenesená",J157,0)</f>
        <v>0</v>
      </c>
      <c r="BH157" s="173">
        <f>IF(N157="sníž. přenesená",J157,0)</f>
        <v>0</v>
      </c>
      <c r="BI157" s="173">
        <f>IF(N157="nulová",J157,0)</f>
        <v>0</v>
      </c>
      <c r="BJ157" s="18" t="s">
        <v>15</v>
      </c>
      <c r="BK157" s="173">
        <f>ROUND(I157*H157,2)</f>
        <v>0</v>
      </c>
      <c r="BL157" s="18" t="s">
        <v>255</v>
      </c>
      <c r="BM157" s="172" t="s">
        <v>818</v>
      </c>
    </row>
    <row r="158" spans="2:51" s="15" customFormat="1" ht="12">
      <c r="B158" s="190"/>
      <c r="D158" s="359" t="s">
        <v>173</v>
      </c>
      <c r="E158" s="191" t="s">
        <v>3</v>
      </c>
      <c r="F158" s="192" t="s">
        <v>263</v>
      </c>
      <c r="H158" s="191" t="s">
        <v>3</v>
      </c>
      <c r="I158" s="193"/>
      <c r="L158" s="190"/>
      <c r="M158" s="194"/>
      <c r="N158" s="195"/>
      <c r="O158" s="195"/>
      <c r="P158" s="195"/>
      <c r="Q158" s="195"/>
      <c r="R158" s="195"/>
      <c r="S158" s="195"/>
      <c r="T158" s="196"/>
      <c r="AT158" s="191" t="s">
        <v>173</v>
      </c>
      <c r="AU158" s="191" t="s">
        <v>75</v>
      </c>
      <c r="AV158" s="15" t="s">
        <v>15</v>
      </c>
      <c r="AW158" s="15" t="s">
        <v>33</v>
      </c>
      <c r="AX158" s="15" t="s">
        <v>71</v>
      </c>
      <c r="AY158" s="191" t="s">
        <v>165</v>
      </c>
    </row>
    <row r="159" spans="2:51" s="15" customFormat="1" ht="12">
      <c r="B159" s="190"/>
      <c r="D159" s="359" t="s">
        <v>173</v>
      </c>
      <c r="E159" s="191" t="s">
        <v>3</v>
      </c>
      <c r="F159" s="192" t="s">
        <v>264</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9" t="s">
        <v>173</v>
      </c>
      <c r="E160" s="175" t="s">
        <v>3</v>
      </c>
      <c r="F160" s="176" t="s">
        <v>265</v>
      </c>
      <c r="H160" s="177">
        <v>10.245</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3" customFormat="1" ht="12">
      <c r="B161" s="174"/>
      <c r="D161" s="359" t="s">
        <v>173</v>
      </c>
      <c r="E161" s="175" t="s">
        <v>3</v>
      </c>
      <c r="F161" s="176" t="s">
        <v>266</v>
      </c>
      <c r="H161" s="177">
        <v>-0.105</v>
      </c>
      <c r="I161" s="178"/>
      <c r="L161" s="174"/>
      <c r="M161" s="179"/>
      <c r="N161" s="180"/>
      <c r="O161" s="180"/>
      <c r="P161" s="180"/>
      <c r="Q161" s="180"/>
      <c r="R161" s="180"/>
      <c r="S161" s="180"/>
      <c r="T161" s="181"/>
      <c r="AT161" s="175" t="s">
        <v>173</v>
      </c>
      <c r="AU161" s="175" t="s">
        <v>75</v>
      </c>
      <c r="AV161" s="13" t="s">
        <v>75</v>
      </c>
      <c r="AW161" s="13" t="s">
        <v>33</v>
      </c>
      <c r="AX161" s="13" t="s">
        <v>71</v>
      </c>
      <c r="AY161" s="175" t="s">
        <v>165</v>
      </c>
    </row>
    <row r="162" spans="2:51" s="14" customFormat="1" ht="12">
      <c r="B162" s="182"/>
      <c r="D162" s="359" t="s">
        <v>173</v>
      </c>
      <c r="E162" s="183" t="s">
        <v>3</v>
      </c>
      <c r="F162" s="184" t="s">
        <v>181</v>
      </c>
      <c r="H162" s="185">
        <v>10.14</v>
      </c>
      <c r="I162" s="186"/>
      <c r="L162" s="182"/>
      <c r="M162" s="187"/>
      <c r="N162" s="188"/>
      <c r="O162" s="188"/>
      <c r="P162" s="188"/>
      <c r="Q162" s="188"/>
      <c r="R162" s="188"/>
      <c r="S162" s="188"/>
      <c r="T162" s="189"/>
      <c r="AT162" s="183" t="s">
        <v>173</v>
      </c>
      <c r="AU162" s="183" t="s">
        <v>75</v>
      </c>
      <c r="AV162" s="14" t="s">
        <v>87</v>
      </c>
      <c r="AW162" s="14" t="s">
        <v>33</v>
      </c>
      <c r="AX162" s="14" t="s">
        <v>15</v>
      </c>
      <c r="AY162" s="183" t="s">
        <v>165</v>
      </c>
    </row>
    <row r="163" spans="1:65" s="2" customFormat="1" ht="44.25" customHeight="1">
      <c r="A163" s="33"/>
      <c r="B163" s="160"/>
      <c r="C163" s="161" t="s">
        <v>267</v>
      </c>
      <c r="D163" s="358" t="s">
        <v>167</v>
      </c>
      <c r="E163" s="162" t="s">
        <v>819</v>
      </c>
      <c r="F163" s="163" t="s">
        <v>820</v>
      </c>
      <c r="G163" s="164" t="s">
        <v>270</v>
      </c>
      <c r="H163" s="197"/>
      <c r="I163" s="166"/>
      <c r="J163" s="167">
        <f>ROUND(I163*H163,2)</f>
        <v>0</v>
      </c>
      <c r="K163" s="163" t="s">
        <v>171</v>
      </c>
      <c r="L163" s="34"/>
      <c r="M163" s="168" t="s">
        <v>3</v>
      </c>
      <c r="N163" s="169" t="s">
        <v>42</v>
      </c>
      <c r="O163" s="54"/>
      <c r="P163" s="170">
        <f>O163*H163</f>
        <v>0</v>
      </c>
      <c r="Q163" s="170">
        <v>0</v>
      </c>
      <c r="R163" s="170">
        <f>Q163*H163</f>
        <v>0</v>
      </c>
      <c r="S163" s="170">
        <v>0</v>
      </c>
      <c r="T163" s="171">
        <f>S163*H163</f>
        <v>0</v>
      </c>
      <c r="U163" s="33"/>
      <c r="V163" s="33"/>
      <c r="W163" s="33"/>
      <c r="X163" s="33"/>
      <c r="Y163" s="33"/>
      <c r="Z163" s="33"/>
      <c r="AA163" s="33"/>
      <c r="AB163" s="33"/>
      <c r="AC163" s="33"/>
      <c r="AD163" s="33"/>
      <c r="AE163" s="33"/>
      <c r="AR163" s="172" t="s">
        <v>255</v>
      </c>
      <c r="AT163" s="172" t="s">
        <v>167</v>
      </c>
      <c r="AU163" s="172" t="s">
        <v>75</v>
      </c>
      <c r="AY163" s="18" t="s">
        <v>165</v>
      </c>
      <c r="BE163" s="173">
        <f>IF(N163="základní",J163,0)</f>
        <v>0</v>
      </c>
      <c r="BF163" s="173">
        <f>IF(N163="snížená",J163,0)</f>
        <v>0</v>
      </c>
      <c r="BG163" s="173">
        <f>IF(N163="zákl. přenesená",J163,0)</f>
        <v>0</v>
      </c>
      <c r="BH163" s="173">
        <f>IF(N163="sníž. přenesená",J163,0)</f>
        <v>0</v>
      </c>
      <c r="BI163" s="173">
        <f>IF(N163="nulová",J163,0)</f>
        <v>0</v>
      </c>
      <c r="BJ163" s="18" t="s">
        <v>15</v>
      </c>
      <c r="BK163" s="173">
        <f>ROUND(I163*H163,2)</f>
        <v>0</v>
      </c>
      <c r="BL163" s="18" t="s">
        <v>255</v>
      </c>
      <c r="BM163" s="172" t="s">
        <v>821</v>
      </c>
    </row>
    <row r="164" spans="1:65" s="2" customFormat="1" ht="16.5" customHeight="1">
      <c r="A164" s="33"/>
      <c r="B164" s="160"/>
      <c r="C164" s="161" t="s">
        <v>272</v>
      </c>
      <c r="D164" s="358" t="s">
        <v>167</v>
      </c>
      <c r="E164" s="162" t="s">
        <v>273</v>
      </c>
      <c r="F164" s="163" t="s">
        <v>274</v>
      </c>
      <c r="G164" s="164" t="s">
        <v>177</v>
      </c>
      <c r="H164" s="165">
        <v>19</v>
      </c>
      <c r="I164" s="166"/>
      <c r="J164" s="167">
        <f>ROUND(I164*H164,2)</f>
        <v>0</v>
      </c>
      <c r="K164" s="163" t="s">
        <v>3</v>
      </c>
      <c r="L164" s="34"/>
      <c r="M164" s="168" t="s">
        <v>3</v>
      </c>
      <c r="N164" s="169" t="s">
        <v>42</v>
      </c>
      <c r="O164" s="54"/>
      <c r="P164" s="170">
        <f>O164*H164</f>
        <v>0</v>
      </c>
      <c r="Q164" s="170">
        <v>0</v>
      </c>
      <c r="R164" s="170">
        <f>Q164*H164</f>
        <v>0</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822</v>
      </c>
    </row>
    <row r="165" spans="2:51" s="15" customFormat="1" ht="12">
      <c r="B165" s="190"/>
      <c r="D165" s="359" t="s">
        <v>173</v>
      </c>
      <c r="E165" s="191" t="s">
        <v>3</v>
      </c>
      <c r="F165" s="192" t="s">
        <v>263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5" customFormat="1" ht="12">
      <c r="B166" s="190"/>
      <c r="D166" s="359" t="s">
        <v>173</v>
      </c>
      <c r="E166" s="191" t="s">
        <v>3</v>
      </c>
      <c r="F166" s="192" t="s">
        <v>264</v>
      </c>
      <c r="H166" s="191" t="s">
        <v>3</v>
      </c>
      <c r="I166" s="193"/>
      <c r="L166" s="190"/>
      <c r="M166" s="194"/>
      <c r="N166" s="195"/>
      <c r="O166" s="195"/>
      <c r="P166" s="195"/>
      <c r="Q166" s="195"/>
      <c r="R166" s="195"/>
      <c r="S166" s="195"/>
      <c r="T166" s="196"/>
      <c r="AT166" s="191" t="s">
        <v>173</v>
      </c>
      <c r="AU166" s="191" t="s">
        <v>75</v>
      </c>
      <c r="AV166" s="15" t="s">
        <v>15</v>
      </c>
      <c r="AW166" s="15" t="s">
        <v>33</v>
      </c>
      <c r="AX166" s="15" t="s">
        <v>71</v>
      </c>
      <c r="AY166" s="191" t="s">
        <v>165</v>
      </c>
    </row>
    <row r="167" spans="2:51" s="13" customFormat="1" ht="12">
      <c r="B167" s="174"/>
      <c r="D167" s="359" t="s">
        <v>173</v>
      </c>
      <c r="E167" s="175" t="s">
        <v>3</v>
      </c>
      <c r="F167" s="176" t="s">
        <v>276</v>
      </c>
      <c r="H167" s="177">
        <v>19.7</v>
      </c>
      <c r="I167" s="178"/>
      <c r="L167" s="174"/>
      <c r="M167" s="179"/>
      <c r="N167" s="180"/>
      <c r="O167" s="180"/>
      <c r="P167" s="180"/>
      <c r="Q167" s="180"/>
      <c r="R167" s="180"/>
      <c r="S167" s="180"/>
      <c r="T167" s="181"/>
      <c r="AT167" s="175" t="s">
        <v>173</v>
      </c>
      <c r="AU167" s="175" t="s">
        <v>75</v>
      </c>
      <c r="AV167" s="13" t="s">
        <v>75</v>
      </c>
      <c r="AW167" s="13" t="s">
        <v>33</v>
      </c>
      <c r="AX167" s="13" t="s">
        <v>71</v>
      </c>
      <c r="AY167" s="175" t="s">
        <v>165</v>
      </c>
    </row>
    <row r="168" spans="2:51" s="13" customFormat="1" ht="12">
      <c r="B168" s="174"/>
      <c r="D168" s="359" t="s">
        <v>173</v>
      </c>
      <c r="E168" s="175" t="s">
        <v>3</v>
      </c>
      <c r="F168" s="176" t="s">
        <v>277</v>
      </c>
      <c r="H168" s="177">
        <v>-0.7</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4" customFormat="1" ht="12">
      <c r="B169" s="182"/>
      <c r="D169" s="359" t="s">
        <v>173</v>
      </c>
      <c r="E169" s="183" t="s">
        <v>3</v>
      </c>
      <c r="F169" s="184" t="s">
        <v>181</v>
      </c>
      <c r="H169" s="185">
        <v>19</v>
      </c>
      <c r="I169" s="186"/>
      <c r="L169" s="182"/>
      <c r="M169" s="187"/>
      <c r="N169" s="188"/>
      <c r="O169" s="188"/>
      <c r="P169" s="188"/>
      <c r="Q169" s="188"/>
      <c r="R169" s="188"/>
      <c r="S169" s="188"/>
      <c r="T169" s="189"/>
      <c r="AT169" s="183" t="s">
        <v>173</v>
      </c>
      <c r="AU169" s="183" t="s">
        <v>75</v>
      </c>
      <c r="AV169" s="14" t="s">
        <v>87</v>
      </c>
      <c r="AW169" s="14" t="s">
        <v>33</v>
      </c>
      <c r="AX169" s="14" t="s">
        <v>15</v>
      </c>
      <c r="AY169" s="183" t="s">
        <v>165</v>
      </c>
    </row>
    <row r="170" spans="2:63" s="12" customFormat="1" ht="22.9" customHeight="1">
      <c r="B170" s="147"/>
      <c r="D170" s="360" t="s">
        <v>70</v>
      </c>
      <c r="E170" s="158" t="s">
        <v>278</v>
      </c>
      <c r="F170" s="158" t="s">
        <v>279</v>
      </c>
      <c r="I170" s="150"/>
      <c r="J170" s="159">
        <f>BK170</f>
        <v>0</v>
      </c>
      <c r="L170" s="147"/>
      <c r="M170" s="152"/>
      <c r="N170" s="153"/>
      <c r="O170" s="153"/>
      <c r="P170" s="154">
        <f>SUM(P171:P178)</f>
        <v>0</v>
      </c>
      <c r="Q170" s="153"/>
      <c r="R170" s="154">
        <f>SUM(R171:R178)</f>
        <v>0</v>
      </c>
      <c r="S170" s="153"/>
      <c r="T170" s="155">
        <f>SUM(T171:T178)</f>
        <v>0</v>
      </c>
      <c r="AR170" s="148" t="s">
        <v>75</v>
      </c>
      <c r="AT170" s="156" t="s">
        <v>70</v>
      </c>
      <c r="AU170" s="156" t="s">
        <v>15</v>
      </c>
      <c r="AY170" s="148" t="s">
        <v>165</v>
      </c>
      <c r="BK170" s="157">
        <f>SUM(BK171:BK178)</f>
        <v>0</v>
      </c>
    </row>
    <row r="171" spans="1:65" s="2" customFormat="1" ht="33" customHeight="1">
      <c r="A171" s="33"/>
      <c r="B171" s="160"/>
      <c r="C171" s="161" t="s">
        <v>280</v>
      </c>
      <c r="D171" s="358" t="s">
        <v>167</v>
      </c>
      <c r="E171" s="162" t="s">
        <v>823</v>
      </c>
      <c r="F171" s="163" t="s">
        <v>824</v>
      </c>
      <c r="G171" s="164" t="s">
        <v>270</v>
      </c>
      <c r="H171" s="197"/>
      <c r="I171" s="166"/>
      <c r="J171" s="167">
        <f aca="true" t="shared" si="0" ref="J171:J178">ROUND(I171*H171,2)</f>
        <v>0</v>
      </c>
      <c r="K171" s="163" t="s">
        <v>171</v>
      </c>
      <c r="L171" s="34"/>
      <c r="M171" s="168" t="s">
        <v>3</v>
      </c>
      <c r="N171" s="169" t="s">
        <v>42</v>
      </c>
      <c r="O171" s="54"/>
      <c r="P171" s="170">
        <f aca="true" t="shared" si="1" ref="P171:P178">O171*H171</f>
        <v>0</v>
      </c>
      <c r="Q171" s="170">
        <v>0</v>
      </c>
      <c r="R171" s="170">
        <f aca="true" t="shared" si="2" ref="R171:R178">Q171*H171</f>
        <v>0</v>
      </c>
      <c r="S171" s="170">
        <v>0</v>
      </c>
      <c r="T171" s="171">
        <f aca="true" t="shared" si="3" ref="T171:T178">S171*H171</f>
        <v>0</v>
      </c>
      <c r="U171" s="33"/>
      <c r="V171" s="33"/>
      <c r="W171" s="33"/>
      <c r="X171" s="33"/>
      <c r="Y171" s="33"/>
      <c r="Z171" s="33"/>
      <c r="AA171" s="33"/>
      <c r="AB171" s="33"/>
      <c r="AC171" s="33"/>
      <c r="AD171" s="33"/>
      <c r="AE171" s="33"/>
      <c r="AR171" s="172" t="s">
        <v>255</v>
      </c>
      <c r="AT171" s="172" t="s">
        <v>167</v>
      </c>
      <c r="AU171" s="172" t="s">
        <v>75</v>
      </c>
      <c r="AY171" s="18" t="s">
        <v>165</v>
      </c>
      <c r="BE171" s="173">
        <f aca="true" t="shared" si="4" ref="BE171:BE178">IF(N171="základní",J171,0)</f>
        <v>0</v>
      </c>
      <c r="BF171" s="173">
        <f aca="true" t="shared" si="5" ref="BF171:BF178">IF(N171="snížená",J171,0)</f>
        <v>0</v>
      </c>
      <c r="BG171" s="173">
        <f aca="true" t="shared" si="6" ref="BG171:BG178">IF(N171="zákl. přenesená",J171,0)</f>
        <v>0</v>
      </c>
      <c r="BH171" s="173">
        <f aca="true" t="shared" si="7" ref="BH171:BH178">IF(N171="sníž. přenesená",J171,0)</f>
        <v>0</v>
      </c>
      <c r="BI171" s="173">
        <f aca="true" t="shared" si="8" ref="BI171:BI178">IF(N171="nulová",J171,0)</f>
        <v>0</v>
      </c>
      <c r="BJ171" s="18" t="s">
        <v>15</v>
      </c>
      <c r="BK171" s="173">
        <f aca="true" t="shared" si="9" ref="BK171:BK178">ROUND(I171*H171,2)</f>
        <v>0</v>
      </c>
      <c r="BL171" s="18" t="s">
        <v>255</v>
      </c>
      <c r="BM171" s="172" t="s">
        <v>825</v>
      </c>
    </row>
    <row r="172" spans="1:65" s="2" customFormat="1" ht="16.5" customHeight="1">
      <c r="A172" s="33"/>
      <c r="B172" s="160"/>
      <c r="C172" s="161" t="s">
        <v>8</v>
      </c>
      <c r="D172" s="358" t="s">
        <v>167</v>
      </c>
      <c r="E172" s="162" t="s">
        <v>284</v>
      </c>
      <c r="F172" s="163" t="s">
        <v>285</v>
      </c>
      <c r="G172" s="164" t="s">
        <v>286</v>
      </c>
      <c r="H172" s="165">
        <v>3</v>
      </c>
      <c r="I172" s="166"/>
      <c r="J172" s="167">
        <f t="shared" si="0"/>
        <v>0</v>
      </c>
      <c r="K172" s="163" t="s">
        <v>3</v>
      </c>
      <c r="L172" s="34"/>
      <c r="M172" s="168" t="s">
        <v>3</v>
      </c>
      <c r="N172" s="169" t="s">
        <v>42</v>
      </c>
      <c r="O172" s="54"/>
      <c r="P172" s="170">
        <f t="shared" si="1"/>
        <v>0</v>
      </c>
      <c r="Q172" s="170">
        <v>0</v>
      </c>
      <c r="R172" s="170">
        <f t="shared" si="2"/>
        <v>0</v>
      </c>
      <c r="S172" s="170">
        <v>0</v>
      </c>
      <c r="T172" s="171">
        <f t="shared" si="3"/>
        <v>0</v>
      </c>
      <c r="U172" s="33"/>
      <c r="V172" s="33"/>
      <c r="W172" s="33"/>
      <c r="X172" s="33"/>
      <c r="Y172" s="33"/>
      <c r="Z172" s="33"/>
      <c r="AA172" s="33"/>
      <c r="AB172" s="33"/>
      <c r="AC172" s="33"/>
      <c r="AD172" s="33"/>
      <c r="AE172" s="33"/>
      <c r="AR172" s="172" t="s">
        <v>255</v>
      </c>
      <c r="AT172" s="172" t="s">
        <v>167</v>
      </c>
      <c r="AU172" s="172" t="s">
        <v>75</v>
      </c>
      <c r="AY172" s="18" t="s">
        <v>165</v>
      </c>
      <c r="BE172" s="173">
        <f t="shared" si="4"/>
        <v>0</v>
      </c>
      <c r="BF172" s="173">
        <f t="shared" si="5"/>
        <v>0</v>
      </c>
      <c r="BG172" s="173">
        <f t="shared" si="6"/>
        <v>0</v>
      </c>
      <c r="BH172" s="173">
        <f t="shared" si="7"/>
        <v>0</v>
      </c>
      <c r="BI172" s="173">
        <f t="shared" si="8"/>
        <v>0</v>
      </c>
      <c r="BJ172" s="18" t="s">
        <v>15</v>
      </c>
      <c r="BK172" s="173">
        <f t="shared" si="9"/>
        <v>0</v>
      </c>
      <c r="BL172" s="18" t="s">
        <v>255</v>
      </c>
      <c r="BM172" s="172" t="s">
        <v>826</v>
      </c>
    </row>
    <row r="173" spans="1:65" s="2" customFormat="1" ht="16.5" customHeight="1">
      <c r="A173" s="33"/>
      <c r="B173" s="160"/>
      <c r="C173" s="161" t="s">
        <v>288</v>
      </c>
      <c r="D173" s="358" t="s">
        <v>167</v>
      </c>
      <c r="E173" s="162" t="s">
        <v>289</v>
      </c>
      <c r="F173" s="163" t="s">
        <v>290</v>
      </c>
      <c r="G173" s="164" t="s">
        <v>286</v>
      </c>
      <c r="H173" s="165">
        <v>1</v>
      </c>
      <c r="I173" s="166"/>
      <c r="J173" s="167">
        <f t="shared" si="0"/>
        <v>0</v>
      </c>
      <c r="K173" s="163" t="s">
        <v>3</v>
      </c>
      <c r="L173" s="34"/>
      <c r="M173" s="168" t="s">
        <v>3</v>
      </c>
      <c r="N173" s="169" t="s">
        <v>42</v>
      </c>
      <c r="O173" s="54"/>
      <c r="P173" s="170">
        <f t="shared" si="1"/>
        <v>0</v>
      </c>
      <c r="Q173" s="170">
        <v>0</v>
      </c>
      <c r="R173" s="170">
        <f t="shared" si="2"/>
        <v>0</v>
      </c>
      <c r="S173" s="170">
        <v>0</v>
      </c>
      <c r="T173" s="171">
        <f t="shared" si="3"/>
        <v>0</v>
      </c>
      <c r="U173" s="33"/>
      <c r="V173" s="33"/>
      <c r="W173" s="33"/>
      <c r="X173" s="33"/>
      <c r="Y173" s="33"/>
      <c r="Z173" s="33"/>
      <c r="AA173" s="33"/>
      <c r="AB173" s="33"/>
      <c r="AC173" s="33"/>
      <c r="AD173" s="33"/>
      <c r="AE173" s="33"/>
      <c r="AR173" s="172" t="s">
        <v>255</v>
      </c>
      <c r="AT173" s="172" t="s">
        <v>167</v>
      </c>
      <c r="AU173" s="172" t="s">
        <v>75</v>
      </c>
      <c r="AY173" s="18" t="s">
        <v>165</v>
      </c>
      <c r="BE173" s="173">
        <f t="shared" si="4"/>
        <v>0</v>
      </c>
      <c r="BF173" s="173">
        <f t="shared" si="5"/>
        <v>0</v>
      </c>
      <c r="BG173" s="173">
        <f t="shared" si="6"/>
        <v>0</v>
      </c>
      <c r="BH173" s="173">
        <f t="shared" si="7"/>
        <v>0</v>
      </c>
      <c r="BI173" s="173">
        <f t="shared" si="8"/>
        <v>0</v>
      </c>
      <c r="BJ173" s="18" t="s">
        <v>15</v>
      </c>
      <c r="BK173" s="173">
        <f t="shared" si="9"/>
        <v>0</v>
      </c>
      <c r="BL173" s="18" t="s">
        <v>255</v>
      </c>
      <c r="BM173" s="172" t="s">
        <v>827</v>
      </c>
    </row>
    <row r="174" spans="1:65" s="2" customFormat="1" ht="16.5" customHeight="1">
      <c r="A174" s="33"/>
      <c r="B174" s="160"/>
      <c r="C174" s="161" t="s">
        <v>292</v>
      </c>
      <c r="D174" s="358" t="s">
        <v>167</v>
      </c>
      <c r="E174" s="162" t="s">
        <v>293</v>
      </c>
      <c r="F174" s="163" t="s">
        <v>294</v>
      </c>
      <c r="G174" s="164" t="s">
        <v>286</v>
      </c>
      <c r="H174" s="165">
        <v>1</v>
      </c>
      <c r="I174" s="166"/>
      <c r="J174" s="167">
        <f t="shared" si="0"/>
        <v>0</v>
      </c>
      <c r="K174" s="163" t="s">
        <v>3</v>
      </c>
      <c r="L174" s="34"/>
      <c r="M174" s="168" t="s">
        <v>3</v>
      </c>
      <c r="N174" s="169" t="s">
        <v>42</v>
      </c>
      <c r="O174" s="54"/>
      <c r="P174" s="170">
        <f t="shared" si="1"/>
        <v>0</v>
      </c>
      <c r="Q174" s="170">
        <v>0</v>
      </c>
      <c r="R174" s="170">
        <f t="shared" si="2"/>
        <v>0</v>
      </c>
      <c r="S174" s="170">
        <v>0</v>
      </c>
      <c r="T174" s="171">
        <f t="shared" si="3"/>
        <v>0</v>
      </c>
      <c r="U174" s="33"/>
      <c r="V174" s="33"/>
      <c r="W174" s="33"/>
      <c r="X174" s="33"/>
      <c r="Y174" s="33"/>
      <c r="Z174" s="33"/>
      <c r="AA174" s="33"/>
      <c r="AB174" s="33"/>
      <c r="AC174" s="33"/>
      <c r="AD174" s="33"/>
      <c r="AE174" s="33"/>
      <c r="AR174" s="172" t="s">
        <v>255</v>
      </c>
      <c r="AT174" s="172" t="s">
        <v>167</v>
      </c>
      <c r="AU174" s="172" t="s">
        <v>75</v>
      </c>
      <c r="AY174" s="18" t="s">
        <v>165</v>
      </c>
      <c r="BE174" s="173">
        <f t="shared" si="4"/>
        <v>0</v>
      </c>
      <c r="BF174" s="173">
        <f t="shared" si="5"/>
        <v>0</v>
      </c>
      <c r="BG174" s="173">
        <f t="shared" si="6"/>
        <v>0</v>
      </c>
      <c r="BH174" s="173">
        <f t="shared" si="7"/>
        <v>0</v>
      </c>
      <c r="BI174" s="173">
        <f t="shared" si="8"/>
        <v>0</v>
      </c>
      <c r="BJ174" s="18" t="s">
        <v>15</v>
      </c>
      <c r="BK174" s="173">
        <f t="shared" si="9"/>
        <v>0</v>
      </c>
      <c r="BL174" s="18" t="s">
        <v>255</v>
      </c>
      <c r="BM174" s="172" t="s">
        <v>828</v>
      </c>
    </row>
    <row r="175" spans="1:65" s="2" customFormat="1" ht="16.5" customHeight="1">
      <c r="A175" s="33"/>
      <c r="B175" s="160"/>
      <c r="C175" s="161" t="s">
        <v>296</v>
      </c>
      <c r="D175" s="358" t="s">
        <v>167</v>
      </c>
      <c r="E175" s="162" t="s">
        <v>297</v>
      </c>
      <c r="F175" s="163" t="s">
        <v>298</v>
      </c>
      <c r="G175" s="164" t="s">
        <v>286</v>
      </c>
      <c r="H175" s="165">
        <v>1</v>
      </c>
      <c r="I175" s="166"/>
      <c r="J175" s="167">
        <f t="shared" si="0"/>
        <v>0</v>
      </c>
      <c r="K175" s="163" t="s">
        <v>3</v>
      </c>
      <c r="L175" s="34"/>
      <c r="M175" s="168" t="s">
        <v>3</v>
      </c>
      <c r="N175" s="169" t="s">
        <v>42</v>
      </c>
      <c r="O175" s="54"/>
      <c r="P175" s="170">
        <f t="shared" si="1"/>
        <v>0</v>
      </c>
      <c r="Q175" s="170">
        <v>0</v>
      </c>
      <c r="R175" s="170">
        <f t="shared" si="2"/>
        <v>0</v>
      </c>
      <c r="S175" s="170">
        <v>0</v>
      </c>
      <c r="T175" s="171">
        <f t="shared" si="3"/>
        <v>0</v>
      </c>
      <c r="U175" s="33"/>
      <c r="V175" s="33"/>
      <c r="W175" s="33"/>
      <c r="X175" s="33"/>
      <c r="Y175" s="33"/>
      <c r="Z175" s="33"/>
      <c r="AA175" s="33"/>
      <c r="AB175" s="33"/>
      <c r="AC175" s="33"/>
      <c r="AD175" s="33"/>
      <c r="AE175" s="33"/>
      <c r="AR175" s="172" t="s">
        <v>255</v>
      </c>
      <c r="AT175" s="172" t="s">
        <v>167</v>
      </c>
      <c r="AU175" s="172" t="s">
        <v>75</v>
      </c>
      <c r="AY175" s="18" t="s">
        <v>165</v>
      </c>
      <c r="BE175" s="173">
        <f t="shared" si="4"/>
        <v>0</v>
      </c>
      <c r="BF175" s="173">
        <f t="shared" si="5"/>
        <v>0</v>
      </c>
      <c r="BG175" s="173">
        <f t="shared" si="6"/>
        <v>0</v>
      </c>
      <c r="BH175" s="173">
        <f t="shared" si="7"/>
        <v>0</v>
      </c>
      <c r="BI175" s="173">
        <f t="shared" si="8"/>
        <v>0</v>
      </c>
      <c r="BJ175" s="18" t="s">
        <v>15</v>
      </c>
      <c r="BK175" s="173">
        <f t="shared" si="9"/>
        <v>0</v>
      </c>
      <c r="BL175" s="18" t="s">
        <v>255</v>
      </c>
      <c r="BM175" s="172" t="s">
        <v>829</v>
      </c>
    </row>
    <row r="176" spans="1:65" s="2" customFormat="1" ht="16.5" customHeight="1">
      <c r="A176" s="33"/>
      <c r="B176" s="160"/>
      <c r="C176" s="161" t="s">
        <v>300</v>
      </c>
      <c r="D176" s="358" t="s">
        <v>167</v>
      </c>
      <c r="E176" s="162" t="s">
        <v>301</v>
      </c>
      <c r="F176" s="163" t="s">
        <v>302</v>
      </c>
      <c r="G176" s="164" t="s">
        <v>286</v>
      </c>
      <c r="H176" s="165">
        <v>1</v>
      </c>
      <c r="I176" s="166"/>
      <c r="J176" s="167">
        <f t="shared" si="0"/>
        <v>0</v>
      </c>
      <c r="K176" s="163" t="s">
        <v>3</v>
      </c>
      <c r="L176" s="34"/>
      <c r="M176" s="168" t="s">
        <v>3</v>
      </c>
      <c r="N176" s="169" t="s">
        <v>42</v>
      </c>
      <c r="O176" s="54"/>
      <c r="P176" s="170">
        <f t="shared" si="1"/>
        <v>0</v>
      </c>
      <c r="Q176" s="170">
        <v>0</v>
      </c>
      <c r="R176" s="170">
        <f t="shared" si="2"/>
        <v>0</v>
      </c>
      <c r="S176" s="170">
        <v>0</v>
      </c>
      <c r="T176" s="171">
        <f t="shared" si="3"/>
        <v>0</v>
      </c>
      <c r="U176" s="33"/>
      <c r="V176" s="33"/>
      <c r="W176" s="33"/>
      <c r="X176" s="33"/>
      <c r="Y176" s="33"/>
      <c r="Z176" s="33"/>
      <c r="AA176" s="33"/>
      <c r="AB176" s="33"/>
      <c r="AC176" s="33"/>
      <c r="AD176" s="33"/>
      <c r="AE176" s="33"/>
      <c r="AR176" s="172" t="s">
        <v>255</v>
      </c>
      <c r="AT176" s="172" t="s">
        <v>167</v>
      </c>
      <c r="AU176" s="172" t="s">
        <v>75</v>
      </c>
      <c r="AY176" s="18" t="s">
        <v>165</v>
      </c>
      <c r="BE176" s="173">
        <f t="shared" si="4"/>
        <v>0</v>
      </c>
      <c r="BF176" s="173">
        <f t="shared" si="5"/>
        <v>0</v>
      </c>
      <c r="BG176" s="173">
        <f t="shared" si="6"/>
        <v>0</v>
      </c>
      <c r="BH176" s="173">
        <f t="shared" si="7"/>
        <v>0</v>
      </c>
      <c r="BI176" s="173">
        <f t="shared" si="8"/>
        <v>0</v>
      </c>
      <c r="BJ176" s="18" t="s">
        <v>15</v>
      </c>
      <c r="BK176" s="173">
        <f t="shared" si="9"/>
        <v>0</v>
      </c>
      <c r="BL176" s="18" t="s">
        <v>255</v>
      </c>
      <c r="BM176" s="172" t="s">
        <v>830</v>
      </c>
    </row>
    <row r="177" spans="1:65" s="2" customFormat="1" ht="16.5" customHeight="1">
      <c r="A177" s="33"/>
      <c r="B177" s="160"/>
      <c r="C177" s="161" t="s">
        <v>304</v>
      </c>
      <c r="D177" s="358" t="s">
        <v>167</v>
      </c>
      <c r="E177" s="162" t="s">
        <v>305</v>
      </c>
      <c r="F177" s="163" t="s">
        <v>306</v>
      </c>
      <c r="G177" s="164" t="s">
        <v>286</v>
      </c>
      <c r="H177" s="165">
        <v>1</v>
      </c>
      <c r="I177" s="166"/>
      <c r="J177" s="167">
        <f t="shared" si="0"/>
        <v>0</v>
      </c>
      <c r="K177" s="163" t="s">
        <v>3</v>
      </c>
      <c r="L177" s="34"/>
      <c r="M177" s="168" t="s">
        <v>3</v>
      </c>
      <c r="N177" s="169" t="s">
        <v>42</v>
      </c>
      <c r="O177" s="54"/>
      <c r="P177" s="170">
        <f t="shared" si="1"/>
        <v>0</v>
      </c>
      <c r="Q177" s="170">
        <v>0</v>
      </c>
      <c r="R177" s="170">
        <f t="shared" si="2"/>
        <v>0</v>
      </c>
      <c r="S177" s="170">
        <v>0</v>
      </c>
      <c r="T177" s="171">
        <f t="shared" si="3"/>
        <v>0</v>
      </c>
      <c r="U177" s="33"/>
      <c r="V177" s="33"/>
      <c r="W177" s="33"/>
      <c r="X177" s="33"/>
      <c r="Y177" s="33"/>
      <c r="Z177" s="33"/>
      <c r="AA177" s="33"/>
      <c r="AB177" s="33"/>
      <c r="AC177" s="33"/>
      <c r="AD177" s="33"/>
      <c r="AE177" s="33"/>
      <c r="AR177" s="172" t="s">
        <v>255</v>
      </c>
      <c r="AT177" s="172" t="s">
        <v>167</v>
      </c>
      <c r="AU177" s="172" t="s">
        <v>75</v>
      </c>
      <c r="AY177" s="18" t="s">
        <v>165</v>
      </c>
      <c r="BE177" s="173">
        <f t="shared" si="4"/>
        <v>0</v>
      </c>
      <c r="BF177" s="173">
        <f t="shared" si="5"/>
        <v>0</v>
      </c>
      <c r="BG177" s="173">
        <f t="shared" si="6"/>
        <v>0</v>
      </c>
      <c r="BH177" s="173">
        <f t="shared" si="7"/>
        <v>0</v>
      </c>
      <c r="BI177" s="173">
        <f t="shared" si="8"/>
        <v>0</v>
      </c>
      <c r="BJ177" s="18" t="s">
        <v>15</v>
      </c>
      <c r="BK177" s="173">
        <f t="shared" si="9"/>
        <v>0</v>
      </c>
      <c r="BL177" s="18" t="s">
        <v>255</v>
      </c>
      <c r="BM177" s="172" t="s">
        <v>831</v>
      </c>
    </row>
    <row r="178" spans="1:65" s="2" customFormat="1" ht="16.5" customHeight="1">
      <c r="A178" s="33"/>
      <c r="B178" s="160"/>
      <c r="C178" s="161" t="s">
        <v>308</v>
      </c>
      <c r="D178" s="358" t="s">
        <v>167</v>
      </c>
      <c r="E178" s="162" t="s">
        <v>309</v>
      </c>
      <c r="F178" s="163" t="s">
        <v>310</v>
      </c>
      <c r="G178" s="164" t="s">
        <v>286</v>
      </c>
      <c r="H178" s="165">
        <v>1</v>
      </c>
      <c r="I178" s="166"/>
      <c r="J178" s="167">
        <f t="shared" si="0"/>
        <v>0</v>
      </c>
      <c r="K178" s="163" t="s">
        <v>3</v>
      </c>
      <c r="L178" s="34"/>
      <c r="M178" s="168" t="s">
        <v>3</v>
      </c>
      <c r="N178" s="169" t="s">
        <v>42</v>
      </c>
      <c r="O178" s="54"/>
      <c r="P178" s="170">
        <f t="shared" si="1"/>
        <v>0</v>
      </c>
      <c r="Q178" s="170">
        <v>0</v>
      </c>
      <c r="R178" s="170">
        <f t="shared" si="2"/>
        <v>0</v>
      </c>
      <c r="S178" s="170">
        <v>0</v>
      </c>
      <c r="T178" s="171">
        <f t="shared" si="3"/>
        <v>0</v>
      </c>
      <c r="U178" s="33"/>
      <c r="V178" s="33"/>
      <c r="W178" s="33"/>
      <c r="X178" s="33"/>
      <c r="Y178" s="33"/>
      <c r="Z178" s="33"/>
      <c r="AA178" s="33"/>
      <c r="AB178" s="33"/>
      <c r="AC178" s="33"/>
      <c r="AD178" s="33"/>
      <c r="AE178" s="33"/>
      <c r="AR178" s="172" t="s">
        <v>255</v>
      </c>
      <c r="AT178" s="172" t="s">
        <v>167</v>
      </c>
      <c r="AU178" s="172" t="s">
        <v>75</v>
      </c>
      <c r="AY178" s="18" t="s">
        <v>165</v>
      </c>
      <c r="BE178" s="173">
        <f t="shared" si="4"/>
        <v>0</v>
      </c>
      <c r="BF178" s="173">
        <f t="shared" si="5"/>
        <v>0</v>
      </c>
      <c r="BG178" s="173">
        <f t="shared" si="6"/>
        <v>0</v>
      </c>
      <c r="BH178" s="173">
        <f t="shared" si="7"/>
        <v>0</v>
      </c>
      <c r="BI178" s="173">
        <f t="shared" si="8"/>
        <v>0</v>
      </c>
      <c r="BJ178" s="18" t="s">
        <v>15</v>
      </c>
      <c r="BK178" s="173">
        <f t="shared" si="9"/>
        <v>0</v>
      </c>
      <c r="BL178" s="18" t="s">
        <v>255</v>
      </c>
      <c r="BM178" s="172" t="s">
        <v>832</v>
      </c>
    </row>
    <row r="179" spans="2:63" s="12" customFormat="1" ht="22.9" customHeight="1">
      <c r="B179" s="147"/>
      <c r="D179" s="360" t="s">
        <v>70</v>
      </c>
      <c r="E179" s="158" t="s">
        <v>312</v>
      </c>
      <c r="F179" s="158" t="s">
        <v>313</v>
      </c>
      <c r="I179" s="150"/>
      <c r="J179" s="159">
        <f>BK179</f>
        <v>0</v>
      </c>
      <c r="L179" s="147"/>
      <c r="M179" s="152"/>
      <c r="N179" s="153"/>
      <c r="O179" s="153"/>
      <c r="P179" s="154">
        <f>SUM(P180:P185)</f>
        <v>0</v>
      </c>
      <c r="Q179" s="153"/>
      <c r="R179" s="154">
        <f>SUM(R180:R185)</f>
        <v>0</v>
      </c>
      <c r="S179" s="153"/>
      <c r="T179" s="155">
        <f>SUM(T180:T185)</f>
        <v>0</v>
      </c>
      <c r="AR179" s="148" t="s">
        <v>75</v>
      </c>
      <c r="AT179" s="156" t="s">
        <v>70</v>
      </c>
      <c r="AU179" s="156" t="s">
        <v>15</v>
      </c>
      <c r="AY179" s="148" t="s">
        <v>165</v>
      </c>
      <c r="BK179" s="157">
        <f>SUM(BK180:BK185)</f>
        <v>0</v>
      </c>
    </row>
    <row r="180" spans="1:65" s="2" customFormat="1" ht="16.5" customHeight="1">
      <c r="A180" s="33"/>
      <c r="B180" s="160"/>
      <c r="C180" s="161" t="s">
        <v>314</v>
      </c>
      <c r="D180" s="358" t="s">
        <v>167</v>
      </c>
      <c r="E180" s="162" t="s">
        <v>315</v>
      </c>
      <c r="F180" s="163" t="s">
        <v>316</v>
      </c>
      <c r="G180" s="164" t="s">
        <v>286</v>
      </c>
      <c r="H180" s="165">
        <v>1</v>
      </c>
      <c r="I180" s="166"/>
      <c r="J180" s="167">
        <f aca="true" t="shared" si="10" ref="J180:J185">ROUND(I180*H180,2)</f>
        <v>0</v>
      </c>
      <c r="K180" s="163" t="s">
        <v>3</v>
      </c>
      <c r="L180" s="34"/>
      <c r="M180" s="168" t="s">
        <v>3</v>
      </c>
      <c r="N180" s="169" t="s">
        <v>42</v>
      </c>
      <c r="O180" s="54"/>
      <c r="P180" s="170">
        <f aca="true" t="shared" si="11" ref="P180:P185">O180*H180</f>
        <v>0</v>
      </c>
      <c r="Q180" s="170">
        <v>0</v>
      </c>
      <c r="R180" s="170">
        <f aca="true" t="shared" si="12" ref="R180:R185">Q180*H180</f>
        <v>0</v>
      </c>
      <c r="S180" s="170">
        <v>0</v>
      </c>
      <c r="T180" s="171">
        <f aca="true" t="shared" si="13" ref="T180:T185">S180*H180</f>
        <v>0</v>
      </c>
      <c r="U180" s="33"/>
      <c r="V180" s="33"/>
      <c r="W180" s="33"/>
      <c r="X180" s="33"/>
      <c r="Y180" s="33"/>
      <c r="Z180" s="33"/>
      <c r="AA180" s="33"/>
      <c r="AB180" s="33"/>
      <c r="AC180" s="33"/>
      <c r="AD180" s="33"/>
      <c r="AE180" s="33"/>
      <c r="AR180" s="172" t="s">
        <v>255</v>
      </c>
      <c r="AT180" s="172" t="s">
        <v>167</v>
      </c>
      <c r="AU180" s="172" t="s">
        <v>75</v>
      </c>
      <c r="AY180" s="18" t="s">
        <v>165</v>
      </c>
      <c r="BE180" s="173">
        <f aca="true" t="shared" si="14" ref="BE180:BE185">IF(N180="základní",J180,0)</f>
        <v>0</v>
      </c>
      <c r="BF180" s="173">
        <f aca="true" t="shared" si="15" ref="BF180:BF185">IF(N180="snížená",J180,0)</f>
        <v>0</v>
      </c>
      <c r="BG180" s="173">
        <f aca="true" t="shared" si="16" ref="BG180:BG185">IF(N180="zákl. přenesená",J180,0)</f>
        <v>0</v>
      </c>
      <c r="BH180" s="173">
        <f aca="true" t="shared" si="17" ref="BH180:BH185">IF(N180="sníž. přenesená",J180,0)</f>
        <v>0</v>
      </c>
      <c r="BI180" s="173">
        <f aca="true" t="shared" si="18" ref="BI180:BI185">IF(N180="nulová",J180,0)</f>
        <v>0</v>
      </c>
      <c r="BJ180" s="18" t="s">
        <v>15</v>
      </c>
      <c r="BK180" s="173">
        <f aca="true" t="shared" si="19" ref="BK180:BK185">ROUND(I180*H180,2)</f>
        <v>0</v>
      </c>
      <c r="BL180" s="18" t="s">
        <v>255</v>
      </c>
      <c r="BM180" s="172" t="s">
        <v>833</v>
      </c>
    </row>
    <row r="181" spans="1:65" s="2" customFormat="1" ht="16.5" customHeight="1">
      <c r="A181" s="33"/>
      <c r="B181" s="160"/>
      <c r="C181" s="161" t="s">
        <v>318</v>
      </c>
      <c r="D181" s="358" t="s">
        <v>167</v>
      </c>
      <c r="E181" s="162" t="s">
        <v>319</v>
      </c>
      <c r="F181" s="163" t="s">
        <v>320</v>
      </c>
      <c r="G181" s="164" t="s">
        <v>286</v>
      </c>
      <c r="H181" s="165">
        <v>1</v>
      </c>
      <c r="I181" s="166"/>
      <c r="J181" s="167">
        <f t="shared" si="10"/>
        <v>0</v>
      </c>
      <c r="K181" s="163" t="s">
        <v>3</v>
      </c>
      <c r="L181" s="34"/>
      <c r="M181" s="168" t="s">
        <v>3</v>
      </c>
      <c r="N181" s="169" t="s">
        <v>42</v>
      </c>
      <c r="O181" s="54"/>
      <c r="P181" s="170">
        <f t="shared" si="11"/>
        <v>0</v>
      </c>
      <c r="Q181" s="170">
        <v>0</v>
      </c>
      <c r="R181" s="170">
        <f t="shared" si="12"/>
        <v>0</v>
      </c>
      <c r="S181" s="170">
        <v>0</v>
      </c>
      <c r="T181" s="171">
        <f t="shared" si="13"/>
        <v>0</v>
      </c>
      <c r="U181" s="33"/>
      <c r="V181" s="33"/>
      <c r="W181" s="33"/>
      <c r="X181" s="33"/>
      <c r="Y181" s="33"/>
      <c r="Z181" s="33"/>
      <c r="AA181" s="33"/>
      <c r="AB181" s="33"/>
      <c r="AC181" s="33"/>
      <c r="AD181" s="33"/>
      <c r="AE181" s="33"/>
      <c r="AR181" s="172" t="s">
        <v>255</v>
      </c>
      <c r="AT181" s="172" t="s">
        <v>167</v>
      </c>
      <c r="AU181" s="172" t="s">
        <v>75</v>
      </c>
      <c r="AY181" s="18" t="s">
        <v>165</v>
      </c>
      <c r="BE181" s="173">
        <f t="shared" si="14"/>
        <v>0</v>
      </c>
      <c r="BF181" s="173">
        <f t="shared" si="15"/>
        <v>0</v>
      </c>
      <c r="BG181" s="173">
        <f t="shared" si="16"/>
        <v>0</v>
      </c>
      <c r="BH181" s="173">
        <f t="shared" si="17"/>
        <v>0</v>
      </c>
      <c r="BI181" s="173">
        <f t="shared" si="18"/>
        <v>0</v>
      </c>
      <c r="BJ181" s="18" t="s">
        <v>15</v>
      </c>
      <c r="BK181" s="173">
        <f t="shared" si="19"/>
        <v>0</v>
      </c>
      <c r="BL181" s="18" t="s">
        <v>255</v>
      </c>
      <c r="BM181" s="172" t="s">
        <v>834</v>
      </c>
    </row>
    <row r="182" spans="1:65" s="2" customFormat="1" ht="16.5" customHeight="1">
      <c r="A182" s="33"/>
      <c r="B182" s="160"/>
      <c r="C182" s="161" t="s">
        <v>322</v>
      </c>
      <c r="D182" s="358" t="s">
        <v>167</v>
      </c>
      <c r="E182" s="162" t="s">
        <v>323</v>
      </c>
      <c r="F182" s="163" t="s">
        <v>324</v>
      </c>
      <c r="G182" s="164" t="s">
        <v>286</v>
      </c>
      <c r="H182" s="165">
        <v>1</v>
      </c>
      <c r="I182" s="166"/>
      <c r="J182" s="167">
        <f t="shared" si="10"/>
        <v>0</v>
      </c>
      <c r="K182" s="163" t="s">
        <v>3</v>
      </c>
      <c r="L182" s="34"/>
      <c r="M182" s="168" t="s">
        <v>3</v>
      </c>
      <c r="N182" s="169" t="s">
        <v>42</v>
      </c>
      <c r="O182" s="54"/>
      <c r="P182" s="170">
        <f t="shared" si="11"/>
        <v>0</v>
      </c>
      <c r="Q182" s="170">
        <v>0</v>
      </c>
      <c r="R182" s="170">
        <f t="shared" si="12"/>
        <v>0</v>
      </c>
      <c r="S182" s="170">
        <v>0</v>
      </c>
      <c r="T182" s="171">
        <f t="shared" si="13"/>
        <v>0</v>
      </c>
      <c r="U182" s="33"/>
      <c r="V182" s="33"/>
      <c r="W182" s="33"/>
      <c r="X182" s="33"/>
      <c r="Y182" s="33"/>
      <c r="Z182" s="33"/>
      <c r="AA182" s="33"/>
      <c r="AB182" s="33"/>
      <c r="AC182" s="33"/>
      <c r="AD182" s="33"/>
      <c r="AE182" s="33"/>
      <c r="AR182" s="172" t="s">
        <v>255</v>
      </c>
      <c r="AT182" s="172" t="s">
        <v>167</v>
      </c>
      <c r="AU182" s="172" t="s">
        <v>75</v>
      </c>
      <c r="AY182" s="18" t="s">
        <v>165</v>
      </c>
      <c r="BE182" s="173">
        <f t="shared" si="14"/>
        <v>0</v>
      </c>
      <c r="BF182" s="173">
        <f t="shared" si="15"/>
        <v>0</v>
      </c>
      <c r="BG182" s="173">
        <f t="shared" si="16"/>
        <v>0</v>
      </c>
      <c r="BH182" s="173">
        <f t="shared" si="17"/>
        <v>0</v>
      </c>
      <c r="BI182" s="173">
        <f t="shared" si="18"/>
        <v>0</v>
      </c>
      <c r="BJ182" s="18" t="s">
        <v>15</v>
      </c>
      <c r="BK182" s="173">
        <f t="shared" si="19"/>
        <v>0</v>
      </c>
      <c r="BL182" s="18" t="s">
        <v>255</v>
      </c>
      <c r="BM182" s="172" t="s">
        <v>835</v>
      </c>
    </row>
    <row r="183" spans="1:65" s="2" customFormat="1" ht="16.5" customHeight="1">
      <c r="A183" s="33"/>
      <c r="B183" s="160"/>
      <c r="C183" s="161" t="s">
        <v>326</v>
      </c>
      <c r="D183" s="358" t="s">
        <v>167</v>
      </c>
      <c r="E183" s="162" t="s">
        <v>327</v>
      </c>
      <c r="F183" s="163" t="s">
        <v>328</v>
      </c>
      <c r="G183" s="164" t="s">
        <v>286</v>
      </c>
      <c r="H183" s="165">
        <v>1</v>
      </c>
      <c r="I183" s="166"/>
      <c r="J183" s="167">
        <f t="shared" si="10"/>
        <v>0</v>
      </c>
      <c r="K183" s="163" t="s">
        <v>3</v>
      </c>
      <c r="L183" s="34"/>
      <c r="M183" s="168" t="s">
        <v>3</v>
      </c>
      <c r="N183" s="169" t="s">
        <v>42</v>
      </c>
      <c r="O183" s="54"/>
      <c r="P183" s="170">
        <f t="shared" si="11"/>
        <v>0</v>
      </c>
      <c r="Q183" s="170">
        <v>0</v>
      </c>
      <c r="R183" s="170">
        <f t="shared" si="12"/>
        <v>0</v>
      </c>
      <c r="S183" s="170">
        <v>0</v>
      </c>
      <c r="T183" s="171">
        <f t="shared" si="13"/>
        <v>0</v>
      </c>
      <c r="U183" s="33"/>
      <c r="V183" s="33"/>
      <c r="W183" s="33"/>
      <c r="X183" s="33"/>
      <c r="Y183" s="33"/>
      <c r="Z183" s="33"/>
      <c r="AA183" s="33"/>
      <c r="AB183" s="33"/>
      <c r="AC183" s="33"/>
      <c r="AD183" s="33"/>
      <c r="AE183" s="33"/>
      <c r="AR183" s="172" t="s">
        <v>255</v>
      </c>
      <c r="AT183" s="172" t="s">
        <v>167</v>
      </c>
      <c r="AU183" s="172" t="s">
        <v>75</v>
      </c>
      <c r="AY183" s="18" t="s">
        <v>165</v>
      </c>
      <c r="BE183" s="173">
        <f t="shared" si="14"/>
        <v>0</v>
      </c>
      <c r="BF183" s="173">
        <f t="shared" si="15"/>
        <v>0</v>
      </c>
      <c r="BG183" s="173">
        <f t="shared" si="16"/>
        <v>0</v>
      </c>
      <c r="BH183" s="173">
        <f t="shared" si="17"/>
        <v>0</v>
      </c>
      <c r="BI183" s="173">
        <f t="shared" si="18"/>
        <v>0</v>
      </c>
      <c r="BJ183" s="18" t="s">
        <v>15</v>
      </c>
      <c r="BK183" s="173">
        <f t="shared" si="19"/>
        <v>0</v>
      </c>
      <c r="BL183" s="18" t="s">
        <v>255</v>
      </c>
      <c r="BM183" s="172" t="s">
        <v>836</v>
      </c>
    </row>
    <row r="184" spans="1:65" s="2" customFormat="1" ht="16.5" customHeight="1">
      <c r="A184" s="33"/>
      <c r="B184" s="160"/>
      <c r="C184" s="161" t="s">
        <v>330</v>
      </c>
      <c r="D184" s="358" t="s">
        <v>167</v>
      </c>
      <c r="E184" s="162" t="s">
        <v>331</v>
      </c>
      <c r="F184" s="163" t="s">
        <v>332</v>
      </c>
      <c r="G184" s="164" t="s">
        <v>177</v>
      </c>
      <c r="H184" s="165">
        <v>7</v>
      </c>
      <c r="I184" s="166"/>
      <c r="J184" s="167">
        <f t="shared" si="10"/>
        <v>0</v>
      </c>
      <c r="K184" s="163" t="s">
        <v>3</v>
      </c>
      <c r="L184" s="34"/>
      <c r="M184" s="168" t="s">
        <v>3</v>
      </c>
      <c r="N184" s="169" t="s">
        <v>42</v>
      </c>
      <c r="O184" s="54"/>
      <c r="P184" s="170">
        <f t="shared" si="11"/>
        <v>0</v>
      </c>
      <c r="Q184" s="170">
        <v>0</v>
      </c>
      <c r="R184" s="170">
        <f t="shared" si="12"/>
        <v>0</v>
      </c>
      <c r="S184" s="170">
        <v>0</v>
      </c>
      <c r="T184" s="171">
        <f t="shared" si="13"/>
        <v>0</v>
      </c>
      <c r="U184" s="33"/>
      <c r="V184" s="33"/>
      <c r="W184" s="33"/>
      <c r="X184" s="33"/>
      <c r="Y184" s="33"/>
      <c r="Z184" s="33"/>
      <c r="AA184" s="33"/>
      <c r="AB184" s="33"/>
      <c r="AC184" s="33"/>
      <c r="AD184" s="33"/>
      <c r="AE184" s="33"/>
      <c r="AR184" s="172" t="s">
        <v>255</v>
      </c>
      <c r="AT184" s="172" t="s">
        <v>167</v>
      </c>
      <c r="AU184" s="172" t="s">
        <v>75</v>
      </c>
      <c r="AY184" s="18" t="s">
        <v>165</v>
      </c>
      <c r="BE184" s="173">
        <f t="shared" si="14"/>
        <v>0</v>
      </c>
      <c r="BF184" s="173">
        <f t="shared" si="15"/>
        <v>0</v>
      </c>
      <c r="BG184" s="173">
        <f t="shared" si="16"/>
        <v>0</v>
      </c>
      <c r="BH184" s="173">
        <f t="shared" si="17"/>
        <v>0</v>
      </c>
      <c r="BI184" s="173">
        <f t="shared" si="18"/>
        <v>0</v>
      </c>
      <c r="BJ184" s="18" t="s">
        <v>15</v>
      </c>
      <c r="BK184" s="173">
        <f t="shared" si="19"/>
        <v>0</v>
      </c>
      <c r="BL184" s="18" t="s">
        <v>255</v>
      </c>
      <c r="BM184" s="172" t="s">
        <v>837</v>
      </c>
    </row>
    <row r="185" spans="1:65" s="2" customFormat="1" ht="16.5" customHeight="1">
      <c r="A185" s="33"/>
      <c r="B185" s="160"/>
      <c r="C185" s="161" t="s">
        <v>334</v>
      </c>
      <c r="D185" s="358" t="s">
        <v>167</v>
      </c>
      <c r="E185" s="162" t="s">
        <v>335</v>
      </c>
      <c r="F185" s="163" t="s">
        <v>336</v>
      </c>
      <c r="G185" s="164" t="s">
        <v>177</v>
      </c>
      <c r="H185" s="165">
        <v>7</v>
      </c>
      <c r="I185" s="166"/>
      <c r="J185" s="167">
        <f t="shared" si="10"/>
        <v>0</v>
      </c>
      <c r="K185" s="163" t="s">
        <v>3</v>
      </c>
      <c r="L185" s="34"/>
      <c r="M185" s="168" t="s">
        <v>3</v>
      </c>
      <c r="N185" s="169" t="s">
        <v>42</v>
      </c>
      <c r="O185" s="54"/>
      <c r="P185" s="170">
        <f t="shared" si="11"/>
        <v>0</v>
      </c>
      <c r="Q185" s="170">
        <v>0</v>
      </c>
      <c r="R185" s="170">
        <f t="shared" si="12"/>
        <v>0</v>
      </c>
      <c r="S185" s="170">
        <v>0</v>
      </c>
      <c r="T185" s="171">
        <f t="shared" si="13"/>
        <v>0</v>
      </c>
      <c r="U185" s="33"/>
      <c r="V185" s="33"/>
      <c r="W185" s="33"/>
      <c r="X185" s="33"/>
      <c r="Y185" s="33"/>
      <c r="Z185" s="33"/>
      <c r="AA185" s="33"/>
      <c r="AB185" s="33"/>
      <c r="AC185" s="33"/>
      <c r="AD185" s="33"/>
      <c r="AE185" s="33"/>
      <c r="AR185" s="172" t="s">
        <v>255</v>
      </c>
      <c r="AT185" s="172" t="s">
        <v>167</v>
      </c>
      <c r="AU185" s="172" t="s">
        <v>75</v>
      </c>
      <c r="AY185" s="18" t="s">
        <v>165</v>
      </c>
      <c r="BE185" s="173">
        <f t="shared" si="14"/>
        <v>0</v>
      </c>
      <c r="BF185" s="173">
        <f t="shared" si="15"/>
        <v>0</v>
      </c>
      <c r="BG185" s="173">
        <f t="shared" si="16"/>
        <v>0</v>
      </c>
      <c r="BH185" s="173">
        <f t="shared" si="17"/>
        <v>0</v>
      </c>
      <c r="BI185" s="173">
        <f t="shared" si="18"/>
        <v>0</v>
      </c>
      <c r="BJ185" s="18" t="s">
        <v>15</v>
      </c>
      <c r="BK185" s="173">
        <f t="shared" si="19"/>
        <v>0</v>
      </c>
      <c r="BL185" s="18" t="s">
        <v>255</v>
      </c>
      <c r="BM185" s="172" t="s">
        <v>838</v>
      </c>
    </row>
    <row r="186" spans="2:63" s="12" customFormat="1" ht="22.9" customHeight="1">
      <c r="B186" s="147"/>
      <c r="D186" s="360" t="s">
        <v>70</v>
      </c>
      <c r="E186" s="158" t="s">
        <v>338</v>
      </c>
      <c r="F186" s="158" t="s">
        <v>339</v>
      </c>
      <c r="I186" s="150"/>
      <c r="J186" s="159">
        <f>BK186</f>
        <v>0</v>
      </c>
      <c r="L186" s="147"/>
      <c r="M186" s="152"/>
      <c r="N186" s="153"/>
      <c r="O186" s="153"/>
      <c r="P186" s="154">
        <f>SUM(P187:P191)</f>
        <v>0</v>
      </c>
      <c r="Q186" s="153"/>
      <c r="R186" s="154">
        <f>SUM(R187:R191)</f>
        <v>0.046788</v>
      </c>
      <c r="S186" s="153"/>
      <c r="T186" s="155">
        <f>SUM(T187:T191)</f>
        <v>0.063677</v>
      </c>
      <c r="AR186" s="148" t="s">
        <v>75</v>
      </c>
      <c r="AT186" s="156" t="s">
        <v>70</v>
      </c>
      <c r="AU186" s="156" t="s">
        <v>15</v>
      </c>
      <c r="AY186" s="148" t="s">
        <v>165</v>
      </c>
      <c r="BK186" s="157">
        <f>SUM(BK187:BK191)</f>
        <v>0</v>
      </c>
    </row>
    <row r="187" spans="1:65" s="2" customFormat="1" ht="44.25" customHeight="1">
      <c r="A187" s="33"/>
      <c r="B187" s="160"/>
      <c r="C187" s="161" t="s">
        <v>340</v>
      </c>
      <c r="D187" s="358" t="s">
        <v>167</v>
      </c>
      <c r="E187" s="162" t="s">
        <v>341</v>
      </c>
      <c r="F187" s="163" t="s">
        <v>342</v>
      </c>
      <c r="G187" s="164" t="s">
        <v>170</v>
      </c>
      <c r="H187" s="165">
        <v>3.7</v>
      </c>
      <c r="I187" s="166"/>
      <c r="J187" s="167">
        <f>ROUND(I187*H187,2)</f>
        <v>0</v>
      </c>
      <c r="K187" s="163" t="s">
        <v>3</v>
      </c>
      <c r="L187" s="34"/>
      <c r="M187" s="168" t="s">
        <v>3</v>
      </c>
      <c r="N187" s="169" t="s">
        <v>42</v>
      </c>
      <c r="O187" s="54"/>
      <c r="P187" s="170">
        <f>O187*H187</f>
        <v>0</v>
      </c>
      <c r="Q187" s="170">
        <v>0.01254</v>
      </c>
      <c r="R187" s="170">
        <f>Q187*H187</f>
        <v>0.046398</v>
      </c>
      <c r="S187" s="170">
        <v>0</v>
      </c>
      <c r="T187" s="171">
        <f>S187*H187</f>
        <v>0</v>
      </c>
      <c r="U187" s="33"/>
      <c r="V187" s="33"/>
      <c r="W187" s="33"/>
      <c r="X187" s="33"/>
      <c r="Y187" s="33"/>
      <c r="Z187" s="33"/>
      <c r="AA187" s="33"/>
      <c r="AB187" s="33"/>
      <c r="AC187" s="33"/>
      <c r="AD187" s="33"/>
      <c r="AE187" s="33"/>
      <c r="AR187" s="172" t="s">
        <v>255</v>
      </c>
      <c r="AT187" s="172" t="s">
        <v>167</v>
      </c>
      <c r="AU187" s="172" t="s">
        <v>75</v>
      </c>
      <c r="AY187" s="18" t="s">
        <v>165</v>
      </c>
      <c r="BE187" s="173">
        <f>IF(N187="základní",J187,0)</f>
        <v>0</v>
      </c>
      <c r="BF187" s="173">
        <f>IF(N187="snížená",J187,0)</f>
        <v>0</v>
      </c>
      <c r="BG187" s="173">
        <f>IF(N187="zákl. přenesená",J187,0)</f>
        <v>0</v>
      </c>
      <c r="BH187" s="173">
        <f>IF(N187="sníž. přenesená",J187,0)</f>
        <v>0</v>
      </c>
      <c r="BI187" s="173">
        <f>IF(N187="nulová",J187,0)</f>
        <v>0</v>
      </c>
      <c r="BJ187" s="18" t="s">
        <v>15</v>
      </c>
      <c r="BK187" s="173">
        <f>ROUND(I187*H187,2)</f>
        <v>0</v>
      </c>
      <c r="BL187" s="18" t="s">
        <v>255</v>
      </c>
      <c r="BM187" s="172" t="s">
        <v>839</v>
      </c>
    </row>
    <row r="188" spans="1:65" s="2" customFormat="1" ht="44.25" customHeight="1">
      <c r="A188" s="33"/>
      <c r="B188" s="160"/>
      <c r="C188" s="161" t="s">
        <v>344</v>
      </c>
      <c r="D188" s="358" t="s">
        <v>167</v>
      </c>
      <c r="E188" s="162" t="s">
        <v>345</v>
      </c>
      <c r="F188" s="163" t="s">
        <v>346</v>
      </c>
      <c r="G188" s="164" t="s">
        <v>170</v>
      </c>
      <c r="H188" s="165">
        <v>3.7</v>
      </c>
      <c r="I188" s="166"/>
      <c r="J188" s="167">
        <f>ROUND(I188*H188,2)</f>
        <v>0</v>
      </c>
      <c r="K188" s="163" t="s">
        <v>171</v>
      </c>
      <c r="L188" s="34"/>
      <c r="M188" s="168" t="s">
        <v>3</v>
      </c>
      <c r="N188" s="169" t="s">
        <v>42</v>
      </c>
      <c r="O188" s="54"/>
      <c r="P188" s="170">
        <f>O188*H188</f>
        <v>0</v>
      </c>
      <c r="Q188" s="170">
        <v>0</v>
      </c>
      <c r="R188" s="170">
        <f>Q188*H188</f>
        <v>0</v>
      </c>
      <c r="S188" s="170">
        <v>0.01721</v>
      </c>
      <c r="T188" s="171">
        <f>S188*H188</f>
        <v>0.063677</v>
      </c>
      <c r="U188" s="33"/>
      <c r="V188" s="33"/>
      <c r="W188" s="33"/>
      <c r="X188" s="33"/>
      <c r="Y188" s="33"/>
      <c r="Z188" s="33"/>
      <c r="AA188" s="33"/>
      <c r="AB188" s="33"/>
      <c r="AC188" s="33"/>
      <c r="AD188" s="33"/>
      <c r="AE188" s="33"/>
      <c r="AR188" s="172" t="s">
        <v>255</v>
      </c>
      <c r="AT188" s="172" t="s">
        <v>167</v>
      </c>
      <c r="AU188" s="172" t="s">
        <v>75</v>
      </c>
      <c r="AY188" s="18" t="s">
        <v>165</v>
      </c>
      <c r="BE188" s="173">
        <f>IF(N188="základní",J188,0)</f>
        <v>0</v>
      </c>
      <c r="BF188" s="173">
        <f>IF(N188="snížená",J188,0)</f>
        <v>0</v>
      </c>
      <c r="BG188" s="173">
        <f>IF(N188="zákl. přenesená",J188,0)</f>
        <v>0</v>
      </c>
      <c r="BH188" s="173">
        <f>IF(N188="sníž. přenesená",J188,0)</f>
        <v>0</v>
      </c>
      <c r="BI188" s="173">
        <f>IF(N188="nulová",J188,0)</f>
        <v>0</v>
      </c>
      <c r="BJ188" s="18" t="s">
        <v>15</v>
      </c>
      <c r="BK188" s="173">
        <f>ROUND(I188*H188,2)</f>
        <v>0</v>
      </c>
      <c r="BL188" s="18" t="s">
        <v>255</v>
      </c>
      <c r="BM188" s="172" t="s">
        <v>840</v>
      </c>
    </row>
    <row r="189" spans="1:65" s="2" customFormat="1" ht="21.75" customHeight="1">
      <c r="A189" s="33"/>
      <c r="B189" s="160"/>
      <c r="C189" s="161" t="s">
        <v>348</v>
      </c>
      <c r="D189" s="358" t="s">
        <v>167</v>
      </c>
      <c r="E189" s="162" t="s">
        <v>349</v>
      </c>
      <c r="F189" s="163" t="s">
        <v>350</v>
      </c>
      <c r="G189" s="164" t="s">
        <v>286</v>
      </c>
      <c r="H189" s="165">
        <v>1</v>
      </c>
      <c r="I189" s="166"/>
      <c r="J189" s="167">
        <f>ROUND(I189*H189,2)</f>
        <v>0</v>
      </c>
      <c r="K189" s="163" t="s">
        <v>3</v>
      </c>
      <c r="L189" s="34"/>
      <c r="M189" s="168" t="s">
        <v>3</v>
      </c>
      <c r="N189" s="169" t="s">
        <v>42</v>
      </c>
      <c r="O189" s="54"/>
      <c r="P189" s="170">
        <f>O189*H189</f>
        <v>0</v>
      </c>
      <c r="Q189" s="170">
        <v>3E-05</v>
      </c>
      <c r="R189" s="170">
        <f>Q189*H189</f>
        <v>3E-05</v>
      </c>
      <c r="S189" s="170">
        <v>0</v>
      </c>
      <c r="T189" s="171">
        <f>S189*H189</f>
        <v>0</v>
      </c>
      <c r="U189" s="33"/>
      <c r="V189" s="33"/>
      <c r="W189" s="33"/>
      <c r="X189" s="33"/>
      <c r="Y189" s="33"/>
      <c r="Z189" s="33"/>
      <c r="AA189" s="33"/>
      <c r="AB189" s="33"/>
      <c r="AC189" s="33"/>
      <c r="AD189" s="33"/>
      <c r="AE189" s="33"/>
      <c r="AR189" s="172" t="s">
        <v>255</v>
      </c>
      <c r="AT189" s="172" t="s">
        <v>167</v>
      </c>
      <c r="AU189" s="172" t="s">
        <v>75</v>
      </c>
      <c r="AY189" s="18" t="s">
        <v>165</v>
      </c>
      <c r="BE189" s="173">
        <f>IF(N189="základní",J189,0)</f>
        <v>0</v>
      </c>
      <c r="BF189" s="173">
        <f>IF(N189="snížená",J189,0)</f>
        <v>0</v>
      </c>
      <c r="BG189" s="173">
        <f>IF(N189="zákl. přenesená",J189,0)</f>
        <v>0</v>
      </c>
      <c r="BH189" s="173">
        <f>IF(N189="sníž. přenesená",J189,0)</f>
        <v>0</v>
      </c>
      <c r="BI189" s="173">
        <f>IF(N189="nulová",J189,0)</f>
        <v>0</v>
      </c>
      <c r="BJ189" s="18" t="s">
        <v>15</v>
      </c>
      <c r="BK189" s="173">
        <f>ROUND(I189*H189,2)</f>
        <v>0</v>
      </c>
      <c r="BL189" s="18" t="s">
        <v>255</v>
      </c>
      <c r="BM189" s="172" t="s">
        <v>841</v>
      </c>
    </row>
    <row r="190" spans="1:65" s="2" customFormat="1" ht="16.5" customHeight="1">
      <c r="A190" s="33"/>
      <c r="B190" s="160"/>
      <c r="C190" s="198" t="s">
        <v>352</v>
      </c>
      <c r="D190" s="361" t="s">
        <v>353</v>
      </c>
      <c r="E190" s="199" t="s">
        <v>354</v>
      </c>
      <c r="F190" s="200" t="s">
        <v>355</v>
      </c>
      <c r="G190" s="201" t="s">
        <v>286</v>
      </c>
      <c r="H190" s="202">
        <v>1</v>
      </c>
      <c r="I190" s="203"/>
      <c r="J190" s="204">
        <f>ROUND(I190*H190,2)</f>
        <v>0</v>
      </c>
      <c r="K190" s="200" t="s">
        <v>3</v>
      </c>
      <c r="L190" s="205"/>
      <c r="M190" s="206" t="s">
        <v>3</v>
      </c>
      <c r="N190" s="207" t="s">
        <v>42</v>
      </c>
      <c r="O190" s="54"/>
      <c r="P190" s="170">
        <f>O190*H190</f>
        <v>0</v>
      </c>
      <c r="Q190" s="170">
        <v>0.00036</v>
      </c>
      <c r="R190" s="170">
        <f>Q190*H190</f>
        <v>0.00036</v>
      </c>
      <c r="S190" s="170">
        <v>0</v>
      </c>
      <c r="T190" s="171">
        <f>S190*H190</f>
        <v>0</v>
      </c>
      <c r="U190" s="33"/>
      <c r="V190" s="33"/>
      <c r="W190" s="33"/>
      <c r="X190" s="33"/>
      <c r="Y190" s="33"/>
      <c r="Z190" s="33"/>
      <c r="AA190" s="33"/>
      <c r="AB190" s="33"/>
      <c r="AC190" s="33"/>
      <c r="AD190" s="33"/>
      <c r="AE190" s="33"/>
      <c r="AR190" s="172" t="s">
        <v>330</v>
      </c>
      <c r="AT190" s="172" t="s">
        <v>353</v>
      </c>
      <c r="AU190" s="172" t="s">
        <v>75</v>
      </c>
      <c r="AY190" s="18" t="s">
        <v>165</v>
      </c>
      <c r="BE190" s="173">
        <f>IF(N190="základní",J190,0)</f>
        <v>0</v>
      </c>
      <c r="BF190" s="173">
        <f>IF(N190="snížená",J190,0)</f>
        <v>0</v>
      </c>
      <c r="BG190" s="173">
        <f>IF(N190="zákl. přenesená",J190,0)</f>
        <v>0</v>
      </c>
      <c r="BH190" s="173">
        <f>IF(N190="sníž. přenesená",J190,0)</f>
        <v>0</v>
      </c>
      <c r="BI190" s="173">
        <f>IF(N190="nulová",J190,0)</f>
        <v>0</v>
      </c>
      <c r="BJ190" s="18" t="s">
        <v>15</v>
      </c>
      <c r="BK190" s="173">
        <f>ROUND(I190*H190,2)</f>
        <v>0</v>
      </c>
      <c r="BL190" s="18" t="s">
        <v>255</v>
      </c>
      <c r="BM190" s="172" t="s">
        <v>842</v>
      </c>
    </row>
    <row r="191" spans="1:65" s="2" customFormat="1" ht="44.25" customHeight="1">
      <c r="A191" s="33"/>
      <c r="B191" s="160"/>
      <c r="C191" s="161" t="s">
        <v>357</v>
      </c>
      <c r="D191" s="358" t="s">
        <v>167</v>
      </c>
      <c r="E191" s="162" t="s">
        <v>843</v>
      </c>
      <c r="F191" s="163" t="s">
        <v>844</v>
      </c>
      <c r="G191" s="164" t="s">
        <v>270</v>
      </c>
      <c r="H191" s="197"/>
      <c r="I191" s="166"/>
      <c r="J191" s="167">
        <f>ROUND(I191*H191,2)</f>
        <v>0</v>
      </c>
      <c r="K191" s="163" t="s">
        <v>171</v>
      </c>
      <c r="L191" s="34"/>
      <c r="M191" s="168" t="s">
        <v>3</v>
      </c>
      <c r="N191" s="169" t="s">
        <v>42</v>
      </c>
      <c r="O191" s="54"/>
      <c r="P191" s="170">
        <f>O191*H191</f>
        <v>0</v>
      </c>
      <c r="Q191" s="170">
        <v>0</v>
      </c>
      <c r="R191" s="170">
        <f>Q191*H191</f>
        <v>0</v>
      </c>
      <c r="S191" s="170">
        <v>0</v>
      </c>
      <c r="T191" s="171">
        <f>S191*H191</f>
        <v>0</v>
      </c>
      <c r="U191" s="33"/>
      <c r="V191" s="33"/>
      <c r="W191" s="33"/>
      <c r="X191" s="33"/>
      <c r="Y191" s="33"/>
      <c r="Z191" s="33"/>
      <c r="AA191" s="33"/>
      <c r="AB191" s="33"/>
      <c r="AC191" s="33"/>
      <c r="AD191" s="33"/>
      <c r="AE191" s="33"/>
      <c r="AR191" s="172" t="s">
        <v>255</v>
      </c>
      <c r="AT191" s="172" t="s">
        <v>167</v>
      </c>
      <c r="AU191" s="172" t="s">
        <v>75</v>
      </c>
      <c r="AY191" s="18" t="s">
        <v>165</v>
      </c>
      <c r="BE191" s="173">
        <f>IF(N191="základní",J191,0)</f>
        <v>0</v>
      </c>
      <c r="BF191" s="173">
        <f>IF(N191="snížená",J191,0)</f>
        <v>0</v>
      </c>
      <c r="BG191" s="173">
        <f>IF(N191="zákl. přenesená",J191,0)</f>
        <v>0</v>
      </c>
      <c r="BH191" s="173">
        <f>IF(N191="sníž. přenesená",J191,0)</f>
        <v>0</v>
      </c>
      <c r="BI191" s="173">
        <f>IF(N191="nulová",J191,0)</f>
        <v>0</v>
      </c>
      <c r="BJ191" s="18" t="s">
        <v>15</v>
      </c>
      <c r="BK191" s="173">
        <f>ROUND(I191*H191,2)</f>
        <v>0</v>
      </c>
      <c r="BL191" s="18" t="s">
        <v>255</v>
      </c>
      <c r="BM191" s="172" t="s">
        <v>845</v>
      </c>
    </row>
    <row r="192" spans="2:63" s="12" customFormat="1" ht="22.9" customHeight="1">
      <c r="B192" s="147"/>
      <c r="D192" s="360" t="s">
        <v>70</v>
      </c>
      <c r="E192" s="158" t="s">
        <v>361</v>
      </c>
      <c r="F192" s="158" t="s">
        <v>362</v>
      </c>
      <c r="I192" s="150"/>
      <c r="J192" s="159">
        <f>BK192</f>
        <v>0</v>
      </c>
      <c r="L192" s="147"/>
      <c r="M192" s="152"/>
      <c r="N192" s="153"/>
      <c r="O192" s="153"/>
      <c r="P192" s="154">
        <f>SUM(P193:P200)</f>
        <v>0</v>
      </c>
      <c r="Q192" s="153"/>
      <c r="R192" s="154">
        <f>SUM(R193:R200)</f>
        <v>0.02068</v>
      </c>
      <c r="S192" s="153"/>
      <c r="T192" s="155">
        <f>SUM(T193:T200)</f>
        <v>0.024</v>
      </c>
      <c r="AR192" s="148" t="s">
        <v>75</v>
      </c>
      <c r="AT192" s="156" t="s">
        <v>70</v>
      </c>
      <c r="AU192" s="156" t="s">
        <v>15</v>
      </c>
      <c r="AY192" s="148" t="s">
        <v>165</v>
      </c>
      <c r="BK192" s="157">
        <f>SUM(BK193:BK200)</f>
        <v>0</v>
      </c>
    </row>
    <row r="193" spans="1:65" s="2" customFormat="1" ht="33" customHeight="1">
      <c r="A193" s="33"/>
      <c r="B193" s="160"/>
      <c r="C193" s="161" t="s">
        <v>363</v>
      </c>
      <c r="D193" s="358" t="s">
        <v>167</v>
      </c>
      <c r="E193" s="162" t="s">
        <v>364</v>
      </c>
      <c r="F193" s="163" t="s">
        <v>365</v>
      </c>
      <c r="G193" s="164" t="s">
        <v>286</v>
      </c>
      <c r="H193" s="165">
        <v>1</v>
      </c>
      <c r="I193" s="166"/>
      <c r="J193" s="167">
        <f aca="true" t="shared" si="20" ref="J193:J200">ROUND(I193*H193,2)</f>
        <v>0</v>
      </c>
      <c r="K193" s="163" t="s">
        <v>171</v>
      </c>
      <c r="L193" s="34"/>
      <c r="M193" s="168" t="s">
        <v>3</v>
      </c>
      <c r="N193" s="169" t="s">
        <v>42</v>
      </c>
      <c r="O193" s="54"/>
      <c r="P193" s="170">
        <f aca="true" t="shared" si="21" ref="P193:P200">O193*H193</f>
        <v>0</v>
      </c>
      <c r="Q193" s="170">
        <v>0</v>
      </c>
      <c r="R193" s="170">
        <f aca="true" t="shared" si="22" ref="R193:R200">Q193*H193</f>
        <v>0</v>
      </c>
      <c r="S193" s="170">
        <v>0</v>
      </c>
      <c r="T193" s="171">
        <f aca="true" t="shared" si="23" ref="T193:T200">S193*H193</f>
        <v>0</v>
      </c>
      <c r="U193" s="33"/>
      <c r="V193" s="33"/>
      <c r="W193" s="33"/>
      <c r="X193" s="33"/>
      <c r="Y193" s="33"/>
      <c r="Z193" s="33"/>
      <c r="AA193" s="33"/>
      <c r="AB193" s="33"/>
      <c r="AC193" s="33"/>
      <c r="AD193" s="33"/>
      <c r="AE193" s="33"/>
      <c r="AR193" s="172" t="s">
        <v>255</v>
      </c>
      <c r="AT193" s="172" t="s">
        <v>167</v>
      </c>
      <c r="AU193" s="172" t="s">
        <v>75</v>
      </c>
      <c r="AY193" s="18" t="s">
        <v>165</v>
      </c>
      <c r="BE193" s="173">
        <f aca="true" t="shared" si="24" ref="BE193:BE200">IF(N193="základní",J193,0)</f>
        <v>0</v>
      </c>
      <c r="BF193" s="173">
        <f aca="true" t="shared" si="25" ref="BF193:BF200">IF(N193="snížená",J193,0)</f>
        <v>0</v>
      </c>
      <c r="BG193" s="173">
        <f aca="true" t="shared" si="26" ref="BG193:BG200">IF(N193="zákl. přenesená",J193,0)</f>
        <v>0</v>
      </c>
      <c r="BH193" s="173">
        <f aca="true" t="shared" si="27" ref="BH193:BH200">IF(N193="sníž. přenesená",J193,0)</f>
        <v>0</v>
      </c>
      <c r="BI193" s="173">
        <f aca="true" t="shared" si="28" ref="BI193:BI200">IF(N193="nulová",J193,0)</f>
        <v>0</v>
      </c>
      <c r="BJ193" s="18" t="s">
        <v>15</v>
      </c>
      <c r="BK193" s="173">
        <f aca="true" t="shared" si="29" ref="BK193:BK200">ROUND(I193*H193,2)</f>
        <v>0</v>
      </c>
      <c r="BL193" s="18" t="s">
        <v>255</v>
      </c>
      <c r="BM193" s="172" t="s">
        <v>846</v>
      </c>
    </row>
    <row r="194" spans="1:65" s="2" customFormat="1" ht="21.75" customHeight="1">
      <c r="A194" s="33"/>
      <c r="B194" s="160"/>
      <c r="C194" s="198" t="s">
        <v>367</v>
      </c>
      <c r="D194" s="361" t="s">
        <v>353</v>
      </c>
      <c r="E194" s="199" t="s">
        <v>368</v>
      </c>
      <c r="F194" s="200" t="s">
        <v>369</v>
      </c>
      <c r="G194" s="201" t="s">
        <v>286</v>
      </c>
      <c r="H194" s="202">
        <v>1</v>
      </c>
      <c r="I194" s="203"/>
      <c r="J194" s="204">
        <f t="shared" si="20"/>
        <v>0</v>
      </c>
      <c r="K194" s="200" t="s">
        <v>3</v>
      </c>
      <c r="L194" s="205"/>
      <c r="M194" s="206" t="s">
        <v>3</v>
      </c>
      <c r="N194" s="207" t="s">
        <v>42</v>
      </c>
      <c r="O194" s="54"/>
      <c r="P194" s="170">
        <f t="shared" si="21"/>
        <v>0</v>
      </c>
      <c r="Q194" s="170">
        <v>0.0155</v>
      </c>
      <c r="R194" s="170">
        <f t="shared" si="22"/>
        <v>0.0155</v>
      </c>
      <c r="S194" s="170">
        <v>0</v>
      </c>
      <c r="T194" s="171">
        <f t="shared" si="23"/>
        <v>0</v>
      </c>
      <c r="U194" s="33"/>
      <c r="V194" s="33"/>
      <c r="W194" s="33"/>
      <c r="X194" s="33"/>
      <c r="Y194" s="33"/>
      <c r="Z194" s="33"/>
      <c r="AA194" s="33"/>
      <c r="AB194" s="33"/>
      <c r="AC194" s="33"/>
      <c r="AD194" s="33"/>
      <c r="AE194" s="33"/>
      <c r="AR194" s="172" t="s">
        <v>330</v>
      </c>
      <c r="AT194" s="172" t="s">
        <v>353</v>
      </c>
      <c r="AU194" s="172" t="s">
        <v>75</v>
      </c>
      <c r="AY194" s="18" t="s">
        <v>165</v>
      </c>
      <c r="BE194" s="173">
        <f t="shared" si="24"/>
        <v>0</v>
      </c>
      <c r="BF194" s="173">
        <f t="shared" si="25"/>
        <v>0</v>
      </c>
      <c r="BG194" s="173">
        <f t="shared" si="26"/>
        <v>0</v>
      </c>
      <c r="BH194" s="173">
        <f t="shared" si="27"/>
        <v>0</v>
      </c>
      <c r="BI194" s="173">
        <f t="shared" si="28"/>
        <v>0</v>
      </c>
      <c r="BJ194" s="18" t="s">
        <v>15</v>
      </c>
      <c r="BK194" s="173">
        <f t="shared" si="29"/>
        <v>0</v>
      </c>
      <c r="BL194" s="18" t="s">
        <v>255</v>
      </c>
      <c r="BM194" s="172" t="s">
        <v>847</v>
      </c>
    </row>
    <row r="195" spans="1:65" s="2" customFormat="1" ht="16.5" customHeight="1">
      <c r="A195" s="33"/>
      <c r="B195" s="160"/>
      <c r="C195" s="161" t="s">
        <v>371</v>
      </c>
      <c r="D195" s="358" t="s">
        <v>167</v>
      </c>
      <c r="E195" s="162" t="s">
        <v>372</v>
      </c>
      <c r="F195" s="163" t="s">
        <v>373</v>
      </c>
      <c r="G195" s="164" t="s">
        <v>286</v>
      </c>
      <c r="H195" s="165">
        <v>1</v>
      </c>
      <c r="I195" s="166"/>
      <c r="J195" s="167">
        <f t="shared" si="20"/>
        <v>0</v>
      </c>
      <c r="K195" s="163" t="s">
        <v>171</v>
      </c>
      <c r="L195" s="34"/>
      <c r="M195" s="168" t="s">
        <v>3</v>
      </c>
      <c r="N195" s="169" t="s">
        <v>42</v>
      </c>
      <c r="O195" s="54"/>
      <c r="P195" s="170">
        <f t="shared" si="21"/>
        <v>0</v>
      </c>
      <c r="Q195" s="170">
        <v>0</v>
      </c>
      <c r="R195" s="170">
        <f t="shared" si="22"/>
        <v>0</v>
      </c>
      <c r="S195" s="170">
        <v>0</v>
      </c>
      <c r="T195" s="171">
        <f t="shared" si="23"/>
        <v>0</v>
      </c>
      <c r="U195" s="33"/>
      <c r="V195" s="33"/>
      <c r="W195" s="33"/>
      <c r="X195" s="33"/>
      <c r="Y195" s="33"/>
      <c r="Z195" s="33"/>
      <c r="AA195" s="33"/>
      <c r="AB195" s="33"/>
      <c r="AC195" s="33"/>
      <c r="AD195" s="33"/>
      <c r="AE195" s="33"/>
      <c r="AR195" s="172" t="s">
        <v>255</v>
      </c>
      <c r="AT195" s="172" t="s">
        <v>167</v>
      </c>
      <c r="AU195" s="172" t="s">
        <v>75</v>
      </c>
      <c r="AY195" s="18" t="s">
        <v>165</v>
      </c>
      <c r="BE195" s="173">
        <f t="shared" si="24"/>
        <v>0</v>
      </c>
      <c r="BF195" s="173">
        <f t="shared" si="25"/>
        <v>0</v>
      </c>
      <c r="BG195" s="173">
        <f t="shared" si="26"/>
        <v>0</v>
      </c>
      <c r="BH195" s="173">
        <f t="shared" si="27"/>
        <v>0</v>
      </c>
      <c r="BI195" s="173">
        <f t="shared" si="28"/>
        <v>0</v>
      </c>
      <c r="BJ195" s="18" t="s">
        <v>15</v>
      </c>
      <c r="BK195" s="173">
        <f t="shared" si="29"/>
        <v>0</v>
      </c>
      <c r="BL195" s="18" t="s">
        <v>255</v>
      </c>
      <c r="BM195" s="172" t="s">
        <v>848</v>
      </c>
    </row>
    <row r="196" spans="1:65" s="2" customFormat="1" ht="21.75" customHeight="1">
      <c r="A196" s="33"/>
      <c r="B196" s="160"/>
      <c r="C196" s="198" t="s">
        <v>375</v>
      </c>
      <c r="D196" s="361" t="s">
        <v>353</v>
      </c>
      <c r="E196" s="199" t="s">
        <v>376</v>
      </c>
      <c r="F196" s="200" t="s">
        <v>377</v>
      </c>
      <c r="G196" s="201" t="s">
        <v>286</v>
      </c>
      <c r="H196" s="202">
        <v>1</v>
      </c>
      <c r="I196" s="203"/>
      <c r="J196" s="204">
        <f t="shared" si="20"/>
        <v>0</v>
      </c>
      <c r="K196" s="200" t="s">
        <v>3</v>
      </c>
      <c r="L196" s="205"/>
      <c r="M196" s="206" t="s">
        <v>3</v>
      </c>
      <c r="N196" s="207" t="s">
        <v>42</v>
      </c>
      <c r="O196" s="54"/>
      <c r="P196" s="170">
        <f t="shared" si="21"/>
        <v>0</v>
      </c>
      <c r="Q196" s="170">
        <v>0.00068</v>
      </c>
      <c r="R196" s="170">
        <f t="shared" si="22"/>
        <v>0.00068</v>
      </c>
      <c r="S196" s="170">
        <v>0</v>
      </c>
      <c r="T196" s="171">
        <f t="shared" si="23"/>
        <v>0</v>
      </c>
      <c r="U196" s="33"/>
      <c r="V196" s="33"/>
      <c r="W196" s="33"/>
      <c r="X196" s="33"/>
      <c r="Y196" s="33"/>
      <c r="Z196" s="33"/>
      <c r="AA196" s="33"/>
      <c r="AB196" s="33"/>
      <c r="AC196" s="33"/>
      <c r="AD196" s="33"/>
      <c r="AE196" s="33"/>
      <c r="AR196" s="172" t="s">
        <v>330</v>
      </c>
      <c r="AT196" s="172" t="s">
        <v>353</v>
      </c>
      <c r="AU196" s="172" t="s">
        <v>75</v>
      </c>
      <c r="AY196" s="18" t="s">
        <v>165</v>
      </c>
      <c r="BE196" s="173">
        <f t="shared" si="24"/>
        <v>0</v>
      </c>
      <c r="BF196" s="173">
        <f t="shared" si="25"/>
        <v>0</v>
      </c>
      <c r="BG196" s="173">
        <f t="shared" si="26"/>
        <v>0</v>
      </c>
      <c r="BH196" s="173">
        <f t="shared" si="27"/>
        <v>0</v>
      </c>
      <c r="BI196" s="173">
        <f t="shared" si="28"/>
        <v>0</v>
      </c>
      <c r="BJ196" s="18" t="s">
        <v>15</v>
      </c>
      <c r="BK196" s="173">
        <f t="shared" si="29"/>
        <v>0</v>
      </c>
      <c r="BL196" s="18" t="s">
        <v>255</v>
      </c>
      <c r="BM196" s="172" t="s">
        <v>849</v>
      </c>
    </row>
    <row r="197" spans="1:65" s="2" customFormat="1" ht="16.5" customHeight="1">
      <c r="A197" s="33"/>
      <c r="B197" s="160"/>
      <c r="C197" s="161" t="s">
        <v>379</v>
      </c>
      <c r="D197" s="358" t="s">
        <v>167</v>
      </c>
      <c r="E197" s="162" t="s">
        <v>380</v>
      </c>
      <c r="F197" s="163" t="s">
        <v>381</v>
      </c>
      <c r="G197" s="164" t="s">
        <v>286</v>
      </c>
      <c r="H197" s="165">
        <v>1</v>
      </c>
      <c r="I197" s="166"/>
      <c r="J197" s="167">
        <f t="shared" si="20"/>
        <v>0</v>
      </c>
      <c r="K197" s="163" t="s">
        <v>171</v>
      </c>
      <c r="L197" s="34"/>
      <c r="M197" s="168" t="s">
        <v>3</v>
      </c>
      <c r="N197" s="169" t="s">
        <v>42</v>
      </c>
      <c r="O197" s="54"/>
      <c r="P197" s="170">
        <f t="shared" si="21"/>
        <v>0</v>
      </c>
      <c r="Q197" s="170">
        <v>0</v>
      </c>
      <c r="R197" s="170">
        <f t="shared" si="22"/>
        <v>0</v>
      </c>
      <c r="S197" s="170">
        <v>0.024</v>
      </c>
      <c r="T197" s="171">
        <f t="shared" si="23"/>
        <v>0.024</v>
      </c>
      <c r="U197" s="33"/>
      <c r="V197" s="33"/>
      <c r="W197" s="33"/>
      <c r="X197" s="33"/>
      <c r="Y197" s="33"/>
      <c r="Z197" s="33"/>
      <c r="AA197" s="33"/>
      <c r="AB197" s="33"/>
      <c r="AC197" s="33"/>
      <c r="AD197" s="33"/>
      <c r="AE197" s="33"/>
      <c r="AR197" s="172" t="s">
        <v>255</v>
      </c>
      <c r="AT197" s="172" t="s">
        <v>167</v>
      </c>
      <c r="AU197" s="172" t="s">
        <v>75</v>
      </c>
      <c r="AY197" s="18" t="s">
        <v>165</v>
      </c>
      <c r="BE197" s="173">
        <f t="shared" si="24"/>
        <v>0</v>
      </c>
      <c r="BF197" s="173">
        <f t="shared" si="25"/>
        <v>0</v>
      </c>
      <c r="BG197" s="173">
        <f t="shared" si="26"/>
        <v>0</v>
      </c>
      <c r="BH197" s="173">
        <f t="shared" si="27"/>
        <v>0</v>
      </c>
      <c r="BI197" s="173">
        <f t="shared" si="28"/>
        <v>0</v>
      </c>
      <c r="BJ197" s="18" t="s">
        <v>15</v>
      </c>
      <c r="BK197" s="173">
        <f t="shared" si="29"/>
        <v>0</v>
      </c>
      <c r="BL197" s="18" t="s">
        <v>255</v>
      </c>
      <c r="BM197" s="172" t="s">
        <v>850</v>
      </c>
    </row>
    <row r="198" spans="1:65" s="2" customFormat="1" ht="21.75" customHeight="1">
      <c r="A198" s="33"/>
      <c r="B198" s="160"/>
      <c r="C198" s="161" t="s">
        <v>383</v>
      </c>
      <c r="D198" s="358" t="s">
        <v>167</v>
      </c>
      <c r="E198" s="162" t="s">
        <v>384</v>
      </c>
      <c r="F198" s="163" t="s">
        <v>385</v>
      </c>
      <c r="G198" s="164" t="s">
        <v>286</v>
      </c>
      <c r="H198" s="165">
        <v>1</v>
      </c>
      <c r="I198" s="166"/>
      <c r="J198" s="167">
        <f t="shared" si="20"/>
        <v>0</v>
      </c>
      <c r="K198" s="163" t="s">
        <v>3</v>
      </c>
      <c r="L198" s="34"/>
      <c r="M198" s="168" t="s">
        <v>3</v>
      </c>
      <c r="N198" s="169" t="s">
        <v>42</v>
      </c>
      <c r="O198" s="54"/>
      <c r="P198" s="170">
        <f t="shared" si="21"/>
        <v>0</v>
      </c>
      <c r="Q198" s="170">
        <v>0</v>
      </c>
      <c r="R198" s="170">
        <f t="shared" si="22"/>
        <v>0</v>
      </c>
      <c r="S198" s="170">
        <v>0</v>
      </c>
      <c r="T198" s="171">
        <f t="shared" si="23"/>
        <v>0</v>
      </c>
      <c r="U198" s="33"/>
      <c r="V198" s="33"/>
      <c r="W198" s="33"/>
      <c r="X198" s="33"/>
      <c r="Y198" s="33"/>
      <c r="Z198" s="33"/>
      <c r="AA198" s="33"/>
      <c r="AB198" s="33"/>
      <c r="AC198" s="33"/>
      <c r="AD198" s="33"/>
      <c r="AE198" s="33"/>
      <c r="AR198" s="172" t="s">
        <v>255</v>
      </c>
      <c r="AT198" s="172" t="s">
        <v>167</v>
      </c>
      <c r="AU198" s="172" t="s">
        <v>75</v>
      </c>
      <c r="AY198" s="18" t="s">
        <v>165</v>
      </c>
      <c r="BE198" s="173">
        <f t="shared" si="24"/>
        <v>0</v>
      </c>
      <c r="BF198" s="173">
        <f t="shared" si="25"/>
        <v>0</v>
      </c>
      <c r="BG198" s="173">
        <f t="shared" si="26"/>
        <v>0</v>
      </c>
      <c r="BH198" s="173">
        <f t="shared" si="27"/>
        <v>0</v>
      </c>
      <c r="BI198" s="173">
        <f t="shared" si="28"/>
        <v>0</v>
      </c>
      <c r="BJ198" s="18" t="s">
        <v>15</v>
      </c>
      <c r="BK198" s="173">
        <f t="shared" si="29"/>
        <v>0</v>
      </c>
      <c r="BL198" s="18" t="s">
        <v>255</v>
      </c>
      <c r="BM198" s="172" t="s">
        <v>851</v>
      </c>
    </row>
    <row r="199" spans="1:65" s="2" customFormat="1" ht="16.5" customHeight="1">
      <c r="A199" s="33"/>
      <c r="B199" s="160"/>
      <c r="C199" s="198" t="s">
        <v>387</v>
      </c>
      <c r="D199" s="361" t="s">
        <v>353</v>
      </c>
      <c r="E199" s="199" t="s">
        <v>388</v>
      </c>
      <c r="F199" s="200" t="s">
        <v>389</v>
      </c>
      <c r="G199" s="201" t="s">
        <v>177</v>
      </c>
      <c r="H199" s="202">
        <v>1.5</v>
      </c>
      <c r="I199" s="203"/>
      <c r="J199" s="204">
        <f t="shared" si="20"/>
        <v>0</v>
      </c>
      <c r="K199" s="200" t="s">
        <v>171</v>
      </c>
      <c r="L199" s="205"/>
      <c r="M199" s="206" t="s">
        <v>3</v>
      </c>
      <c r="N199" s="207" t="s">
        <v>42</v>
      </c>
      <c r="O199" s="54"/>
      <c r="P199" s="170">
        <f t="shared" si="21"/>
        <v>0</v>
      </c>
      <c r="Q199" s="170">
        <v>0.003</v>
      </c>
      <c r="R199" s="170">
        <f t="shared" si="22"/>
        <v>0.0045000000000000005</v>
      </c>
      <c r="S199" s="170">
        <v>0</v>
      </c>
      <c r="T199" s="171">
        <f t="shared" si="23"/>
        <v>0</v>
      </c>
      <c r="U199" s="33"/>
      <c r="V199" s="33"/>
      <c r="W199" s="33"/>
      <c r="X199" s="33"/>
      <c r="Y199" s="33"/>
      <c r="Z199" s="33"/>
      <c r="AA199" s="33"/>
      <c r="AB199" s="33"/>
      <c r="AC199" s="33"/>
      <c r="AD199" s="33"/>
      <c r="AE199" s="33"/>
      <c r="AR199" s="172" t="s">
        <v>330</v>
      </c>
      <c r="AT199" s="172" t="s">
        <v>353</v>
      </c>
      <c r="AU199" s="172" t="s">
        <v>75</v>
      </c>
      <c r="AY199" s="18" t="s">
        <v>165</v>
      </c>
      <c r="BE199" s="173">
        <f t="shared" si="24"/>
        <v>0</v>
      </c>
      <c r="BF199" s="173">
        <f t="shared" si="25"/>
        <v>0</v>
      </c>
      <c r="BG199" s="173">
        <f t="shared" si="26"/>
        <v>0</v>
      </c>
      <c r="BH199" s="173">
        <f t="shared" si="27"/>
        <v>0</v>
      </c>
      <c r="BI199" s="173">
        <f t="shared" si="28"/>
        <v>0</v>
      </c>
      <c r="BJ199" s="18" t="s">
        <v>15</v>
      </c>
      <c r="BK199" s="173">
        <f t="shared" si="29"/>
        <v>0</v>
      </c>
      <c r="BL199" s="18" t="s">
        <v>255</v>
      </c>
      <c r="BM199" s="172" t="s">
        <v>852</v>
      </c>
    </row>
    <row r="200" spans="1:65" s="2" customFormat="1" ht="33" customHeight="1">
      <c r="A200" s="33"/>
      <c r="B200" s="160"/>
      <c r="C200" s="161" t="s">
        <v>391</v>
      </c>
      <c r="D200" s="358" t="s">
        <v>167</v>
      </c>
      <c r="E200" s="162" t="s">
        <v>853</v>
      </c>
      <c r="F200" s="163" t="s">
        <v>854</v>
      </c>
      <c r="G200" s="164" t="s">
        <v>270</v>
      </c>
      <c r="H200" s="197"/>
      <c r="I200" s="166"/>
      <c r="J200" s="167">
        <f t="shared" si="20"/>
        <v>0</v>
      </c>
      <c r="K200" s="163" t="s">
        <v>171</v>
      </c>
      <c r="L200" s="34"/>
      <c r="M200" s="168" t="s">
        <v>3</v>
      </c>
      <c r="N200" s="169" t="s">
        <v>42</v>
      </c>
      <c r="O200" s="54"/>
      <c r="P200" s="170">
        <f t="shared" si="21"/>
        <v>0</v>
      </c>
      <c r="Q200" s="170">
        <v>0</v>
      </c>
      <c r="R200" s="170">
        <f t="shared" si="22"/>
        <v>0</v>
      </c>
      <c r="S200" s="170">
        <v>0</v>
      </c>
      <c r="T200" s="171">
        <f t="shared" si="23"/>
        <v>0</v>
      </c>
      <c r="U200" s="33"/>
      <c r="V200" s="33"/>
      <c r="W200" s="33"/>
      <c r="X200" s="33"/>
      <c r="Y200" s="33"/>
      <c r="Z200" s="33"/>
      <c r="AA200" s="33"/>
      <c r="AB200" s="33"/>
      <c r="AC200" s="33"/>
      <c r="AD200" s="33"/>
      <c r="AE200" s="33"/>
      <c r="AR200" s="172" t="s">
        <v>255</v>
      </c>
      <c r="AT200" s="172" t="s">
        <v>167</v>
      </c>
      <c r="AU200" s="172" t="s">
        <v>75</v>
      </c>
      <c r="AY200" s="18" t="s">
        <v>165</v>
      </c>
      <c r="BE200" s="173">
        <f t="shared" si="24"/>
        <v>0</v>
      </c>
      <c r="BF200" s="173">
        <f t="shared" si="25"/>
        <v>0</v>
      </c>
      <c r="BG200" s="173">
        <f t="shared" si="26"/>
        <v>0</v>
      </c>
      <c r="BH200" s="173">
        <f t="shared" si="27"/>
        <v>0</v>
      </c>
      <c r="BI200" s="173">
        <f t="shared" si="28"/>
        <v>0</v>
      </c>
      <c r="BJ200" s="18" t="s">
        <v>15</v>
      </c>
      <c r="BK200" s="173">
        <f t="shared" si="29"/>
        <v>0</v>
      </c>
      <c r="BL200" s="18" t="s">
        <v>255</v>
      </c>
      <c r="BM200" s="172" t="s">
        <v>855</v>
      </c>
    </row>
    <row r="201" spans="2:63" s="12" customFormat="1" ht="22.9" customHeight="1">
      <c r="B201" s="147"/>
      <c r="D201" s="360" t="s">
        <v>70</v>
      </c>
      <c r="E201" s="158" t="s">
        <v>395</v>
      </c>
      <c r="F201" s="158" t="s">
        <v>396</v>
      </c>
      <c r="I201" s="150"/>
      <c r="J201" s="159">
        <f>BK201</f>
        <v>0</v>
      </c>
      <c r="L201" s="147"/>
      <c r="M201" s="152"/>
      <c r="N201" s="153"/>
      <c r="O201" s="153"/>
      <c r="P201" s="154">
        <f>SUM(P202:P212)</f>
        <v>0</v>
      </c>
      <c r="Q201" s="153"/>
      <c r="R201" s="154">
        <f>SUM(R202:R212)</f>
        <v>0.0929919</v>
      </c>
      <c r="S201" s="153"/>
      <c r="T201" s="155">
        <f>SUM(T202:T212)</f>
        <v>0.307729</v>
      </c>
      <c r="AR201" s="148" t="s">
        <v>75</v>
      </c>
      <c r="AT201" s="156" t="s">
        <v>70</v>
      </c>
      <c r="AU201" s="156" t="s">
        <v>15</v>
      </c>
      <c r="AY201" s="148" t="s">
        <v>165</v>
      </c>
      <c r="BK201" s="157">
        <f>SUM(BK202:BK212)</f>
        <v>0</v>
      </c>
    </row>
    <row r="202" spans="1:65" s="2" customFormat="1" ht="21.75" customHeight="1">
      <c r="A202" s="33"/>
      <c r="B202" s="160"/>
      <c r="C202" s="161" t="s">
        <v>397</v>
      </c>
      <c r="D202" s="358" t="s">
        <v>167</v>
      </c>
      <c r="E202" s="162" t="s">
        <v>398</v>
      </c>
      <c r="F202" s="163" t="s">
        <v>399</v>
      </c>
      <c r="G202" s="164" t="s">
        <v>170</v>
      </c>
      <c r="H202" s="165">
        <v>3.7</v>
      </c>
      <c r="I202" s="166"/>
      <c r="J202" s="167">
        <f>ROUND(I202*H202,2)</f>
        <v>0</v>
      </c>
      <c r="K202" s="163" t="s">
        <v>171</v>
      </c>
      <c r="L202" s="34"/>
      <c r="M202" s="168" t="s">
        <v>3</v>
      </c>
      <c r="N202" s="169" t="s">
        <v>42</v>
      </c>
      <c r="O202" s="54"/>
      <c r="P202" s="170">
        <f>O202*H202</f>
        <v>0</v>
      </c>
      <c r="Q202" s="170">
        <v>0</v>
      </c>
      <c r="R202" s="170">
        <f>Q202*H202</f>
        <v>0</v>
      </c>
      <c r="S202" s="170">
        <v>0.08317</v>
      </c>
      <c r="T202" s="171">
        <f>S202*H202</f>
        <v>0.307729</v>
      </c>
      <c r="U202" s="33"/>
      <c r="V202" s="33"/>
      <c r="W202" s="33"/>
      <c r="X202" s="33"/>
      <c r="Y202" s="33"/>
      <c r="Z202" s="33"/>
      <c r="AA202" s="33"/>
      <c r="AB202" s="33"/>
      <c r="AC202" s="33"/>
      <c r="AD202" s="33"/>
      <c r="AE202" s="33"/>
      <c r="AR202" s="172" t="s">
        <v>255</v>
      </c>
      <c r="AT202" s="172" t="s">
        <v>167</v>
      </c>
      <c r="AU202" s="172" t="s">
        <v>75</v>
      </c>
      <c r="AY202" s="18" t="s">
        <v>165</v>
      </c>
      <c r="BE202" s="173">
        <f>IF(N202="základní",J202,0)</f>
        <v>0</v>
      </c>
      <c r="BF202" s="173">
        <f>IF(N202="snížená",J202,0)</f>
        <v>0</v>
      </c>
      <c r="BG202" s="173">
        <f>IF(N202="zákl. přenesená",J202,0)</f>
        <v>0</v>
      </c>
      <c r="BH202" s="173">
        <f>IF(N202="sníž. přenesená",J202,0)</f>
        <v>0</v>
      </c>
      <c r="BI202" s="173">
        <f>IF(N202="nulová",J202,0)</f>
        <v>0</v>
      </c>
      <c r="BJ202" s="18" t="s">
        <v>15</v>
      </c>
      <c r="BK202" s="173">
        <f>ROUND(I202*H202,2)</f>
        <v>0</v>
      </c>
      <c r="BL202" s="18" t="s">
        <v>255</v>
      </c>
      <c r="BM202" s="172" t="s">
        <v>856</v>
      </c>
    </row>
    <row r="203" spans="2:51" s="13" customFormat="1" ht="12">
      <c r="B203" s="174"/>
      <c r="D203" s="359" t="s">
        <v>173</v>
      </c>
      <c r="E203" s="175" t="s">
        <v>3</v>
      </c>
      <c r="F203" s="176" t="s">
        <v>219</v>
      </c>
      <c r="H203" s="177">
        <v>3.7</v>
      </c>
      <c r="I203" s="178"/>
      <c r="L203" s="174"/>
      <c r="M203" s="179"/>
      <c r="N203" s="180"/>
      <c r="O203" s="180"/>
      <c r="P203" s="180"/>
      <c r="Q203" s="180"/>
      <c r="R203" s="180"/>
      <c r="S203" s="180"/>
      <c r="T203" s="181"/>
      <c r="AT203" s="175" t="s">
        <v>173</v>
      </c>
      <c r="AU203" s="175" t="s">
        <v>75</v>
      </c>
      <c r="AV203" s="13" t="s">
        <v>75</v>
      </c>
      <c r="AW203" s="13" t="s">
        <v>33</v>
      </c>
      <c r="AX203" s="13" t="s">
        <v>15</v>
      </c>
      <c r="AY203" s="175" t="s">
        <v>165</v>
      </c>
    </row>
    <row r="204" spans="1:65" s="2" customFormat="1" ht="33" customHeight="1">
      <c r="A204" s="33"/>
      <c r="B204" s="160"/>
      <c r="C204" s="161" t="s">
        <v>401</v>
      </c>
      <c r="D204" s="358" t="s">
        <v>167</v>
      </c>
      <c r="E204" s="162" t="s">
        <v>402</v>
      </c>
      <c r="F204" s="163" t="s">
        <v>403</v>
      </c>
      <c r="G204" s="164" t="s">
        <v>170</v>
      </c>
      <c r="H204" s="165">
        <v>3.7</v>
      </c>
      <c r="I204" s="166"/>
      <c r="J204" s="167">
        <f>ROUND(I204*H204,2)</f>
        <v>0</v>
      </c>
      <c r="K204" s="163" t="s">
        <v>171</v>
      </c>
      <c r="L204" s="34"/>
      <c r="M204" s="168" t="s">
        <v>3</v>
      </c>
      <c r="N204" s="169" t="s">
        <v>42</v>
      </c>
      <c r="O204" s="54"/>
      <c r="P204" s="170">
        <f>O204*H204</f>
        <v>0</v>
      </c>
      <c r="Q204" s="170">
        <v>0.00367</v>
      </c>
      <c r="R204" s="170">
        <f>Q204*H204</f>
        <v>0.013579</v>
      </c>
      <c r="S204" s="170">
        <v>0</v>
      </c>
      <c r="T204" s="171">
        <f>S204*H204</f>
        <v>0</v>
      </c>
      <c r="U204" s="33"/>
      <c r="V204" s="33"/>
      <c r="W204" s="33"/>
      <c r="X204" s="33"/>
      <c r="Y204" s="33"/>
      <c r="Z204" s="33"/>
      <c r="AA204" s="33"/>
      <c r="AB204" s="33"/>
      <c r="AC204" s="33"/>
      <c r="AD204" s="33"/>
      <c r="AE204" s="33"/>
      <c r="AR204" s="172" t="s">
        <v>255</v>
      </c>
      <c r="AT204" s="172" t="s">
        <v>167</v>
      </c>
      <c r="AU204" s="172" t="s">
        <v>75</v>
      </c>
      <c r="AY204" s="18" t="s">
        <v>165</v>
      </c>
      <c r="BE204" s="173">
        <f>IF(N204="základní",J204,0)</f>
        <v>0</v>
      </c>
      <c r="BF204" s="173">
        <f>IF(N204="snížená",J204,0)</f>
        <v>0</v>
      </c>
      <c r="BG204" s="173">
        <f>IF(N204="zákl. přenesená",J204,0)</f>
        <v>0</v>
      </c>
      <c r="BH204" s="173">
        <f>IF(N204="sníž. přenesená",J204,0)</f>
        <v>0</v>
      </c>
      <c r="BI204" s="173">
        <f>IF(N204="nulová",J204,0)</f>
        <v>0</v>
      </c>
      <c r="BJ204" s="18" t="s">
        <v>15</v>
      </c>
      <c r="BK204" s="173">
        <f>ROUND(I204*H204,2)</f>
        <v>0</v>
      </c>
      <c r="BL204" s="18" t="s">
        <v>255</v>
      </c>
      <c r="BM204" s="172" t="s">
        <v>857</v>
      </c>
    </row>
    <row r="205" spans="1:65" s="2" customFormat="1" ht="21.75" customHeight="1">
      <c r="A205" s="33"/>
      <c r="B205" s="160"/>
      <c r="C205" s="198" t="s">
        <v>405</v>
      </c>
      <c r="D205" s="361" t="s">
        <v>353</v>
      </c>
      <c r="E205" s="199" t="s">
        <v>406</v>
      </c>
      <c r="F205" s="200" t="s">
        <v>407</v>
      </c>
      <c r="G205" s="201" t="s">
        <v>170</v>
      </c>
      <c r="H205" s="202">
        <v>4.07</v>
      </c>
      <c r="I205" s="203"/>
      <c r="J205" s="204">
        <f>ROUND(I205*H205,2)</f>
        <v>0</v>
      </c>
      <c r="K205" s="200" t="s">
        <v>3</v>
      </c>
      <c r="L205" s="205"/>
      <c r="M205" s="206" t="s">
        <v>3</v>
      </c>
      <c r="N205" s="207" t="s">
        <v>42</v>
      </c>
      <c r="O205" s="54"/>
      <c r="P205" s="170">
        <f>O205*H205</f>
        <v>0</v>
      </c>
      <c r="Q205" s="170">
        <v>0.0192</v>
      </c>
      <c r="R205" s="170">
        <f>Q205*H205</f>
        <v>0.078144</v>
      </c>
      <c r="S205" s="170">
        <v>0</v>
      </c>
      <c r="T205" s="171">
        <f>S205*H205</f>
        <v>0</v>
      </c>
      <c r="U205" s="33"/>
      <c r="V205" s="33"/>
      <c r="W205" s="33"/>
      <c r="X205" s="33"/>
      <c r="Y205" s="33"/>
      <c r="Z205" s="33"/>
      <c r="AA205" s="33"/>
      <c r="AB205" s="33"/>
      <c r="AC205" s="33"/>
      <c r="AD205" s="33"/>
      <c r="AE205" s="33"/>
      <c r="AR205" s="172" t="s">
        <v>330</v>
      </c>
      <c r="AT205" s="172" t="s">
        <v>353</v>
      </c>
      <c r="AU205" s="172" t="s">
        <v>75</v>
      </c>
      <c r="AY205" s="18" t="s">
        <v>165</v>
      </c>
      <c r="BE205" s="173">
        <f>IF(N205="základní",J205,0)</f>
        <v>0</v>
      </c>
      <c r="BF205" s="173">
        <f>IF(N205="snížená",J205,0)</f>
        <v>0</v>
      </c>
      <c r="BG205" s="173">
        <f>IF(N205="zákl. přenesená",J205,0)</f>
        <v>0</v>
      </c>
      <c r="BH205" s="173">
        <f>IF(N205="sníž. přenesená",J205,0)</f>
        <v>0</v>
      </c>
      <c r="BI205" s="173">
        <f>IF(N205="nulová",J205,0)</f>
        <v>0</v>
      </c>
      <c r="BJ205" s="18" t="s">
        <v>15</v>
      </c>
      <c r="BK205" s="173">
        <f>ROUND(I205*H205,2)</f>
        <v>0</v>
      </c>
      <c r="BL205" s="18" t="s">
        <v>255</v>
      </c>
      <c r="BM205" s="172" t="s">
        <v>858</v>
      </c>
    </row>
    <row r="206" spans="2:51" s="13" customFormat="1" ht="12">
      <c r="B206" s="174"/>
      <c r="D206" s="359" t="s">
        <v>173</v>
      </c>
      <c r="F206" s="176" t="s">
        <v>409</v>
      </c>
      <c r="H206" s="177">
        <v>4.07</v>
      </c>
      <c r="I206" s="178"/>
      <c r="L206" s="174"/>
      <c r="M206" s="179"/>
      <c r="N206" s="180"/>
      <c r="O206" s="180"/>
      <c r="P206" s="180"/>
      <c r="Q206" s="180"/>
      <c r="R206" s="180"/>
      <c r="S206" s="180"/>
      <c r="T206" s="181"/>
      <c r="AT206" s="175" t="s">
        <v>173</v>
      </c>
      <c r="AU206" s="175" t="s">
        <v>75</v>
      </c>
      <c r="AV206" s="13" t="s">
        <v>75</v>
      </c>
      <c r="AW206" s="13" t="s">
        <v>4</v>
      </c>
      <c r="AX206" s="13" t="s">
        <v>15</v>
      </c>
      <c r="AY206" s="175" t="s">
        <v>165</v>
      </c>
    </row>
    <row r="207" spans="1:65" s="2" customFormat="1" ht="21.75" customHeight="1">
      <c r="A207" s="33"/>
      <c r="B207" s="160"/>
      <c r="C207" s="161" t="s">
        <v>410</v>
      </c>
      <c r="D207" s="358" t="s">
        <v>167</v>
      </c>
      <c r="E207" s="162" t="s">
        <v>411</v>
      </c>
      <c r="F207" s="163" t="s">
        <v>412</v>
      </c>
      <c r="G207" s="164" t="s">
        <v>170</v>
      </c>
      <c r="H207" s="165">
        <v>3.7</v>
      </c>
      <c r="I207" s="166"/>
      <c r="J207" s="167">
        <f>ROUND(I207*H207,2)</f>
        <v>0</v>
      </c>
      <c r="K207" s="163" t="s">
        <v>171</v>
      </c>
      <c r="L207" s="34"/>
      <c r="M207" s="168" t="s">
        <v>3</v>
      </c>
      <c r="N207" s="169" t="s">
        <v>42</v>
      </c>
      <c r="O207" s="54"/>
      <c r="P207" s="170">
        <f>O207*H207</f>
        <v>0</v>
      </c>
      <c r="Q207" s="170">
        <v>0</v>
      </c>
      <c r="R207" s="170">
        <f>Q207*H207</f>
        <v>0</v>
      </c>
      <c r="S207" s="170">
        <v>0</v>
      </c>
      <c r="T207" s="171">
        <f>S207*H207</f>
        <v>0</v>
      </c>
      <c r="U207" s="33"/>
      <c r="V207" s="33"/>
      <c r="W207" s="33"/>
      <c r="X207" s="33"/>
      <c r="Y207" s="33"/>
      <c r="Z207" s="33"/>
      <c r="AA207" s="33"/>
      <c r="AB207" s="33"/>
      <c r="AC207" s="33"/>
      <c r="AD207" s="33"/>
      <c r="AE207" s="33"/>
      <c r="AR207" s="172" t="s">
        <v>255</v>
      </c>
      <c r="AT207" s="172" t="s">
        <v>167</v>
      </c>
      <c r="AU207" s="172" t="s">
        <v>75</v>
      </c>
      <c r="AY207" s="18" t="s">
        <v>165</v>
      </c>
      <c r="BE207" s="173">
        <f>IF(N207="základní",J207,0)</f>
        <v>0</v>
      </c>
      <c r="BF207" s="173">
        <f>IF(N207="snížená",J207,0)</f>
        <v>0</v>
      </c>
      <c r="BG207" s="173">
        <f>IF(N207="zákl. přenesená",J207,0)</f>
        <v>0</v>
      </c>
      <c r="BH207" s="173">
        <f>IF(N207="sníž. přenesená",J207,0)</f>
        <v>0</v>
      </c>
      <c r="BI207" s="173">
        <f>IF(N207="nulová",J207,0)</f>
        <v>0</v>
      </c>
      <c r="BJ207" s="18" t="s">
        <v>15</v>
      </c>
      <c r="BK207" s="173">
        <f>ROUND(I207*H207,2)</f>
        <v>0</v>
      </c>
      <c r="BL207" s="18" t="s">
        <v>255</v>
      </c>
      <c r="BM207" s="172" t="s">
        <v>859</v>
      </c>
    </row>
    <row r="208" spans="1:65" s="2" customFormat="1" ht="16.5" customHeight="1">
      <c r="A208" s="33"/>
      <c r="B208" s="160"/>
      <c r="C208" s="161" t="s">
        <v>414</v>
      </c>
      <c r="D208" s="358" t="s">
        <v>167</v>
      </c>
      <c r="E208" s="162" t="s">
        <v>415</v>
      </c>
      <c r="F208" s="163" t="s">
        <v>416</v>
      </c>
      <c r="G208" s="164" t="s">
        <v>170</v>
      </c>
      <c r="H208" s="165">
        <v>3.7</v>
      </c>
      <c r="I208" s="166"/>
      <c r="J208" s="167">
        <f>ROUND(I208*H208,2)</f>
        <v>0</v>
      </c>
      <c r="K208" s="163" t="s">
        <v>171</v>
      </c>
      <c r="L208" s="34"/>
      <c r="M208" s="168" t="s">
        <v>3</v>
      </c>
      <c r="N208" s="169" t="s">
        <v>42</v>
      </c>
      <c r="O208" s="54"/>
      <c r="P208" s="170">
        <f>O208*H208</f>
        <v>0</v>
      </c>
      <c r="Q208" s="170">
        <v>0.0003</v>
      </c>
      <c r="R208" s="170">
        <f>Q208*H208</f>
        <v>0.0011099999999999999</v>
      </c>
      <c r="S208" s="170">
        <v>0</v>
      </c>
      <c r="T208" s="171">
        <f>S208*H208</f>
        <v>0</v>
      </c>
      <c r="U208" s="33"/>
      <c r="V208" s="33"/>
      <c r="W208" s="33"/>
      <c r="X208" s="33"/>
      <c r="Y208" s="33"/>
      <c r="Z208" s="33"/>
      <c r="AA208" s="33"/>
      <c r="AB208" s="33"/>
      <c r="AC208" s="33"/>
      <c r="AD208" s="33"/>
      <c r="AE208" s="33"/>
      <c r="AR208" s="172" t="s">
        <v>255</v>
      </c>
      <c r="AT208" s="172" t="s">
        <v>167</v>
      </c>
      <c r="AU208" s="172" t="s">
        <v>75</v>
      </c>
      <c r="AY208" s="18" t="s">
        <v>165</v>
      </c>
      <c r="BE208" s="173">
        <f>IF(N208="základní",J208,0)</f>
        <v>0</v>
      </c>
      <c r="BF208" s="173">
        <f>IF(N208="snížená",J208,0)</f>
        <v>0</v>
      </c>
      <c r="BG208" s="173">
        <f>IF(N208="zákl. přenesená",J208,0)</f>
        <v>0</v>
      </c>
      <c r="BH208" s="173">
        <f>IF(N208="sníž. přenesená",J208,0)</f>
        <v>0</v>
      </c>
      <c r="BI208" s="173">
        <f>IF(N208="nulová",J208,0)</f>
        <v>0</v>
      </c>
      <c r="BJ208" s="18" t="s">
        <v>15</v>
      </c>
      <c r="BK208" s="173">
        <f>ROUND(I208*H208,2)</f>
        <v>0</v>
      </c>
      <c r="BL208" s="18" t="s">
        <v>255</v>
      </c>
      <c r="BM208" s="172" t="s">
        <v>860</v>
      </c>
    </row>
    <row r="209" spans="1:65" s="2" customFormat="1" ht="16.5" customHeight="1">
      <c r="A209" s="33"/>
      <c r="B209" s="160"/>
      <c r="C209" s="161" t="s">
        <v>418</v>
      </c>
      <c r="D209" s="358" t="s">
        <v>167</v>
      </c>
      <c r="E209" s="162" t="s">
        <v>419</v>
      </c>
      <c r="F209" s="163" t="s">
        <v>420</v>
      </c>
      <c r="G209" s="164" t="s">
        <v>177</v>
      </c>
      <c r="H209" s="165">
        <v>0.7</v>
      </c>
      <c r="I209" s="166"/>
      <c r="J209" s="167">
        <f>ROUND(I209*H209,2)</f>
        <v>0</v>
      </c>
      <c r="K209" s="163" t="s">
        <v>171</v>
      </c>
      <c r="L209" s="34"/>
      <c r="M209" s="168" t="s">
        <v>3</v>
      </c>
      <c r="N209" s="169" t="s">
        <v>42</v>
      </c>
      <c r="O209" s="54"/>
      <c r="P209" s="170">
        <f>O209*H209</f>
        <v>0</v>
      </c>
      <c r="Q209" s="170">
        <v>4E-05</v>
      </c>
      <c r="R209" s="170">
        <f>Q209*H209</f>
        <v>2.8E-05</v>
      </c>
      <c r="S209" s="170">
        <v>0</v>
      </c>
      <c r="T209" s="171">
        <f>S209*H209</f>
        <v>0</v>
      </c>
      <c r="U209" s="33"/>
      <c r="V209" s="33"/>
      <c r="W209" s="33"/>
      <c r="X209" s="33"/>
      <c r="Y209" s="33"/>
      <c r="Z209" s="33"/>
      <c r="AA209" s="33"/>
      <c r="AB209" s="33"/>
      <c r="AC209" s="33"/>
      <c r="AD209" s="33"/>
      <c r="AE209" s="33"/>
      <c r="AR209" s="172" t="s">
        <v>255</v>
      </c>
      <c r="AT209" s="172" t="s">
        <v>167</v>
      </c>
      <c r="AU209" s="172" t="s">
        <v>75</v>
      </c>
      <c r="AY209" s="18" t="s">
        <v>165</v>
      </c>
      <c r="BE209" s="173">
        <f>IF(N209="základní",J209,0)</f>
        <v>0</v>
      </c>
      <c r="BF209" s="173">
        <f>IF(N209="snížená",J209,0)</f>
        <v>0</v>
      </c>
      <c r="BG209" s="173">
        <f>IF(N209="zákl. přenesená",J209,0)</f>
        <v>0</v>
      </c>
      <c r="BH209" s="173">
        <f>IF(N209="sníž. přenesená",J209,0)</f>
        <v>0</v>
      </c>
      <c r="BI209" s="173">
        <f>IF(N209="nulová",J209,0)</f>
        <v>0</v>
      </c>
      <c r="BJ209" s="18" t="s">
        <v>15</v>
      </c>
      <c r="BK209" s="173">
        <f>ROUND(I209*H209,2)</f>
        <v>0</v>
      </c>
      <c r="BL209" s="18" t="s">
        <v>255</v>
      </c>
      <c r="BM209" s="172" t="s">
        <v>861</v>
      </c>
    </row>
    <row r="210" spans="1:65" s="2" customFormat="1" ht="16.5" customHeight="1">
      <c r="A210" s="33"/>
      <c r="B210" s="160"/>
      <c r="C210" s="198" t="s">
        <v>422</v>
      </c>
      <c r="D210" s="361" t="s">
        <v>353</v>
      </c>
      <c r="E210" s="199" t="s">
        <v>423</v>
      </c>
      <c r="F210" s="200" t="s">
        <v>424</v>
      </c>
      <c r="G210" s="201" t="s">
        <v>177</v>
      </c>
      <c r="H210" s="202">
        <v>0.77</v>
      </c>
      <c r="I210" s="203"/>
      <c r="J210" s="204">
        <f>ROUND(I210*H210,2)</f>
        <v>0</v>
      </c>
      <c r="K210" s="200" t="s">
        <v>171</v>
      </c>
      <c r="L210" s="205"/>
      <c r="M210" s="206" t="s">
        <v>3</v>
      </c>
      <c r="N210" s="207" t="s">
        <v>42</v>
      </c>
      <c r="O210" s="54"/>
      <c r="P210" s="170">
        <f>O210*H210</f>
        <v>0</v>
      </c>
      <c r="Q210" s="170">
        <v>0.00017</v>
      </c>
      <c r="R210" s="170">
        <f>Q210*H210</f>
        <v>0.0001309</v>
      </c>
      <c r="S210" s="170">
        <v>0</v>
      </c>
      <c r="T210" s="171">
        <f>S210*H210</f>
        <v>0</v>
      </c>
      <c r="U210" s="33"/>
      <c r="V210" s="33"/>
      <c r="W210" s="33"/>
      <c r="X210" s="33"/>
      <c r="Y210" s="33"/>
      <c r="Z210" s="33"/>
      <c r="AA210" s="33"/>
      <c r="AB210" s="33"/>
      <c r="AC210" s="33"/>
      <c r="AD210" s="33"/>
      <c r="AE210" s="33"/>
      <c r="AR210" s="172" t="s">
        <v>330</v>
      </c>
      <c r="AT210" s="172" t="s">
        <v>353</v>
      </c>
      <c r="AU210" s="172" t="s">
        <v>75</v>
      </c>
      <c r="AY210" s="18" t="s">
        <v>165</v>
      </c>
      <c r="BE210" s="173">
        <f>IF(N210="základní",J210,0)</f>
        <v>0</v>
      </c>
      <c r="BF210" s="173">
        <f>IF(N210="snížená",J210,0)</f>
        <v>0</v>
      </c>
      <c r="BG210" s="173">
        <f>IF(N210="zákl. přenesená",J210,0)</f>
        <v>0</v>
      </c>
      <c r="BH210" s="173">
        <f>IF(N210="sníž. přenesená",J210,0)</f>
        <v>0</v>
      </c>
      <c r="BI210" s="173">
        <f>IF(N210="nulová",J210,0)</f>
        <v>0</v>
      </c>
      <c r="BJ210" s="18" t="s">
        <v>15</v>
      </c>
      <c r="BK210" s="173">
        <f>ROUND(I210*H210,2)</f>
        <v>0</v>
      </c>
      <c r="BL210" s="18" t="s">
        <v>255</v>
      </c>
      <c r="BM210" s="172" t="s">
        <v>862</v>
      </c>
    </row>
    <row r="211" spans="2:51" s="13" customFormat="1" ht="12">
      <c r="B211" s="174"/>
      <c r="D211" s="359" t="s">
        <v>173</v>
      </c>
      <c r="F211" s="176" t="s">
        <v>426</v>
      </c>
      <c r="H211" s="177">
        <v>0.77</v>
      </c>
      <c r="I211" s="178"/>
      <c r="L211" s="174"/>
      <c r="M211" s="179"/>
      <c r="N211" s="180"/>
      <c r="O211" s="180"/>
      <c r="P211" s="180"/>
      <c r="Q211" s="180"/>
      <c r="R211" s="180"/>
      <c r="S211" s="180"/>
      <c r="T211" s="181"/>
      <c r="AT211" s="175" t="s">
        <v>173</v>
      </c>
      <c r="AU211" s="175" t="s">
        <v>75</v>
      </c>
      <c r="AV211" s="13" t="s">
        <v>75</v>
      </c>
      <c r="AW211" s="13" t="s">
        <v>4</v>
      </c>
      <c r="AX211" s="13" t="s">
        <v>15</v>
      </c>
      <c r="AY211" s="175" t="s">
        <v>165</v>
      </c>
    </row>
    <row r="212" spans="1:65" s="2" customFormat="1" ht="33" customHeight="1">
      <c r="A212" s="33"/>
      <c r="B212" s="160"/>
      <c r="C212" s="161" t="s">
        <v>427</v>
      </c>
      <c r="D212" s="358" t="s">
        <v>167</v>
      </c>
      <c r="E212" s="162" t="s">
        <v>863</v>
      </c>
      <c r="F212" s="163" t="s">
        <v>864</v>
      </c>
      <c r="G212" s="164" t="s">
        <v>270</v>
      </c>
      <c r="H212" s="197"/>
      <c r="I212" s="166"/>
      <c r="J212" s="167">
        <f>ROUND(I212*H212,2)</f>
        <v>0</v>
      </c>
      <c r="K212" s="163" t="s">
        <v>171</v>
      </c>
      <c r="L212" s="34"/>
      <c r="M212" s="168" t="s">
        <v>3</v>
      </c>
      <c r="N212" s="169" t="s">
        <v>42</v>
      </c>
      <c r="O212" s="54"/>
      <c r="P212" s="170">
        <f>O212*H212</f>
        <v>0</v>
      </c>
      <c r="Q212" s="170">
        <v>0</v>
      </c>
      <c r="R212" s="170">
        <f>Q212*H212</f>
        <v>0</v>
      </c>
      <c r="S212" s="170">
        <v>0</v>
      </c>
      <c r="T212" s="171">
        <f>S212*H212</f>
        <v>0</v>
      </c>
      <c r="U212" s="33"/>
      <c r="V212" s="33"/>
      <c r="W212" s="33"/>
      <c r="X212" s="33"/>
      <c r="Y212" s="33"/>
      <c r="Z212" s="33"/>
      <c r="AA212" s="33"/>
      <c r="AB212" s="33"/>
      <c r="AC212" s="33"/>
      <c r="AD212" s="33"/>
      <c r="AE212" s="33"/>
      <c r="AR212" s="172" t="s">
        <v>255</v>
      </c>
      <c r="AT212" s="172" t="s">
        <v>167</v>
      </c>
      <c r="AU212" s="172" t="s">
        <v>75</v>
      </c>
      <c r="AY212" s="18" t="s">
        <v>165</v>
      </c>
      <c r="BE212" s="173">
        <f>IF(N212="základní",J212,0)</f>
        <v>0</v>
      </c>
      <c r="BF212" s="173">
        <f>IF(N212="snížená",J212,0)</f>
        <v>0</v>
      </c>
      <c r="BG212" s="173">
        <f>IF(N212="zákl. přenesená",J212,0)</f>
        <v>0</v>
      </c>
      <c r="BH212" s="173">
        <f>IF(N212="sníž. přenesená",J212,0)</f>
        <v>0</v>
      </c>
      <c r="BI212" s="173">
        <f>IF(N212="nulová",J212,0)</f>
        <v>0</v>
      </c>
      <c r="BJ212" s="18" t="s">
        <v>15</v>
      </c>
      <c r="BK212" s="173">
        <f>ROUND(I212*H212,2)</f>
        <v>0</v>
      </c>
      <c r="BL212" s="18" t="s">
        <v>255</v>
      </c>
      <c r="BM212" s="172" t="s">
        <v>865</v>
      </c>
    </row>
    <row r="213" spans="2:63" s="12" customFormat="1" ht="22.9" customHeight="1">
      <c r="B213" s="147"/>
      <c r="D213" s="360" t="s">
        <v>70</v>
      </c>
      <c r="E213" s="158" t="s">
        <v>431</v>
      </c>
      <c r="F213" s="158" t="s">
        <v>432</v>
      </c>
      <c r="I213" s="150"/>
      <c r="J213" s="159">
        <f>BK213</f>
        <v>0</v>
      </c>
      <c r="L213" s="147"/>
      <c r="M213" s="152"/>
      <c r="N213" s="153"/>
      <c r="O213" s="153"/>
      <c r="P213" s="154">
        <f>SUM(P214:P239)</f>
        <v>0</v>
      </c>
      <c r="Q213" s="153"/>
      <c r="R213" s="154">
        <f>SUM(R214:R239)</f>
        <v>0.08550500000000001</v>
      </c>
      <c r="S213" s="153"/>
      <c r="T213" s="155">
        <f>SUM(T214:T239)</f>
        <v>1.4833</v>
      </c>
      <c r="AR213" s="148" t="s">
        <v>75</v>
      </c>
      <c r="AT213" s="156" t="s">
        <v>70</v>
      </c>
      <c r="AU213" s="156" t="s">
        <v>15</v>
      </c>
      <c r="AY213" s="148" t="s">
        <v>165</v>
      </c>
      <c r="BK213" s="157">
        <f>SUM(BK214:BK239)</f>
        <v>0</v>
      </c>
    </row>
    <row r="214" spans="1:65" s="2" customFormat="1" ht="21.75" customHeight="1">
      <c r="A214" s="33"/>
      <c r="B214" s="160"/>
      <c r="C214" s="161" t="s">
        <v>433</v>
      </c>
      <c r="D214" s="358" t="s">
        <v>167</v>
      </c>
      <c r="E214" s="162" t="s">
        <v>434</v>
      </c>
      <c r="F214" s="163" t="s">
        <v>435</v>
      </c>
      <c r="G214" s="164" t="s">
        <v>170</v>
      </c>
      <c r="H214" s="165">
        <v>18.2</v>
      </c>
      <c r="I214" s="166"/>
      <c r="J214" s="167">
        <f>ROUND(I214*H214,2)</f>
        <v>0</v>
      </c>
      <c r="K214" s="163" t="s">
        <v>171</v>
      </c>
      <c r="L214" s="34"/>
      <c r="M214" s="168" t="s">
        <v>3</v>
      </c>
      <c r="N214" s="169" t="s">
        <v>42</v>
      </c>
      <c r="O214" s="54"/>
      <c r="P214" s="170">
        <f>O214*H214</f>
        <v>0</v>
      </c>
      <c r="Q214" s="170">
        <v>0</v>
      </c>
      <c r="R214" s="170">
        <f>Q214*H214</f>
        <v>0</v>
      </c>
      <c r="S214" s="170">
        <v>0.0815</v>
      </c>
      <c r="T214" s="171">
        <f>S214*H214</f>
        <v>1.4833</v>
      </c>
      <c r="U214" s="33"/>
      <c r="V214" s="33"/>
      <c r="W214" s="33"/>
      <c r="X214" s="33"/>
      <c r="Y214" s="33"/>
      <c r="Z214" s="33"/>
      <c r="AA214" s="33"/>
      <c r="AB214" s="33"/>
      <c r="AC214" s="33"/>
      <c r="AD214" s="33"/>
      <c r="AE214" s="33"/>
      <c r="AR214" s="172" t="s">
        <v>255</v>
      </c>
      <c r="AT214" s="172" t="s">
        <v>167</v>
      </c>
      <c r="AU214" s="172" t="s">
        <v>75</v>
      </c>
      <c r="AY214" s="18" t="s">
        <v>165</v>
      </c>
      <c r="BE214" s="173">
        <f>IF(N214="základní",J214,0)</f>
        <v>0</v>
      </c>
      <c r="BF214" s="173">
        <f>IF(N214="snížená",J214,0)</f>
        <v>0</v>
      </c>
      <c r="BG214" s="173">
        <f>IF(N214="zákl. přenesená",J214,0)</f>
        <v>0</v>
      </c>
      <c r="BH214" s="173">
        <f>IF(N214="sníž. přenesená",J214,0)</f>
        <v>0</v>
      </c>
      <c r="BI214" s="173">
        <f>IF(N214="nulová",J214,0)</f>
        <v>0</v>
      </c>
      <c r="BJ214" s="18" t="s">
        <v>15</v>
      </c>
      <c r="BK214" s="173">
        <f>ROUND(I214*H214,2)</f>
        <v>0</v>
      </c>
      <c r="BL214" s="18" t="s">
        <v>255</v>
      </c>
      <c r="BM214" s="172" t="s">
        <v>866</v>
      </c>
    </row>
    <row r="215" spans="2:51" s="13" customFormat="1" ht="12">
      <c r="B215" s="174"/>
      <c r="D215" s="359" t="s">
        <v>173</v>
      </c>
      <c r="E215" s="175" t="s">
        <v>3</v>
      </c>
      <c r="F215" s="176" t="s">
        <v>437</v>
      </c>
      <c r="H215" s="177">
        <v>19.6</v>
      </c>
      <c r="I215" s="178"/>
      <c r="L215" s="174"/>
      <c r="M215" s="179"/>
      <c r="N215" s="180"/>
      <c r="O215" s="180"/>
      <c r="P215" s="180"/>
      <c r="Q215" s="180"/>
      <c r="R215" s="180"/>
      <c r="S215" s="180"/>
      <c r="T215" s="181"/>
      <c r="AT215" s="175" t="s">
        <v>173</v>
      </c>
      <c r="AU215" s="175" t="s">
        <v>75</v>
      </c>
      <c r="AV215" s="13" t="s">
        <v>75</v>
      </c>
      <c r="AW215" s="13" t="s">
        <v>33</v>
      </c>
      <c r="AX215" s="13" t="s">
        <v>71</v>
      </c>
      <c r="AY215" s="175" t="s">
        <v>165</v>
      </c>
    </row>
    <row r="216" spans="2:51" s="13" customFormat="1" ht="12">
      <c r="B216" s="174"/>
      <c r="D216" s="359" t="s">
        <v>173</v>
      </c>
      <c r="E216" s="175" t="s">
        <v>3</v>
      </c>
      <c r="F216" s="176" t="s">
        <v>192</v>
      </c>
      <c r="H216" s="177">
        <v>-1.4</v>
      </c>
      <c r="I216" s="178"/>
      <c r="L216" s="174"/>
      <c r="M216" s="179"/>
      <c r="N216" s="180"/>
      <c r="O216" s="180"/>
      <c r="P216" s="180"/>
      <c r="Q216" s="180"/>
      <c r="R216" s="180"/>
      <c r="S216" s="180"/>
      <c r="T216" s="181"/>
      <c r="AT216" s="175" t="s">
        <v>173</v>
      </c>
      <c r="AU216" s="175" t="s">
        <v>75</v>
      </c>
      <c r="AV216" s="13" t="s">
        <v>75</v>
      </c>
      <c r="AW216" s="13" t="s">
        <v>33</v>
      </c>
      <c r="AX216" s="13" t="s">
        <v>71</v>
      </c>
      <c r="AY216" s="175" t="s">
        <v>165</v>
      </c>
    </row>
    <row r="217" spans="2:51" s="14" customFormat="1" ht="12">
      <c r="B217" s="182"/>
      <c r="D217" s="359" t="s">
        <v>173</v>
      </c>
      <c r="E217" s="183" t="s">
        <v>3</v>
      </c>
      <c r="F217" s="184" t="s">
        <v>181</v>
      </c>
      <c r="H217" s="185">
        <v>18.2</v>
      </c>
      <c r="I217" s="186"/>
      <c r="L217" s="182"/>
      <c r="M217" s="187"/>
      <c r="N217" s="188"/>
      <c r="O217" s="188"/>
      <c r="P217" s="188"/>
      <c r="Q217" s="188"/>
      <c r="R217" s="188"/>
      <c r="S217" s="188"/>
      <c r="T217" s="189"/>
      <c r="AT217" s="183" t="s">
        <v>173</v>
      </c>
      <c r="AU217" s="183" t="s">
        <v>75</v>
      </c>
      <c r="AV217" s="14" t="s">
        <v>87</v>
      </c>
      <c r="AW217" s="14" t="s">
        <v>33</v>
      </c>
      <c r="AX217" s="14" t="s">
        <v>15</v>
      </c>
      <c r="AY217" s="183" t="s">
        <v>165</v>
      </c>
    </row>
    <row r="218" spans="1:65" s="2" customFormat="1" ht="33" customHeight="1">
      <c r="A218" s="33"/>
      <c r="B218" s="160"/>
      <c r="C218" s="161" t="s">
        <v>438</v>
      </c>
      <c r="D218" s="358" t="s">
        <v>167</v>
      </c>
      <c r="E218" s="162" t="s">
        <v>439</v>
      </c>
      <c r="F218" s="163" t="s">
        <v>440</v>
      </c>
      <c r="G218" s="164" t="s">
        <v>170</v>
      </c>
      <c r="H218" s="165">
        <v>22.12</v>
      </c>
      <c r="I218" s="166"/>
      <c r="J218" s="167">
        <f>ROUND(I218*H218,2)</f>
        <v>0</v>
      </c>
      <c r="K218" s="163" t="s">
        <v>171</v>
      </c>
      <c r="L218" s="34"/>
      <c r="M218" s="168" t="s">
        <v>3</v>
      </c>
      <c r="N218" s="169" t="s">
        <v>42</v>
      </c>
      <c r="O218" s="54"/>
      <c r="P218" s="170">
        <f>O218*H218</f>
        <v>0</v>
      </c>
      <c r="Q218" s="170">
        <v>0.0029</v>
      </c>
      <c r="R218" s="170">
        <f>Q218*H218</f>
        <v>0.064148</v>
      </c>
      <c r="S218" s="170">
        <v>0</v>
      </c>
      <c r="T218" s="171">
        <f>S218*H218</f>
        <v>0</v>
      </c>
      <c r="U218" s="33"/>
      <c r="V218" s="33"/>
      <c r="W218" s="33"/>
      <c r="X218" s="33"/>
      <c r="Y218" s="33"/>
      <c r="Z218" s="33"/>
      <c r="AA218" s="33"/>
      <c r="AB218" s="33"/>
      <c r="AC218" s="33"/>
      <c r="AD218" s="33"/>
      <c r="AE218" s="33"/>
      <c r="AR218" s="172" t="s">
        <v>255</v>
      </c>
      <c r="AT218" s="172" t="s">
        <v>167</v>
      </c>
      <c r="AU218" s="172" t="s">
        <v>75</v>
      </c>
      <c r="AY218" s="18" t="s">
        <v>165</v>
      </c>
      <c r="BE218" s="173">
        <f>IF(N218="základní",J218,0)</f>
        <v>0</v>
      </c>
      <c r="BF218" s="173">
        <f>IF(N218="snížená",J218,0)</f>
        <v>0</v>
      </c>
      <c r="BG218" s="173">
        <f>IF(N218="zákl. přenesená",J218,0)</f>
        <v>0</v>
      </c>
      <c r="BH218" s="173">
        <f>IF(N218="sníž. přenesená",J218,0)</f>
        <v>0</v>
      </c>
      <c r="BI218" s="173">
        <f>IF(N218="nulová",J218,0)</f>
        <v>0</v>
      </c>
      <c r="BJ218" s="18" t="s">
        <v>15</v>
      </c>
      <c r="BK218" s="173">
        <f>ROUND(I218*H218,2)</f>
        <v>0</v>
      </c>
      <c r="BL218" s="18" t="s">
        <v>255</v>
      </c>
      <c r="BM218" s="172" t="s">
        <v>867</v>
      </c>
    </row>
    <row r="219" spans="2:51" s="13" customFormat="1" ht="12">
      <c r="B219" s="174"/>
      <c r="D219" s="359" t="s">
        <v>173</v>
      </c>
      <c r="E219" s="175" t="s">
        <v>3</v>
      </c>
      <c r="F219" s="176" t="s">
        <v>442</v>
      </c>
      <c r="H219" s="177">
        <v>23.52</v>
      </c>
      <c r="I219" s="178"/>
      <c r="L219" s="174"/>
      <c r="M219" s="179"/>
      <c r="N219" s="180"/>
      <c r="O219" s="180"/>
      <c r="P219" s="180"/>
      <c r="Q219" s="180"/>
      <c r="R219" s="180"/>
      <c r="S219" s="180"/>
      <c r="T219" s="181"/>
      <c r="AT219" s="175" t="s">
        <v>173</v>
      </c>
      <c r="AU219" s="175" t="s">
        <v>75</v>
      </c>
      <c r="AV219" s="13" t="s">
        <v>75</v>
      </c>
      <c r="AW219" s="13" t="s">
        <v>33</v>
      </c>
      <c r="AX219" s="13" t="s">
        <v>71</v>
      </c>
      <c r="AY219" s="175" t="s">
        <v>165</v>
      </c>
    </row>
    <row r="220" spans="2:51" s="13" customFormat="1" ht="12">
      <c r="B220" s="174"/>
      <c r="D220" s="359" t="s">
        <v>173</v>
      </c>
      <c r="E220" s="175" t="s">
        <v>3</v>
      </c>
      <c r="F220" s="176" t="s">
        <v>192</v>
      </c>
      <c r="H220" s="177">
        <v>-1.4</v>
      </c>
      <c r="I220" s="178"/>
      <c r="L220" s="174"/>
      <c r="M220" s="179"/>
      <c r="N220" s="180"/>
      <c r="O220" s="180"/>
      <c r="P220" s="180"/>
      <c r="Q220" s="180"/>
      <c r="R220" s="180"/>
      <c r="S220" s="180"/>
      <c r="T220" s="181"/>
      <c r="AT220" s="175" t="s">
        <v>173</v>
      </c>
      <c r="AU220" s="175" t="s">
        <v>75</v>
      </c>
      <c r="AV220" s="13" t="s">
        <v>75</v>
      </c>
      <c r="AW220" s="13" t="s">
        <v>33</v>
      </c>
      <c r="AX220" s="13" t="s">
        <v>71</v>
      </c>
      <c r="AY220" s="175" t="s">
        <v>165</v>
      </c>
    </row>
    <row r="221" spans="2:51" s="14" customFormat="1" ht="12">
      <c r="B221" s="182"/>
      <c r="D221" s="359" t="s">
        <v>173</v>
      </c>
      <c r="E221" s="183" t="s">
        <v>3</v>
      </c>
      <c r="F221" s="184" t="s">
        <v>181</v>
      </c>
      <c r="H221" s="185">
        <v>22.12</v>
      </c>
      <c r="I221" s="186"/>
      <c r="L221" s="182"/>
      <c r="M221" s="187"/>
      <c r="N221" s="188"/>
      <c r="O221" s="188"/>
      <c r="P221" s="188"/>
      <c r="Q221" s="188"/>
      <c r="R221" s="188"/>
      <c r="S221" s="188"/>
      <c r="T221" s="189"/>
      <c r="AT221" s="183" t="s">
        <v>173</v>
      </c>
      <c r="AU221" s="183" t="s">
        <v>75</v>
      </c>
      <c r="AV221" s="14" t="s">
        <v>87</v>
      </c>
      <c r="AW221" s="14" t="s">
        <v>33</v>
      </c>
      <c r="AX221" s="14" t="s">
        <v>15</v>
      </c>
      <c r="AY221" s="183" t="s">
        <v>165</v>
      </c>
    </row>
    <row r="222" spans="1:65" s="2" customFormat="1" ht="21.75" customHeight="1">
      <c r="A222" s="33"/>
      <c r="B222" s="160"/>
      <c r="C222" s="198" t="s">
        <v>443</v>
      </c>
      <c r="D222" s="361" t="s">
        <v>353</v>
      </c>
      <c r="E222" s="199" t="s">
        <v>444</v>
      </c>
      <c r="F222" s="200" t="s">
        <v>445</v>
      </c>
      <c r="G222" s="201" t="s">
        <v>170</v>
      </c>
      <c r="H222" s="202">
        <v>24.332</v>
      </c>
      <c r="I222" s="203"/>
      <c r="J222" s="204">
        <f>ROUND(I222*H222,2)</f>
        <v>0</v>
      </c>
      <c r="K222" s="200" t="s">
        <v>3</v>
      </c>
      <c r="L222" s="205"/>
      <c r="M222" s="206" t="s">
        <v>3</v>
      </c>
      <c r="N222" s="207" t="s">
        <v>42</v>
      </c>
      <c r="O222" s="54"/>
      <c r="P222" s="170">
        <f>O222*H222</f>
        <v>0</v>
      </c>
      <c r="Q222" s="170">
        <v>0</v>
      </c>
      <c r="R222" s="170">
        <f>Q222*H222</f>
        <v>0</v>
      </c>
      <c r="S222" s="170">
        <v>0</v>
      </c>
      <c r="T222" s="171">
        <f>S222*H222</f>
        <v>0</v>
      </c>
      <c r="U222" s="33"/>
      <c r="V222" s="33"/>
      <c r="W222" s="33"/>
      <c r="X222" s="33"/>
      <c r="Y222" s="33"/>
      <c r="Z222" s="33"/>
      <c r="AA222" s="33"/>
      <c r="AB222" s="33"/>
      <c r="AC222" s="33"/>
      <c r="AD222" s="33"/>
      <c r="AE222" s="33"/>
      <c r="AR222" s="172" t="s">
        <v>330</v>
      </c>
      <c r="AT222" s="172" t="s">
        <v>353</v>
      </c>
      <c r="AU222" s="172" t="s">
        <v>75</v>
      </c>
      <c r="AY222" s="18" t="s">
        <v>165</v>
      </c>
      <c r="BE222" s="173">
        <f>IF(N222="základní",J222,0)</f>
        <v>0</v>
      </c>
      <c r="BF222" s="173">
        <f>IF(N222="snížená",J222,0)</f>
        <v>0</v>
      </c>
      <c r="BG222" s="173">
        <f>IF(N222="zákl. přenesená",J222,0)</f>
        <v>0</v>
      </c>
      <c r="BH222" s="173">
        <f>IF(N222="sníž. přenesená",J222,0)</f>
        <v>0</v>
      </c>
      <c r="BI222" s="173">
        <f>IF(N222="nulová",J222,0)</f>
        <v>0</v>
      </c>
      <c r="BJ222" s="18" t="s">
        <v>15</v>
      </c>
      <c r="BK222" s="173">
        <f>ROUND(I222*H222,2)</f>
        <v>0</v>
      </c>
      <c r="BL222" s="18" t="s">
        <v>255</v>
      </c>
      <c r="BM222" s="172" t="s">
        <v>868</v>
      </c>
    </row>
    <row r="223" spans="2:51" s="13" customFormat="1" ht="12">
      <c r="B223" s="174"/>
      <c r="D223" s="359" t="s">
        <v>173</v>
      </c>
      <c r="F223" s="176" t="s">
        <v>447</v>
      </c>
      <c r="H223" s="177">
        <v>24.332</v>
      </c>
      <c r="I223" s="178"/>
      <c r="L223" s="174"/>
      <c r="M223" s="179"/>
      <c r="N223" s="180"/>
      <c r="O223" s="180"/>
      <c r="P223" s="180"/>
      <c r="Q223" s="180"/>
      <c r="R223" s="180"/>
      <c r="S223" s="180"/>
      <c r="T223" s="181"/>
      <c r="AT223" s="175" t="s">
        <v>173</v>
      </c>
      <c r="AU223" s="175" t="s">
        <v>75</v>
      </c>
      <c r="AV223" s="13" t="s">
        <v>75</v>
      </c>
      <c r="AW223" s="13" t="s">
        <v>4</v>
      </c>
      <c r="AX223" s="13" t="s">
        <v>15</v>
      </c>
      <c r="AY223" s="175" t="s">
        <v>165</v>
      </c>
    </row>
    <row r="224" spans="1:65" s="2" customFormat="1" ht="21.75" customHeight="1">
      <c r="A224" s="33"/>
      <c r="B224" s="160"/>
      <c r="C224" s="161" t="s">
        <v>448</v>
      </c>
      <c r="D224" s="358" t="s">
        <v>167</v>
      </c>
      <c r="E224" s="162" t="s">
        <v>449</v>
      </c>
      <c r="F224" s="163" t="s">
        <v>450</v>
      </c>
      <c r="G224" s="164" t="s">
        <v>170</v>
      </c>
      <c r="H224" s="165">
        <v>1.25</v>
      </c>
      <c r="I224" s="166"/>
      <c r="J224" s="167">
        <f>ROUND(I224*H224,2)</f>
        <v>0</v>
      </c>
      <c r="K224" s="163" t="s">
        <v>171</v>
      </c>
      <c r="L224" s="34"/>
      <c r="M224" s="168" t="s">
        <v>3</v>
      </c>
      <c r="N224" s="169" t="s">
        <v>42</v>
      </c>
      <c r="O224" s="54"/>
      <c r="P224" s="170">
        <f>O224*H224</f>
        <v>0</v>
      </c>
      <c r="Q224" s="170">
        <v>0.00057</v>
      </c>
      <c r="R224" s="170">
        <f>Q224*H224</f>
        <v>0.0007125</v>
      </c>
      <c r="S224" s="170">
        <v>0</v>
      </c>
      <c r="T224" s="171">
        <f>S224*H224</f>
        <v>0</v>
      </c>
      <c r="U224" s="33"/>
      <c r="V224" s="33"/>
      <c r="W224" s="33"/>
      <c r="X224" s="33"/>
      <c r="Y224" s="33"/>
      <c r="Z224" s="33"/>
      <c r="AA224" s="33"/>
      <c r="AB224" s="33"/>
      <c r="AC224" s="33"/>
      <c r="AD224" s="33"/>
      <c r="AE224" s="33"/>
      <c r="AR224" s="172" t="s">
        <v>255</v>
      </c>
      <c r="AT224" s="172" t="s">
        <v>167</v>
      </c>
      <c r="AU224" s="172" t="s">
        <v>75</v>
      </c>
      <c r="AY224" s="18" t="s">
        <v>165</v>
      </c>
      <c r="BE224" s="173">
        <f>IF(N224="základní",J224,0)</f>
        <v>0</v>
      </c>
      <c r="BF224" s="173">
        <f>IF(N224="snížená",J224,0)</f>
        <v>0</v>
      </c>
      <c r="BG224" s="173">
        <f>IF(N224="zákl. přenesená",J224,0)</f>
        <v>0</v>
      </c>
      <c r="BH224" s="173">
        <f>IF(N224="sníž. přenesená",J224,0)</f>
        <v>0</v>
      </c>
      <c r="BI224" s="173">
        <f>IF(N224="nulová",J224,0)</f>
        <v>0</v>
      </c>
      <c r="BJ224" s="18" t="s">
        <v>15</v>
      </c>
      <c r="BK224" s="173">
        <f>ROUND(I224*H224,2)</f>
        <v>0</v>
      </c>
      <c r="BL224" s="18" t="s">
        <v>255</v>
      </c>
      <c r="BM224" s="172" t="s">
        <v>869</v>
      </c>
    </row>
    <row r="225" spans="2:51" s="13" customFormat="1" ht="12">
      <c r="B225" s="174"/>
      <c r="D225" s="359" t="s">
        <v>173</v>
      </c>
      <c r="E225" s="175" t="s">
        <v>3</v>
      </c>
      <c r="F225" s="176" t="s">
        <v>452</v>
      </c>
      <c r="H225" s="177">
        <v>1.25</v>
      </c>
      <c r="I225" s="178"/>
      <c r="L225" s="174"/>
      <c r="M225" s="179"/>
      <c r="N225" s="180"/>
      <c r="O225" s="180"/>
      <c r="P225" s="180"/>
      <c r="Q225" s="180"/>
      <c r="R225" s="180"/>
      <c r="S225" s="180"/>
      <c r="T225" s="181"/>
      <c r="AT225" s="175" t="s">
        <v>173</v>
      </c>
      <c r="AU225" s="175" t="s">
        <v>75</v>
      </c>
      <c r="AV225" s="13" t="s">
        <v>75</v>
      </c>
      <c r="AW225" s="13" t="s">
        <v>33</v>
      </c>
      <c r="AX225" s="13" t="s">
        <v>15</v>
      </c>
      <c r="AY225" s="175" t="s">
        <v>165</v>
      </c>
    </row>
    <row r="226" spans="1:65" s="2" customFormat="1" ht="16.5" customHeight="1">
      <c r="A226" s="33"/>
      <c r="B226" s="160"/>
      <c r="C226" s="198" t="s">
        <v>453</v>
      </c>
      <c r="D226" s="361" t="s">
        <v>353</v>
      </c>
      <c r="E226" s="199" t="s">
        <v>454</v>
      </c>
      <c r="F226" s="200" t="s">
        <v>455</v>
      </c>
      <c r="G226" s="201" t="s">
        <v>170</v>
      </c>
      <c r="H226" s="202">
        <v>1.375</v>
      </c>
      <c r="I226" s="203"/>
      <c r="J226" s="204">
        <f>ROUND(I226*H226,2)</f>
        <v>0</v>
      </c>
      <c r="K226" s="200" t="s">
        <v>171</v>
      </c>
      <c r="L226" s="205"/>
      <c r="M226" s="206" t="s">
        <v>3</v>
      </c>
      <c r="N226" s="207" t="s">
        <v>42</v>
      </c>
      <c r="O226" s="54"/>
      <c r="P226" s="170">
        <f>O226*H226</f>
        <v>0</v>
      </c>
      <c r="Q226" s="170">
        <v>0.0075</v>
      </c>
      <c r="R226" s="170">
        <f>Q226*H226</f>
        <v>0.010312499999999999</v>
      </c>
      <c r="S226" s="170">
        <v>0</v>
      </c>
      <c r="T226" s="171">
        <f>S226*H226</f>
        <v>0</v>
      </c>
      <c r="U226" s="33"/>
      <c r="V226" s="33"/>
      <c r="W226" s="33"/>
      <c r="X226" s="33"/>
      <c r="Y226" s="33"/>
      <c r="Z226" s="33"/>
      <c r="AA226" s="33"/>
      <c r="AB226" s="33"/>
      <c r="AC226" s="33"/>
      <c r="AD226" s="33"/>
      <c r="AE226" s="33"/>
      <c r="AR226" s="172" t="s">
        <v>330</v>
      </c>
      <c r="AT226" s="172" t="s">
        <v>353</v>
      </c>
      <c r="AU226" s="172" t="s">
        <v>75</v>
      </c>
      <c r="AY226" s="18" t="s">
        <v>165</v>
      </c>
      <c r="BE226" s="173">
        <f>IF(N226="základní",J226,0)</f>
        <v>0</v>
      </c>
      <c r="BF226" s="173">
        <f>IF(N226="snížená",J226,0)</f>
        <v>0</v>
      </c>
      <c r="BG226" s="173">
        <f>IF(N226="zákl. přenesená",J226,0)</f>
        <v>0</v>
      </c>
      <c r="BH226" s="173">
        <f>IF(N226="sníž. přenesená",J226,0)</f>
        <v>0</v>
      </c>
      <c r="BI226" s="173">
        <f>IF(N226="nulová",J226,0)</f>
        <v>0</v>
      </c>
      <c r="BJ226" s="18" t="s">
        <v>15</v>
      </c>
      <c r="BK226" s="173">
        <f>ROUND(I226*H226,2)</f>
        <v>0</v>
      </c>
      <c r="BL226" s="18" t="s">
        <v>255</v>
      </c>
      <c r="BM226" s="172" t="s">
        <v>870</v>
      </c>
    </row>
    <row r="227" spans="2:51" s="13" customFormat="1" ht="12">
      <c r="B227" s="174"/>
      <c r="D227" s="359" t="s">
        <v>173</v>
      </c>
      <c r="F227" s="176" t="s">
        <v>457</v>
      </c>
      <c r="H227" s="177">
        <v>1.375</v>
      </c>
      <c r="I227" s="178"/>
      <c r="L227" s="174"/>
      <c r="M227" s="179"/>
      <c r="N227" s="180"/>
      <c r="O227" s="180"/>
      <c r="P227" s="180"/>
      <c r="Q227" s="180"/>
      <c r="R227" s="180"/>
      <c r="S227" s="180"/>
      <c r="T227" s="181"/>
      <c r="AT227" s="175" t="s">
        <v>173</v>
      </c>
      <c r="AU227" s="175" t="s">
        <v>75</v>
      </c>
      <c r="AV227" s="13" t="s">
        <v>75</v>
      </c>
      <c r="AW227" s="13" t="s">
        <v>4</v>
      </c>
      <c r="AX227" s="13" t="s">
        <v>15</v>
      </c>
      <c r="AY227" s="175" t="s">
        <v>165</v>
      </c>
    </row>
    <row r="228" spans="1:65" s="2" customFormat="1" ht="21.75" customHeight="1">
      <c r="A228" s="33"/>
      <c r="B228" s="160"/>
      <c r="C228" s="161" t="s">
        <v>458</v>
      </c>
      <c r="D228" s="358" t="s">
        <v>167</v>
      </c>
      <c r="E228" s="162" t="s">
        <v>459</v>
      </c>
      <c r="F228" s="163" t="s">
        <v>460</v>
      </c>
      <c r="G228" s="164" t="s">
        <v>177</v>
      </c>
      <c r="H228" s="165">
        <v>8.7</v>
      </c>
      <c r="I228" s="166"/>
      <c r="J228" s="167">
        <f>ROUND(I228*H228,2)</f>
        <v>0</v>
      </c>
      <c r="K228" s="163" t="s">
        <v>171</v>
      </c>
      <c r="L228" s="34"/>
      <c r="M228" s="168" t="s">
        <v>3</v>
      </c>
      <c r="N228" s="169" t="s">
        <v>42</v>
      </c>
      <c r="O228" s="54"/>
      <c r="P228" s="170">
        <f>O228*H228</f>
        <v>0</v>
      </c>
      <c r="Q228" s="170">
        <v>0.00031</v>
      </c>
      <c r="R228" s="170">
        <f>Q228*H228</f>
        <v>0.0026969999999999997</v>
      </c>
      <c r="S228" s="170">
        <v>0</v>
      </c>
      <c r="T228" s="171">
        <f>S228*H228</f>
        <v>0</v>
      </c>
      <c r="U228" s="33"/>
      <c r="V228" s="33"/>
      <c r="W228" s="33"/>
      <c r="X228" s="33"/>
      <c r="Y228" s="33"/>
      <c r="Z228" s="33"/>
      <c r="AA228" s="33"/>
      <c r="AB228" s="33"/>
      <c r="AC228" s="33"/>
      <c r="AD228" s="33"/>
      <c r="AE228" s="33"/>
      <c r="AR228" s="172" t="s">
        <v>255</v>
      </c>
      <c r="AT228" s="172" t="s">
        <v>167</v>
      </c>
      <c r="AU228" s="172" t="s">
        <v>75</v>
      </c>
      <c r="AY228" s="18" t="s">
        <v>165</v>
      </c>
      <c r="BE228" s="173">
        <f>IF(N228="základní",J228,0)</f>
        <v>0</v>
      </c>
      <c r="BF228" s="173">
        <f>IF(N228="snížená",J228,0)</f>
        <v>0</v>
      </c>
      <c r="BG228" s="173">
        <f>IF(N228="zákl. přenesená",J228,0)</f>
        <v>0</v>
      </c>
      <c r="BH228" s="173">
        <f>IF(N228="sníž. přenesená",J228,0)</f>
        <v>0</v>
      </c>
      <c r="BI228" s="173">
        <f>IF(N228="nulová",J228,0)</f>
        <v>0</v>
      </c>
      <c r="BJ228" s="18" t="s">
        <v>15</v>
      </c>
      <c r="BK228" s="173">
        <f>ROUND(I228*H228,2)</f>
        <v>0</v>
      </c>
      <c r="BL228" s="18" t="s">
        <v>255</v>
      </c>
      <c r="BM228" s="172" t="s">
        <v>871</v>
      </c>
    </row>
    <row r="229" spans="2:51" s="13" customFormat="1" ht="12">
      <c r="B229" s="174"/>
      <c r="D229" s="359" t="s">
        <v>173</v>
      </c>
      <c r="E229" s="175" t="s">
        <v>3</v>
      </c>
      <c r="F229" s="176" t="s">
        <v>462</v>
      </c>
      <c r="H229" s="177">
        <v>8.7</v>
      </c>
      <c r="I229" s="178"/>
      <c r="L229" s="174"/>
      <c r="M229" s="179"/>
      <c r="N229" s="180"/>
      <c r="O229" s="180"/>
      <c r="P229" s="180"/>
      <c r="Q229" s="180"/>
      <c r="R229" s="180"/>
      <c r="S229" s="180"/>
      <c r="T229" s="181"/>
      <c r="AT229" s="175" t="s">
        <v>173</v>
      </c>
      <c r="AU229" s="175" t="s">
        <v>75</v>
      </c>
      <c r="AV229" s="13" t="s">
        <v>75</v>
      </c>
      <c r="AW229" s="13" t="s">
        <v>33</v>
      </c>
      <c r="AX229" s="13" t="s">
        <v>15</v>
      </c>
      <c r="AY229" s="175" t="s">
        <v>165</v>
      </c>
    </row>
    <row r="230" spans="1:65" s="2" customFormat="1" ht="16.5" customHeight="1">
      <c r="A230" s="33"/>
      <c r="B230" s="160"/>
      <c r="C230" s="161" t="s">
        <v>463</v>
      </c>
      <c r="D230" s="358" t="s">
        <v>167</v>
      </c>
      <c r="E230" s="162" t="s">
        <v>464</v>
      </c>
      <c r="F230" s="163" t="s">
        <v>465</v>
      </c>
      <c r="G230" s="164" t="s">
        <v>170</v>
      </c>
      <c r="H230" s="165">
        <v>22.12</v>
      </c>
      <c r="I230" s="166"/>
      <c r="J230" s="167">
        <f>ROUND(I230*H230,2)</f>
        <v>0</v>
      </c>
      <c r="K230" s="163" t="s">
        <v>171</v>
      </c>
      <c r="L230" s="34"/>
      <c r="M230" s="168" t="s">
        <v>3</v>
      </c>
      <c r="N230" s="169" t="s">
        <v>42</v>
      </c>
      <c r="O230" s="54"/>
      <c r="P230" s="170">
        <f>O230*H230</f>
        <v>0</v>
      </c>
      <c r="Q230" s="170">
        <v>0.0003</v>
      </c>
      <c r="R230" s="170">
        <f>Q230*H230</f>
        <v>0.0066359999999999995</v>
      </c>
      <c r="S230" s="170">
        <v>0</v>
      </c>
      <c r="T230" s="171">
        <f>S230*H230</f>
        <v>0</v>
      </c>
      <c r="U230" s="33"/>
      <c r="V230" s="33"/>
      <c r="W230" s="33"/>
      <c r="X230" s="33"/>
      <c r="Y230" s="33"/>
      <c r="Z230" s="33"/>
      <c r="AA230" s="33"/>
      <c r="AB230" s="33"/>
      <c r="AC230" s="33"/>
      <c r="AD230" s="33"/>
      <c r="AE230" s="33"/>
      <c r="AR230" s="172" t="s">
        <v>255</v>
      </c>
      <c r="AT230" s="172" t="s">
        <v>167</v>
      </c>
      <c r="AU230" s="172" t="s">
        <v>75</v>
      </c>
      <c r="AY230" s="18" t="s">
        <v>165</v>
      </c>
      <c r="BE230" s="173">
        <f>IF(N230="základní",J230,0)</f>
        <v>0</v>
      </c>
      <c r="BF230" s="173">
        <f>IF(N230="snížená",J230,0)</f>
        <v>0</v>
      </c>
      <c r="BG230" s="173">
        <f>IF(N230="zákl. přenesená",J230,0)</f>
        <v>0</v>
      </c>
      <c r="BH230" s="173">
        <f>IF(N230="sníž. přenesená",J230,0)</f>
        <v>0</v>
      </c>
      <c r="BI230" s="173">
        <f>IF(N230="nulová",J230,0)</f>
        <v>0</v>
      </c>
      <c r="BJ230" s="18" t="s">
        <v>15</v>
      </c>
      <c r="BK230" s="173">
        <f>ROUND(I230*H230,2)</f>
        <v>0</v>
      </c>
      <c r="BL230" s="18" t="s">
        <v>255</v>
      </c>
      <c r="BM230" s="172" t="s">
        <v>872</v>
      </c>
    </row>
    <row r="231" spans="1:65" s="2" customFormat="1" ht="16.5" customHeight="1">
      <c r="A231" s="33"/>
      <c r="B231" s="160"/>
      <c r="C231" s="161" t="s">
        <v>467</v>
      </c>
      <c r="D231" s="358" t="s">
        <v>167</v>
      </c>
      <c r="E231" s="162" t="s">
        <v>468</v>
      </c>
      <c r="F231" s="163" t="s">
        <v>469</v>
      </c>
      <c r="G231" s="164" t="s">
        <v>177</v>
      </c>
      <c r="H231" s="165">
        <v>33.3</v>
      </c>
      <c r="I231" s="166"/>
      <c r="J231" s="167">
        <f>ROUND(I231*H231,2)</f>
        <v>0</v>
      </c>
      <c r="K231" s="163" t="s">
        <v>171</v>
      </c>
      <c r="L231" s="34"/>
      <c r="M231" s="168" t="s">
        <v>3</v>
      </c>
      <c r="N231" s="169" t="s">
        <v>42</v>
      </c>
      <c r="O231" s="54"/>
      <c r="P231" s="170">
        <f>O231*H231</f>
        <v>0</v>
      </c>
      <c r="Q231" s="170">
        <v>3E-05</v>
      </c>
      <c r="R231" s="170">
        <f>Q231*H231</f>
        <v>0.0009989999999999999</v>
      </c>
      <c r="S231" s="170">
        <v>0</v>
      </c>
      <c r="T231" s="171">
        <f>S231*H231</f>
        <v>0</v>
      </c>
      <c r="U231" s="33"/>
      <c r="V231" s="33"/>
      <c r="W231" s="33"/>
      <c r="X231" s="33"/>
      <c r="Y231" s="33"/>
      <c r="Z231" s="33"/>
      <c r="AA231" s="33"/>
      <c r="AB231" s="33"/>
      <c r="AC231" s="33"/>
      <c r="AD231" s="33"/>
      <c r="AE231" s="33"/>
      <c r="AR231" s="172" t="s">
        <v>255</v>
      </c>
      <c r="AT231" s="172" t="s">
        <v>167</v>
      </c>
      <c r="AU231" s="172" t="s">
        <v>75</v>
      </c>
      <c r="AY231" s="18" t="s">
        <v>165</v>
      </c>
      <c r="BE231" s="173">
        <f>IF(N231="základní",J231,0)</f>
        <v>0</v>
      </c>
      <c r="BF231" s="173">
        <f>IF(N231="snížená",J231,0)</f>
        <v>0</v>
      </c>
      <c r="BG231" s="173">
        <f>IF(N231="zákl. přenesená",J231,0)</f>
        <v>0</v>
      </c>
      <c r="BH231" s="173">
        <f>IF(N231="sníž. přenesená",J231,0)</f>
        <v>0</v>
      </c>
      <c r="BI231" s="173">
        <f>IF(N231="nulová",J231,0)</f>
        <v>0</v>
      </c>
      <c r="BJ231" s="18" t="s">
        <v>15</v>
      </c>
      <c r="BK231" s="173">
        <f>ROUND(I231*H231,2)</f>
        <v>0</v>
      </c>
      <c r="BL231" s="18" t="s">
        <v>255</v>
      </c>
      <c r="BM231" s="172" t="s">
        <v>873</v>
      </c>
    </row>
    <row r="232" spans="2:51" s="15" customFormat="1" ht="12">
      <c r="B232" s="190"/>
      <c r="D232" s="359" t="s">
        <v>173</v>
      </c>
      <c r="E232" s="191" t="s">
        <v>3</v>
      </c>
      <c r="F232" s="192" t="s">
        <v>471</v>
      </c>
      <c r="H232" s="191" t="s">
        <v>3</v>
      </c>
      <c r="I232" s="193"/>
      <c r="L232" s="190"/>
      <c r="M232" s="194"/>
      <c r="N232" s="195"/>
      <c r="O232" s="195"/>
      <c r="P232" s="195"/>
      <c r="Q232" s="195"/>
      <c r="R232" s="195"/>
      <c r="S232" s="195"/>
      <c r="T232" s="196"/>
      <c r="AT232" s="191" t="s">
        <v>173</v>
      </c>
      <c r="AU232" s="191" t="s">
        <v>75</v>
      </c>
      <c r="AV232" s="15" t="s">
        <v>15</v>
      </c>
      <c r="AW232" s="15" t="s">
        <v>33</v>
      </c>
      <c r="AX232" s="15" t="s">
        <v>71</v>
      </c>
      <c r="AY232" s="191" t="s">
        <v>165</v>
      </c>
    </row>
    <row r="233" spans="2:51" s="13" customFormat="1" ht="12">
      <c r="B233" s="174"/>
      <c r="D233" s="359" t="s">
        <v>173</v>
      </c>
      <c r="E233" s="175" t="s">
        <v>3</v>
      </c>
      <c r="F233" s="176" t="s">
        <v>472</v>
      </c>
      <c r="H233" s="177">
        <v>9.1</v>
      </c>
      <c r="I233" s="178"/>
      <c r="L233" s="174"/>
      <c r="M233" s="179"/>
      <c r="N233" s="180"/>
      <c r="O233" s="180"/>
      <c r="P233" s="180"/>
      <c r="Q233" s="180"/>
      <c r="R233" s="180"/>
      <c r="S233" s="180"/>
      <c r="T233" s="181"/>
      <c r="AT233" s="175" t="s">
        <v>173</v>
      </c>
      <c r="AU233" s="175" t="s">
        <v>75</v>
      </c>
      <c r="AV233" s="13" t="s">
        <v>75</v>
      </c>
      <c r="AW233" s="13" t="s">
        <v>33</v>
      </c>
      <c r="AX233" s="13" t="s">
        <v>71</v>
      </c>
      <c r="AY233" s="175" t="s">
        <v>165</v>
      </c>
    </row>
    <row r="234" spans="2:51" s="15" customFormat="1" ht="12">
      <c r="B234" s="190"/>
      <c r="D234" s="359" t="s">
        <v>173</v>
      </c>
      <c r="E234" s="191" t="s">
        <v>3</v>
      </c>
      <c r="F234" s="192" t="s">
        <v>473</v>
      </c>
      <c r="H234" s="191" t="s">
        <v>3</v>
      </c>
      <c r="I234" s="193"/>
      <c r="L234" s="190"/>
      <c r="M234" s="194"/>
      <c r="N234" s="195"/>
      <c r="O234" s="195"/>
      <c r="P234" s="195"/>
      <c r="Q234" s="195"/>
      <c r="R234" s="195"/>
      <c r="S234" s="195"/>
      <c r="T234" s="196"/>
      <c r="AT234" s="191" t="s">
        <v>173</v>
      </c>
      <c r="AU234" s="191" t="s">
        <v>75</v>
      </c>
      <c r="AV234" s="15" t="s">
        <v>15</v>
      </c>
      <c r="AW234" s="15" t="s">
        <v>33</v>
      </c>
      <c r="AX234" s="15" t="s">
        <v>71</v>
      </c>
      <c r="AY234" s="191" t="s">
        <v>165</v>
      </c>
    </row>
    <row r="235" spans="2:51" s="13" customFormat="1" ht="12">
      <c r="B235" s="174"/>
      <c r="D235" s="359" t="s">
        <v>173</v>
      </c>
      <c r="E235" s="175" t="s">
        <v>3</v>
      </c>
      <c r="F235" s="176" t="s">
        <v>474</v>
      </c>
      <c r="H235" s="177">
        <v>18.3</v>
      </c>
      <c r="I235" s="178"/>
      <c r="L235" s="174"/>
      <c r="M235" s="179"/>
      <c r="N235" s="180"/>
      <c r="O235" s="180"/>
      <c r="P235" s="180"/>
      <c r="Q235" s="180"/>
      <c r="R235" s="180"/>
      <c r="S235" s="180"/>
      <c r="T235" s="181"/>
      <c r="AT235" s="175" t="s">
        <v>173</v>
      </c>
      <c r="AU235" s="175" t="s">
        <v>75</v>
      </c>
      <c r="AV235" s="13" t="s">
        <v>75</v>
      </c>
      <c r="AW235" s="13" t="s">
        <v>33</v>
      </c>
      <c r="AX235" s="13" t="s">
        <v>71</v>
      </c>
      <c r="AY235" s="175" t="s">
        <v>165</v>
      </c>
    </row>
    <row r="236" spans="2:51" s="15" customFormat="1" ht="12">
      <c r="B236" s="190"/>
      <c r="D236" s="359" t="s">
        <v>173</v>
      </c>
      <c r="E236" s="191" t="s">
        <v>3</v>
      </c>
      <c r="F236" s="192" t="s">
        <v>475</v>
      </c>
      <c r="H236" s="191" t="s">
        <v>3</v>
      </c>
      <c r="I236" s="193"/>
      <c r="L236" s="190"/>
      <c r="M236" s="194"/>
      <c r="N236" s="195"/>
      <c r="O236" s="195"/>
      <c r="P236" s="195"/>
      <c r="Q236" s="195"/>
      <c r="R236" s="195"/>
      <c r="S236" s="195"/>
      <c r="T236" s="196"/>
      <c r="AT236" s="191" t="s">
        <v>173</v>
      </c>
      <c r="AU236" s="191" t="s">
        <v>75</v>
      </c>
      <c r="AV236" s="15" t="s">
        <v>15</v>
      </c>
      <c r="AW236" s="15" t="s">
        <v>33</v>
      </c>
      <c r="AX236" s="15" t="s">
        <v>71</v>
      </c>
      <c r="AY236" s="191" t="s">
        <v>165</v>
      </c>
    </row>
    <row r="237" spans="2:51" s="13" customFormat="1" ht="12">
      <c r="B237" s="174"/>
      <c r="D237" s="359" t="s">
        <v>173</v>
      </c>
      <c r="E237" s="175" t="s">
        <v>3</v>
      </c>
      <c r="F237" s="176" t="s">
        <v>476</v>
      </c>
      <c r="H237" s="177">
        <v>5.9</v>
      </c>
      <c r="I237" s="178"/>
      <c r="L237" s="174"/>
      <c r="M237" s="179"/>
      <c r="N237" s="180"/>
      <c r="O237" s="180"/>
      <c r="P237" s="180"/>
      <c r="Q237" s="180"/>
      <c r="R237" s="180"/>
      <c r="S237" s="180"/>
      <c r="T237" s="181"/>
      <c r="AT237" s="175" t="s">
        <v>173</v>
      </c>
      <c r="AU237" s="175" t="s">
        <v>75</v>
      </c>
      <c r="AV237" s="13" t="s">
        <v>75</v>
      </c>
      <c r="AW237" s="13" t="s">
        <v>33</v>
      </c>
      <c r="AX237" s="13" t="s">
        <v>71</v>
      </c>
      <c r="AY237" s="175" t="s">
        <v>165</v>
      </c>
    </row>
    <row r="238" spans="2:51" s="14" customFormat="1" ht="12">
      <c r="B238" s="182"/>
      <c r="D238" s="359" t="s">
        <v>173</v>
      </c>
      <c r="E238" s="183" t="s">
        <v>3</v>
      </c>
      <c r="F238" s="184" t="s">
        <v>181</v>
      </c>
      <c r="H238" s="185">
        <v>33.3</v>
      </c>
      <c r="I238" s="186"/>
      <c r="L238" s="182"/>
      <c r="M238" s="187"/>
      <c r="N238" s="188"/>
      <c r="O238" s="188"/>
      <c r="P238" s="188"/>
      <c r="Q238" s="188"/>
      <c r="R238" s="188"/>
      <c r="S238" s="188"/>
      <c r="T238" s="189"/>
      <c r="AT238" s="183" t="s">
        <v>173</v>
      </c>
      <c r="AU238" s="183" t="s">
        <v>75</v>
      </c>
      <c r="AV238" s="14" t="s">
        <v>87</v>
      </c>
      <c r="AW238" s="14" t="s">
        <v>33</v>
      </c>
      <c r="AX238" s="14" t="s">
        <v>15</v>
      </c>
      <c r="AY238" s="183" t="s">
        <v>165</v>
      </c>
    </row>
    <row r="239" spans="1:65" s="2" customFormat="1" ht="33" customHeight="1">
      <c r="A239" s="33"/>
      <c r="B239" s="160"/>
      <c r="C239" s="161" t="s">
        <v>477</v>
      </c>
      <c r="D239" s="358" t="s">
        <v>167</v>
      </c>
      <c r="E239" s="162" t="s">
        <v>874</v>
      </c>
      <c r="F239" s="163" t="s">
        <v>875</v>
      </c>
      <c r="G239" s="164" t="s">
        <v>270</v>
      </c>
      <c r="H239" s="197"/>
      <c r="I239" s="166"/>
      <c r="J239" s="167">
        <f>ROUND(I239*H239,2)</f>
        <v>0</v>
      </c>
      <c r="K239" s="163" t="s">
        <v>171</v>
      </c>
      <c r="L239" s="34"/>
      <c r="M239" s="168" t="s">
        <v>3</v>
      </c>
      <c r="N239" s="169" t="s">
        <v>42</v>
      </c>
      <c r="O239" s="54"/>
      <c r="P239" s="170">
        <f>O239*H239</f>
        <v>0</v>
      </c>
      <c r="Q239" s="170">
        <v>0</v>
      </c>
      <c r="R239" s="170">
        <f>Q239*H239</f>
        <v>0</v>
      </c>
      <c r="S239" s="170">
        <v>0</v>
      </c>
      <c r="T239" s="171">
        <f>S239*H239</f>
        <v>0</v>
      </c>
      <c r="U239" s="33"/>
      <c r="V239" s="33"/>
      <c r="W239" s="33"/>
      <c r="X239" s="33"/>
      <c r="Y239" s="33"/>
      <c r="Z239" s="33"/>
      <c r="AA239" s="33"/>
      <c r="AB239" s="33"/>
      <c r="AC239" s="33"/>
      <c r="AD239" s="33"/>
      <c r="AE239" s="33"/>
      <c r="AR239" s="172" t="s">
        <v>255</v>
      </c>
      <c r="AT239" s="172" t="s">
        <v>167</v>
      </c>
      <c r="AU239" s="172" t="s">
        <v>75</v>
      </c>
      <c r="AY239" s="18" t="s">
        <v>165</v>
      </c>
      <c r="BE239" s="173">
        <f>IF(N239="základní",J239,0)</f>
        <v>0</v>
      </c>
      <c r="BF239" s="173">
        <f>IF(N239="snížená",J239,0)</f>
        <v>0</v>
      </c>
      <c r="BG239" s="173">
        <f>IF(N239="zákl. přenesená",J239,0)</f>
        <v>0</v>
      </c>
      <c r="BH239" s="173">
        <f>IF(N239="sníž. přenesená",J239,0)</f>
        <v>0</v>
      </c>
      <c r="BI239" s="173">
        <f>IF(N239="nulová",J239,0)</f>
        <v>0</v>
      </c>
      <c r="BJ239" s="18" t="s">
        <v>15</v>
      </c>
      <c r="BK239" s="173">
        <f>ROUND(I239*H239,2)</f>
        <v>0</v>
      </c>
      <c r="BL239" s="18" t="s">
        <v>255</v>
      </c>
      <c r="BM239" s="172" t="s">
        <v>876</v>
      </c>
    </row>
    <row r="240" spans="2:63" s="12" customFormat="1" ht="22.9" customHeight="1">
      <c r="B240" s="147"/>
      <c r="D240" s="360" t="s">
        <v>70</v>
      </c>
      <c r="E240" s="158" t="s">
        <v>481</v>
      </c>
      <c r="F240" s="158" t="s">
        <v>482</v>
      </c>
      <c r="I240" s="150"/>
      <c r="J240" s="159">
        <f>BK240</f>
        <v>0</v>
      </c>
      <c r="L240" s="147"/>
      <c r="M240" s="152"/>
      <c r="N240" s="153"/>
      <c r="O240" s="153"/>
      <c r="P240" s="154">
        <f>SUM(P241:P245)</f>
        <v>0</v>
      </c>
      <c r="Q240" s="153"/>
      <c r="R240" s="154">
        <f>SUM(R241:R245)</f>
        <v>0.00043475</v>
      </c>
      <c r="S240" s="153"/>
      <c r="T240" s="155">
        <f>SUM(T241:T245)</f>
        <v>0</v>
      </c>
      <c r="AR240" s="148" t="s">
        <v>75</v>
      </c>
      <c r="AT240" s="156" t="s">
        <v>70</v>
      </c>
      <c r="AU240" s="156" t="s">
        <v>15</v>
      </c>
      <c r="AY240" s="148" t="s">
        <v>165</v>
      </c>
      <c r="BK240" s="157">
        <f>SUM(BK241:BK245)</f>
        <v>0</v>
      </c>
    </row>
    <row r="241" spans="1:65" s="2" customFormat="1" ht="21.75" customHeight="1">
      <c r="A241" s="33"/>
      <c r="B241" s="160"/>
      <c r="C241" s="161" t="s">
        <v>483</v>
      </c>
      <c r="D241" s="358" t="s">
        <v>167</v>
      </c>
      <c r="E241" s="162" t="s">
        <v>484</v>
      </c>
      <c r="F241" s="163" t="s">
        <v>485</v>
      </c>
      <c r="G241" s="164" t="s">
        <v>170</v>
      </c>
      <c r="H241" s="165">
        <v>1.175</v>
      </c>
      <c r="I241" s="166"/>
      <c r="J241" s="167">
        <f>ROUND(I241*H241,2)</f>
        <v>0</v>
      </c>
      <c r="K241" s="163" t="s">
        <v>171</v>
      </c>
      <c r="L241" s="34"/>
      <c r="M241" s="168" t="s">
        <v>3</v>
      </c>
      <c r="N241" s="169" t="s">
        <v>42</v>
      </c>
      <c r="O241" s="54"/>
      <c r="P241" s="170">
        <f>O241*H241</f>
        <v>0</v>
      </c>
      <c r="Q241" s="170">
        <v>0</v>
      </c>
      <c r="R241" s="170">
        <f>Q241*H241</f>
        <v>0</v>
      </c>
      <c r="S241" s="170">
        <v>0</v>
      </c>
      <c r="T241" s="171">
        <f>S241*H241</f>
        <v>0</v>
      </c>
      <c r="U241" s="33"/>
      <c r="V241" s="33"/>
      <c r="W241" s="33"/>
      <c r="X241" s="33"/>
      <c r="Y241" s="33"/>
      <c r="Z241" s="33"/>
      <c r="AA241" s="33"/>
      <c r="AB241" s="33"/>
      <c r="AC241" s="33"/>
      <c r="AD241" s="33"/>
      <c r="AE241" s="33"/>
      <c r="AR241" s="172" t="s">
        <v>255</v>
      </c>
      <c r="AT241" s="172" t="s">
        <v>167</v>
      </c>
      <c r="AU241" s="172" t="s">
        <v>75</v>
      </c>
      <c r="AY241" s="18" t="s">
        <v>165</v>
      </c>
      <c r="BE241" s="173">
        <f>IF(N241="základní",J241,0)</f>
        <v>0</v>
      </c>
      <c r="BF241" s="173">
        <f>IF(N241="snížená",J241,0)</f>
        <v>0</v>
      </c>
      <c r="BG241" s="173">
        <f>IF(N241="zákl. přenesená",J241,0)</f>
        <v>0</v>
      </c>
      <c r="BH241" s="173">
        <f>IF(N241="sníž. přenesená",J241,0)</f>
        <v>0</v>
      </c>
      <c r="BI241" s="173">
        <f>IF(N241="nulová",J241,0)</f>
        <v>0</v>
      </c>
      <c r="BJ241" s="18" t="s">
        <v>15</v>
      </c>
      <c r="BK241" s="173">
        <f>ROUND(I241*H241,2)</f>
        <v>0</v>
      </c>
      <c r="BL241" s="18" t="s">
        <v>255</v>
      </c>
      <c r="BM241" s="172" t="s">
        <v>877</v>
      </c>
    </row>
    <row r="242" spans="2:51" s="15" customFormat="1" ht="12">
      <c r="B242" s="190"/>
      <c r="D242" s="359" t="s">
        <v>173</v>
      </c>
      <c r="E242" s="191" t="s">
        <v>3</v>
      </c>
      <c r="F242" s="192" t="s">
        <v>487</v>
      </c>
      <c r="H242" s="191" t="s">
        <v>3</v>
      </c>
      <c r="I242" s="193"/>
      <c r="L242" s="190"/>
      <c r="M242" s="194"/>
      <c r="N242" s="195"/>
      <c r="O242" s="195"/>
      <c r="P242" s="195"/>
      <c r="Q242" s="195"/>
      <c r="R242" s="195"/>
      <c r="S242" s="195"/>
      <c r="T242" s="196"/>
      <c r="AT242" s="191" t="s">
        <v>173</v>
      </c>
      <c r="AU242" s="191" t="s">
        <v>75</v>
      </c>
      <c r="AV242" s="15" t="s">
        <v>15</v>
      </c>
      <c r="AW242" s="15" t="s">
        <v>33</v>
      </c>
      <c r="AX242" s="15" t="s">
        <v>71</v>
      </c>
      <c r="AY242" s="191" t="s">
        <v>165</v>
      </c>
    </row>
    <row r="243" spans="2:51" s="13" customFormat="1" ht="12">
      <c r="B243" s="174"/>
      <c r="D243" s="359" t="s">
        <v>173</v>
      </c>
      <c r="E243" s="175" t="s">
        <v>3</v>
      </c>
      <c r="F243" s="176" t="s">
        <v>488</v>
      </c>
      <c r="H243" s="177">
        <v>1.175</v>
      </c>
      <c r="I243" s="178"/>
      <c r="L243" s="174"/>
      <c r="M243" s="179"/>
      <c r="N243" s="180"/>
      <c r="O243" s="180"/>
      <c r="P243" s="180"/>
      <c r="Q243" s="180"/>
      <c r="R243" s="180"/>
      <c r="S243" s="180"/>
      <c r="T243" s="181"/>
      <c r="AT243" s="175" t="s">
        <v>173</v>
      </c>
      <c r="AU243" s="175" t="s">
        <v>75</v>
      </c>
      <c r="AV243" s="13" t="s">
        <v>75</v>
      </c>
      <c r="AW243" s="13" t="s">
        <v>33</v>
      </c>
      <c r="AX243" s="13" t="s">
        <v>15</v>
      </c>
      <c r="AY243" s="175" t="s">
        <v>165</v>
      </c>
    </row>
    <row r="244" spans="1:65" s="2" customFormat="1" ht="21.75" customHeight="1">
      <c r="A244" s="33"/>
      <c r="B244" s="160"/>
      <c r="C244" s="161" t="s">
        <v>489</v>
      </c>
      <c r="D244" s="358" t="s">
        <v>167</v>
      </c>
      <c r="E244" s="162" t="s">
        <v>490</v>
      </c>
      <c r="F244" s="163" t="s">
        <v>491</v>
      </c>
      <c r="G244" s="164" t="s">
        <v>170</v>
      </c>
      <c r="H244" s="165">
        <v>1.175</v>
      </c>
      <c r="I244" s="166"/>
      <c r="J244" s="167">
        <f>ROUND(I244*H244,2)</f>
        <v>0</v>
      </c>
      <c r="K244" s="163" t="s">
        <v>171</v>
      </c>
      <c r="L244" s="34"/>
      <c r="M244" s="168" t="s">
        <v>3</v>
      </c>
      <c r="N244" s="169" t="s">
        <v>42</v>
      </c>
      <c r="O244" s="54"/>
      <c r="P244" s="170">
        <f>O244*H244</f>
        <v>0</v>
      </c>
      <c r="Q244" s="170">
        <v>0.00014</v>
      </c>
      <c r="R244" s="170">
        <f>Q244*H244</f>
        <v>0.0001645</v>
      </c>
      <c r="S244" s="170">
        <v>0</v>
      </c>
      <c r="T244" s="171">
        <f>S244*H244</f>
        <v>0</v>
      </c>
      <c r="U244" s="33"/>
      <c r="V244" s="33"/>
      <c r="W244" s="33"/>
      <c r="X244" s="33"/>
      <c r="Y244" s="33"/>
      <c r="Z244" s="33"/>
      <c r="AA244" s="33"/>
      <c r="AB244" s="33"/>
      <c r="AC244" s="33"/>
      <c r="AD244" s="33"/>
      <c r="AE244" s="33"/>
      <c r="AR244" s="172" t="s">
        <v>255</v>
      </c>
      <c r="AT244" s="172" t="s">
        <v>167</v>
      </c>
      <c r="AU244" s="172" t="s">
        <v>75</v>
      </c>
      <c r="AY244" s="18" t="s">
        <v>165</v>
      </c>
      <c r="BE244" s="173">
        <f>IF(N244="základní",J244,0)</f>
        <v>0</v>
      </c>
      <c r="BF244" s="173">
        <f>IF(N244="snížená",J244,0)</f>
        <v>0</v>
      </c>
      <c r="BG244" s="173">
        <f>IF(N244="zákl. přenesená",J244,0)</f>
        <v>0</v>
      </c>
      <c r="BH244" s="173">
        <f>IF(N244="sníž. přenesená",J244,0)</f>
        <v>0</v>
      </c>
      <c r="BI244" s="173">
        <f>IF(N244="nulová",J244,0)</f>
        <v>0</v>
      </c>
      <c r="BJ244" s="18" t="s">
        <v>15</v>
      </c>
      <c r="BK244" s="173">
        <f>ROUND(I244*H244,2)</f>
        <v>0</v>
      </c>
      <c r="BL244" s="18" t="s">
        <v>255</v>
      </c>
      <c r="BM244" s="172" t="s">
        <v>878</v>
      </c>
    </row>
    <row r="245" spans="1:65" s="2" customFormat="1" ht="21.75" customHeight="1">
      <c r="A245" s="33"/>
      <c r="B245" s="160"/>
      <c r="C245" s="161" t="s">
        <v>493</v>
      </c>
      <c r="D245" s="358" t="s">
        <v>167</v>
      </c>
      <c r="E245" s="162" t="s">
        <v>494</v>
      </c>
      <c r="F245" s="163" t="s">
        <v>495</v>
      </c>
      <c r="G245" s="164" t="s">
        <v>170</v>
      </c>
      <c r="H245" s="165">
        <v>1.175</v>
      </c>
      <c r="I245" s="166"/>
      <c r="J245" s="167">
        <f>ROUND(I245*H245,2)</f>
        <v>0</v>
      </c>
      <c r="K245" s="163" t="s">
        <v>171</v>
      </c>
      <c r="L245" s="34"/>
      <c r="M245" s="168" t="s">
        <v>3</v>
      </c>
      <c r="N245" s="169" t="s">
        <v>42</v>
      </c>
      <c r="O245" s="54"/>
      <c r="P245" s="170">
        <f>O245*H245</f>
        <v>0</v>
      </c>
      <c r="Q245" s="170">
        <v>0.00023</v>
      </c>
      <c r="R245" s="170">
        <f>Q245*H245</f>
        <v>0.00027025000000000004</v>
      </c>
      <c r="S245" s="170">
        <v>0</v>
      </c>
      <c r="T245" s="171">
        <f>S245*H245</f>
        <v>0</v>
      </c>
      <c r="U245" s="33"/>
      <c r="V245" s="33"/>
      <c r="W245" s="33"/>
      <c r="X245" s="33"/>
      <c r="Y245" s="33"/>
      <c r="Z245" s="33"/>
      <c r="AA245" s="33"/>
      <c r="AB245" s="33"/>
      <c r="AC245" s="33"/>
      <c r="AD245" s="33"/>
      <c r="AE245" s="33"/>
      <c r="AR245" s="172" t="s">
        <v>255</v>
      </c>
      <c r="AT245" s="172" t="s">
        <v>167</v>
      </c>
      <c r="AU245" s="172" t="s">
        <v>75</v>
      </c>
      <c r="AY245" s="18" t="s">
        <v>165</v>
      </c>
      <c r="BE245" s="173">
        <f>IF(N245="základní",J245,0)</f>
        <v>0</v>
      </c>
      <c r="BF245" s="173">
        <f>IF(N245="snížená",J245,0)</f>
        <v>0</v>
      </c>
      <c r="BG245" s="173">
        <f>IF(N245="zákl. přenesená",J245,0)</f>
        <v>0</v>
      </c>
      <c r="BH245" s="173">
        <f>IF(N245="sníž. přenesená",J245,0)</f>
        <v>0</v>
      </c>
      <c r="BI245" s="173">
        <f>IF(N245="nulová",J245,0)</f>
        <v>0</v>
      </c>
      <c r="BJ245" s="18" t="s">
        <v>15</v>
      </c>
      <c r="BK245" s="173">
        <f>ROUND(I245*H245,2)</f>
        <v>0</v>
      </c>
      <c r="BL245" s="18" t="s">
        <v>255</v>
      </c>
      <c r="BM245" s="172" t="s">
        <v>879</v>
      </c>
    </row>
    <row r="246" spans="2:63" s="12" customFormat="1" ht="22.9" customHeight="1">
      <c r="B246" s="147"/>
      <c r="D246" s="360" t="s">
        <v>70</v>
      </c>
      <c r="E246" s="158" t="s">
        <v>497</v>
      </c>
      <c r="F246" s="158" t="s">
        <v>498</v>
      </c>
      <c r="I246" s="150"/>
      <c r="J246" s="159">
        <f>BK246</f>
        <v>0</v>
      </c>
      <c r="L246" s="147"/>
      <c r="M246" s="152"/>
      <c r="N246" s="153"/>
      <c r="O246" s="153"/>
      <c r="P246" s="154">
        <f>SUM(P247:P248)</f>
        <v>0</v>
      </c>
      <c r="Q246" s="153"/>
      <c r="R246" s="154">
        <f>SUM(R247:R248)</f>
        <v>0.001813</v>
      </c>
      <c r="S246" s="153"/>
      <c r="T246" s="155">
        <f>SUM(T247:T248)</f>
        <v>0</v>
      </c>
      <c r="AR246" s="148" t="s">
        <v>75</v>
      </c>
      <c r="AT246" s="156" t="s">
        <v>70</v>
      </c>
      <c r="AU246" s="156" t="s">
        <v>15</v>
      </c>
      <c r="AY246" s="148" t="s">
        <v>165</v>
      </c>
      <c r="BK246" s="157">
        <f>SUM(BK247:BK248)</f>
        <v>0</v>
      </c>
    </row>
    <row r="247" spans="1:65" s="2" customFormat="1" ht="21.75" customHeight="1">
      <c r="A247" s="33"/>
      <c r="B247" s="160"/>
      <c r="C247" s="161" t="s">
        <v>499</v>
      </c>
      <c r="D247" s="358" t="s">
        <v>167</v>
      </c>
      <c r="E247" s="162" t="s">
        <v>500</v>
      </c>
      <c r="F247" s="163" t="s">
        <v>501</v>
      </c>
      <c r="G247" s="164" t="s">
        <v>170</v>
      </c>
      <c r="H247" s="165">
        <v>3.7</v>
      </c>
      <c r="I247" s="166"/>
      <c r="J247" s="167">
        <f>ROUND(I247*H247,2)</f>
        <v>0</v>
      </c>
      <c r="K247" s="163" t="s">
        <v>171</v>
      </c>
      <c r="L247" s="34"/>
      <c r="M247" s="168" t="s">
        <v>3</v>
      </c>
      <c r="N247" s="169" t="s">
        <v>42</v>
      </c>
      <c r="O247" s="54"/>
      <c r="P247" s="170">
        <f>O247*H247</f>
        <v>0</v>
      </c>
      <c r="Q247" s="170">
        <v>0.0002</v>
      </c>
      <c r="R247" s="170">
        <f>Q247*H247</f>
        <v>0.0007400000000000001</v>
      </c>
      <c r="S247" s="170">
        <v>0</v>
      </c>
      <c r="T247" s="171">
        <f>S247*H247</f>
        <v>0</v>
      </c>
      <c r="U247" s="33"/>
      <c r="V247" s="33"/>
      <c r="W247" s="33"/>
      <c r="X247" s="33"/>
      <c r="Y247" s="33"/>
      <c r="Z247" s="33"/>
      <c r="AA247" s="33"/>
      <c r="AB247" s="33"/>
      <c r="AC247" s="33"/>
      <c r="AD247" s="33"/>
      <c r="AE247" s="33"/>
      <c r="AR247" s="172" t="s">
        <v>255</v>
      </c>
      <c r="AT247" s="172" t="s">
        <v>167</v>
      </c>
      <c r="AU247" s="172" t="s">
        <v>75</v>
      </c>
      <c r="AY247" s="18" t="s">
        <v>165</v>
      </c>
      <c r="BE247" s="173">
        <f>IF(N247="základní",J247,0)</f>
        <v>0</v>
      </c>
      <c r="BF247" s="173">
        <f>IF(N247="snížená",J247,0)</f>
        <v>0</v>
      </c>
      <c r="BG247" s="173">
        <f>IF(N247="zákl. přenesená",J247,0)</f>
        <v>0</v>
      </c>
      <c r="BH247" s="173">
        <f>IF(N247="sníž. přenesená",J247,0)</f>
        <v>0</v>
      </c>
      <c r="BI247" s="173">
        <f>IF(N247="nulová",J247,0)</f>
        <v>0</v>
      </c>
      <c r="BJ247" s="18" t="s">
        <v>15</v>
      </c>
      <c r="BK247" s="173">
        <f>ROUND(I247*H247,2)</f>
        <v>0</v>
      </c>
      <c r="BL247" s="18" t="s">
        <v>255</v>
      </c>
      <c r="BM247" s="172" t="s">
        <v>880</v>
      </c>
    </row>
    <row r="248" spans="1:65" s="2" customFormat="1" ht="33" customHeight="1">
      <c r="A248" s="33"/>
      <c r="B248" s="160"/>
      <c r="C248" s="161" t="s">
        <v>503</v>
      </c>
      <c r="D248" s="358" t="s">
        <v>167</v>
      </c>
      <c r="E248" s="162" t="s">
        <v>504</v>
      </c>
      <c r="F248" s="163" t="s">
        <v>505</v>
      </c>
      <c r="G248" s="164" t="s">
        <v>170</v>
      </c>
      <c r="H248" s="165">
        <v>3.7</v>
      </c>
      <c r="I248" s="166"/>
      <c r="J248" s="167">
        <f>ROUND(I248*H248,2)</f>
        <v>0</v>
      </c>
      <c r="K248" s="163" t="s">
        <v>171</v>
      </c>
      <c r="L248" s="34"/>
      <c r="M248" s="208" t="s">
        <v>3</v>
      </c>
      <c r="N248" s="209" t="s">
        <v>42</v>
      </c>
      <c r="O248" s="210"/>
      <c r="P248" s="211">
        <f>O248*H248</f>
        <v>0</v>
      </c>
      <c r="Q248" s="211">
        <v>0.00029</v>
      </c>
      <c r="R248" s="211">
        <f>Q248*H248</f>
        <v>0.001073</v>
      </c>
      <c r="S248" s="211">
        <v>0</v>
      </c>
      <c r="T248" s="212">
        <f>S248*H248</f>
        <v>0</v>
      </c>
      <c r="U248" s="33"/>
      <c r="V248" s="33"/>
      <c r="W248" s="33"/>
      <c r="X248" s="33"/>
      <c r="Y248" s="33"/>
      <c r="Z248" s="33"/>
      <c r="AA248" s="33"/>
      <c r="AB248" s="33"/>
      <c r="AC248" s="33"/>
      <c r="AD248" s="33"/>
      <c r="AE248" s="33"/>
      <c r="AR248" s="172" t="s">
        <v>255</v>
      </c>
      <c r="AT248" s="172" t="s">
        <v>167</v>
      </c>
      <c r="AU248" s="172" t="s">
        <v>75</v>
      </c>
      <c r="AY248" s="18" t="s">
        <v>165</v>
      </c>
      <c r="BE248" s="173">
        <f>IF(N248="základní",J248,0)</f>
        <v>0</v>
      </c>
      <c r="BF248" s="173">
        <f>IF(N248="snížená",J248,0)</f>
        <v>0</v>
      </c>
      <c r="BG248" s="173">
        <f>IF(N248="zákl. přenesená",J248,0)</f>
        <v>0</v>
      </c>
      <c r="BH248" s="173">
        <f>IF(N248="sníž. přenesená",J248,0)</f>
        <v>0</v>
      </c>
      <c r="BI248" s="173">
        <f>IF(N248="nulová",J248,0)</f>
        <v>0</v>
      </c>
      <c r="BJ248" s="18" t="s">
        <v>15</v>
      </c>
      <c r="BK248" s="173">
        <f>ROUND(I248*H248,2)</f>
        <v>0</v>
      </c>
      <c r="BL248" s="18" t="s">
        <v>255</v>
      </c>
      <c r="BM248" s="172" t="s">
        <v>881</v>
      </c>
    </row>
    <row r="249" spans="1:31" s="2" customFormat="1" ht="6.95" customHeight="1">
      <c r="A249" s="33"/>
      <c r="B249" s="43"/>
      <c r="C249" s="44"/>
      <c r="D249" s="44"/>
      <c r="E249" s="44"/>
      <c r="F249" s="44"/>
      <c r="G249" s="44"/>
      <c r="H249" s="44"/>
      <c r="I249" s="120"/>
      <c r="J249" s="44"/>
      <c r="K249" s="44"/>
      <c r="L249" s="34"/>
      <c r="M249" s="33"/>
      <c r="O249" s="33"/>
      <c r="P249" s="33"/>
      <c r="Q249" s="33"/>
      <c r="R249" s="33"/>
      <c r="S249" s="33"/>
      <c r="T249" s="33"/>
      <c r="U249" s="33"/>
      <c r="V249" s="33"/>
      <c r="W249" s="33"/>
      <c r="X249" s="33"/>
      <c r="Y249" s="33"/>
      <c r="Z249" s="33"/>
      <c r="AA249" s="33"/>
      <c r="AB249" s="33"/>
      <c r="AC249" s="33"/>
      <c r="AD249" s="33"/>
      <c r="AE249" s="33"/>
    </row>
  </sheetData>
  <autoFilter ref="C108:K248"/>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87">
      <selection activeCell="D106" sqref="D106:D17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10" t="s">
        <v>6</v>
      </c>
      <c r="M2" s="311"/>
      <c r="N2" s="311"/>
      <c r="O2" s="311"/>
      <c r="P2" s="311"/>
      <c r="Q2" s="311"/>
      <c r="R2" s="311"/>
      <c r="S2" s="311"/>
      <c r="T2" s="311"/>
      <c r="U2" s="311"/>
      <c r="V2" s="311"/>
      <c r="AT2" s="18" t="s">
        <v>102</v>
      </c>
    </row>
    <row r="3" spans="2:46" s="1" customFormat="1" ht="6.95" customHeight="1">
      <c r="B3" s="19"/>
      <c r="C3" s="20"/>
      <c r="D3" s="20"/>
      <c r="E3" s="20"/>
      <c r="F3" s="20"/>
      <c r="G3" s="20"/>
      <c r="H3" s="20"/>
      <c r="I3" s="98"/>
      <c r="J3" s="20"/>
      <c r="K3" s="20"/>
      <c r="L3" s="21"/>
      <c r="AT3" s="18" t="s">
        <v>75</v>
      </c>
    </row>
    <row r="4" spans="2:46" s="1" customFormat="1" ht="24.95" customHeight="1">
      <c r="B4" s="21"/>
      <c r="D4" s="22" t="s">
        <v>121</v>
      </c>
      <c r="I4" s="97"/>
      <c r="L4" s="21"/>
      <c r="M4" s="99" t="s">
        <v>11</v>
      </c>
      <c r="AT4" s="18" t="s">
        <v>4</v>
      </c>
    </row>
    <row r="5" spans="2:12" s="1" customFormat="1" ht="6.95" customHeight="1">
      <c r="B5" s="21"/>
      <c r="I5" s="97"/>
      <c r="L5" s="21"/>
    </row>
    <row r="6" spans="2:12" s="1" customFormat="1" ht="12" customHeight="1">
      <c r="B6" s="21"/>
      <c r="D6" s="28" t="s">
        <v>17</v>
      </c>
      <c r="I6" s="97"/>
      <c r="L6" s="21"/>
    </row>
    <row r="7" spans="2:12" s="1" customFormat="1" ht="16.5" customHeight="1">
      <c r="B7" s="21"/>
      <c r="E7" s="338" t="str">
        <f>'Rekapitulace stavby'!K6</f>
        <v>Rekonstrukce koupelen</v>
      </c>
      <c r="F7" s="339"/>
      <c r="G7" s="339"/>
      <c r="H7" s="339"/>
      <c r="I7" s="97"/>
      <c r="L7" s="21"/>
    </row>
    <row r="8" spans="2:12" ht="12.75">
      <c r="B8" s="21"/>
      <c r="D8" s="28" t="s">
        <v>122</v>
      </c>
      <c r="L8" s="21"/>
    </row>
    <row r="9" spans="2:12" s="1" customFormat="1" ht="16.5" customHeight="1">
      <c r="B9" s="21"/>
      <c r="E9" s="338" t="s">
        <v>123</v>
      </c>
      <c r="F9" s="311"/>
      <c r="G9" s="311"/>
      <c r="H9" s="311"/>
      <c r="I9" s="97"/>
      <c r="L9" s="21"/>
    </row>
    <row r="10" spans="2:12" s="1" customFormat="1" ht="12" customHeight="1">
      <c r="B10" s="21"/>
      <c r="D10" s="28" t="s">
        <v>124</v>
      </c>
      <c r="I10" s="97"/>
      <c r="L10" s="21"/>
    </row>
    <row r="11" spans="1:31" s="2" customFormat="1" ht="16.5" customHeight="1">
      <c r="A11" s="33"/>
      <c r="B11" s="34"/>
      <c r="C11" s="33"/>
      <c r="D11" s="33"/>
      <c r="E11" s="340" t="s">
        <v>125</v>
      </c>
      <c r="F11" s="341"/>
      <c r="G11" s="341"/>
      <c r="H11" s="341"/>
      <c r="I11" s="101"/>
      <c r="J11" s="33"/>
      <c r="K11" s="33"/>
      <c r="L11" s="102"/>
      <c r="S11" s="33"/>
      <c r="T11" s="33"/>
      <c r="U11" s="33"/>
      <c r="V11" s="33"/>
      <c r="W11" s="33"/>
      <c r="X11" s="33"/>
      <c r="Y11" s="33"/>
      <c r="Z11" s="33"/>
      <c r="AA11" s="33"/>
      <c r="AB11" s="33"/>
      <c r="AC11" s="33"/>
      <c r="AD11" s="33"/>
      <c r="AE11" s="33"/>
    </row>
    <row r="12" spans="1:31" s="2" customFormat="1" ht="12" customHeight="1">
      <c r="A12" s="33"/>
      <c r="B12" s="34"/>
      <c r="C12" s="33"/>
      <c r="D12" s="28" t="s">
        <v>126</v>
      </c>
      <c r="E12" s="33"/>
      <c r="F12" s="33"/>
      <c r="G12" s="33"/>
      <c r="H12" s="33"/>
      <c r="I12" s="101"/>
      <c r="J12" s="33"/>
      <c r="K12" s="33"/>
      <c r="L12" s="102"/>
      <c r="S12" s="33"/>
      <c r="T12" s="33"/>
      <c r="U12" s="33"/>
      <c r="V12" s="33"/>
      <c r="W12" s="33"/>
      <c r="X12" s="33"/>
      <c r="Y12" s="33"/>
      <c r="Z12" s="33"/>
      <c r="AA12" s="33"/>
      <c r="AB12" s="33"/>
      <c r="AC12" s="33"/>
      <c r="AD12" s="33"/>
      <c r="AE12" s="33"/>
    </row>
    <row r="13" spans="1:31" s="2" customFormat="1" ht="16.5" customHeight="1">
      <c r="A13" s="33"/>
      <c r="B13" s="34"/>
      <c r="C13" s="33"/>
      <c r="D13" s="33"/>
      <c r="E13" s="334" t="s">
        <v>507</v>
      </c>
      <c r="F13" s="341"/>
      <c r="G13" s="341"/>
      <c r="H13" s="341"/>
      <c r="I13" s="101"/>
      <c r="J13" s="33"/>
      <c r="K13" s="33"/>
      <c r="L13" s="102"/>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1"/>
      <c r="J14" s="33"/>
      <c r="K14" s="33"/>
      <c r="L14" s="102"/>
      <c r="S14" s="33"/>
      <c r="T14" s="33"/>
      <c r="U14" s="33"/>
      <c r="V14" s="33"/>
      <c r="W14" s="33"/>
      <c r="X14" s="33"/>
      <c r="Y14" s="33"/>
      <c r="Z14" s="33"/>
      <c r="AA14" s="33"/>
      <c r="AB14" s="33"/>
      <c r="AC14" s="33"/>
      <c r="AD14" s="33"/>
      <c r="AE14" s="33"/>
    </row>
    <row r="15" spans="1:31" s="2" customFormat="1" ht="12" customHeight="1">
      <c r="A15" s="33"/>
      <c r="B15" s="34"/>
      <c r="C15" s="33"/>
      <c r="D15" s="28" t="s">
        <v>19</v>
      </c>
      <c r="E15" s="33"/>
      <c r="F15" s="26" t="s">
        <v>3</v>
      </c>
      <c r="G15" s="33"/>
      <c r="H15" s="33"/>
      <c r="I15" s="103" t="s">
        <v>20</v>
      </c>
      <c r="J15" s="26" t="s">
        <v>3</v>
      </c>
      <c r="K15" s="33"/>
      <c r="L15" s="102"/>
      <c r="S15" s="33"/>
      <c r="T15" s="33"/>
      <c r="U15" s="33"/>
      <c r="V15" s="33"/>
      <c r="W15" s="33"/>
      <c r="X15" s="33"/>
      <c r="Y15" s="33"/>
      <c r="Z15" s="33"/>
      <c r="AA15" s="33"/>
      <c r="AB15" s="33"/>
      <c r="AC15" s="33"/>
      <c r="AD15" s="33"/>
      <c r="AE15" s="33"/>
    </row>
    <row r="16" spans="1:31" s="2" customFormat="1" ht="12" customHeight="1">
      <c r="A16" s="33"/>
      <c r="B16" s="34"/>
      <c r="C16" s="33"/>
      <c r="D16" s="28" t="s">
        <v>21</v>
      </c>
      <c r="E16" s="33"/>
      <c r="F16" s="26" t="s">
        <v>22</v>
      </c>
      <c r="G16" s="33"/>
      <c r="H16" s="33"/>
      <c r="I16" s="103" t="s">
        <v>23</v>
      </c>
      <c r="J16" s="51" t="str">
        <f>'Rekapitulace stavby'!AU8</f>
        <v>28. 8. 2018</v>
      </c>
      <c r="K16" s="33"/>
      <c r="L16" s="102"/>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1"/>
      <c r="J17" s="33"/>
      <c r="K17" s="33"/>
      <c r="L17" s="102"/>
      <c r="S17" s="33"/>
      <c r="T17" s="33"/>
      <c r="U17" s="33"/>
      <c r="V17" s="33"/>
      <c r="W17" s="33"/>
      <c r="X17" s="33"/>
      <c r="Y17" s="33"/>
      <c r="Z17" s="33"/>
      <c r="AA17" s="33"/>
      <c r="AB17" s="33"/>
      <c r="AC17" s="33"/>
      <c r="AD17" s="33"/>
      <c r="AE17" s="33"/>
    </row>
    <row r="18" spans="1:31" s="2" customFormat="1" ht="12" customHeight="1">
      <c r="A18" s="33"/>
      <c r="B18" s="34"/>
      <c r="C18" s="33"/>
      <c r="D18" s="28" t="s">
        <v>25</v>
      </c>
      <c r="E18" s="33"/>
      <c r="F18" s="33"/>
      <c r="G18" s="33"/>
      <c r="H18" s="33"/>
      <c r="I18" s="103" t="s">
        <v>26</v>
      </c>
      <c r="J18" s="26" t="s">
        <v>3</v>
      </c>
      <c r="K18" s="33"/>
      <c r="L18" s="102"/>
      <c r="S18" s="33"/>
      <c r="T18" s="33"/>
      <c r="U18" s="33"/>
      <c r="V18" s="33"/>
      <c r="W18" s="33"/>
      <c r="X18" s="33"/>
      <c r="Y18" s="33"/>
      <c r="Z18" s="33"/>
      <c r="AA18" s="33"/>
      <c r="AB18" s="33"/>
      <c r="AC18" s="33"/>
      <c r="AD18" s="33"/>
      <c r="AE18" s="33"/>
    </row>
    <row r="19" spans="1:31" s="2" customFormat="1" ht="18" customHeight="1">
      <c r="A19" s="33"/>
      <c r="B19" s="34"/>
      <c r="C19" s="33"/>
      <c r="D19" s="33"/>
      <c r="E19" s="26" t="s">
        <v>27</v>
      </c>
      <c r="F19" s="33"/>
      <c r="G19" s="33"/>
      <c r="H19" s="33"/>
      <c r="I19" s="103" t="s">
        <v>28</v>
      </c>
      <c r="J19" s="26" t="s">
        <v>3</v>
      </c>
      <c r="K19" s="33"/>
      <c r="L19" s="102"/>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1"/>
      <c r="J20" s="33"/>
      <c r="K20" s="33"/>
      <c r="L20" s="102"/>
      <c r="S20" s="33"/>
      <c r="T20" s="33"/>
      <c r="U20" s="33"/>
      <c r="V20" s="33"/>
      <c r="W20" s="33"/>
      <c r="X20" s="33"/>
      <c r="Y20" s="33"/>
      <c r="Z20" s="33"/>
      <c r="AA20" s="33"/>
      <c r="AB20" s="33"/>
      <c r="AC20" s="33"/>
      <c r="AD20" s="33"/>
      <c r="AE20" s="33"/>
    </row>
    <row r="21" spans="1:31" s="2" customFormat="1" ht="12" customHeight="1">
      <c r="A21" s="33"/>
      <c r="B21" s="34"/>
      <c r="C21" s="33"/>
      <c r="D21" s="28" t="s">
        <v>29</v>
      </c>
      <c r="E21" s="33"/>
      <c r="F21" s="33"/>
      <c r="G21" s="33"/>
      <c r="H21" s="33"/>
      <c r="I21" s="103" t="s">
        <v>26</v>
      </c>
      <c r="J21" s="29" t="str">
        <f>'Rekapitulace stavby'!AU13</f>
        <v>Vyplň údaj</v>
      </c>
      <c r="K21" s="33"/>
      <c r="L21" s="102"/>
      <c r="S21" s="33"/>
      <c r="T21" s="33"/>
      <c r="U21" s="33"/>
      <c r="V21" s="33"/>
      <c r="W21" s="33"/>
      <c r="X21" s="33"/>
      <c r="Y21" s="33"/>
      <c r="Z21" s="33"/>
      <c r="AA21" s="33"/>
      <c r="AB21" s="33"/>
      <c r="AC21" s="33"/>
      <c r="AD21" s="33"/>
      <c r="AE21" s="33"/>
    </row>
    <row r="22" spans="1:31" s="2" customFormat="1" ht="18" customHeight="1">
      <c r="A22" s="33"/>
      <c r="B22" s="34"/>
      <c r="C22" s="33"/>
      <c r="D22" s="33"/>
      <c r="E22" s="342" t="str">
        <f>'Rekapitulace stavby'!E14</f>
        <v>Vyplň údaj</v>
      </c>
      <c r="F22" s="324"/>
      <c r="G22" s="324"/>
      <c r="H22" s="324"/>
      <c r="I22" s="103" t="s">
        <v>28</v>
      </c>
      <c r="J22" s="29" t="str">
        <f>'Rekapitulace stavby'!AU14</f>
        <v>Vyplň údaj</v>
      </c>
      <c r="K22" s="33"/>
      <c r="L22" s="102"/>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1"/>
      <c r="J23" s="33"/>
      <c r="K23" s="33"/>
      <c r="L23" s="102"/>
      <c r="S23" s="33"/>
      <c r="T23" s="33"/>
      <c r="U23" s="33"/>
      <c r="V23" s="33"/>
      <c r="W23" s="33"/>
      <c r="X23" s="33"/>
      <c r="Y23" s="33"/>
      <c r="Z23" s="33"/>
      <c r="AA23" s="33"/>
      <c r="AB23" s="33"/>
      <c r="AC23" s="33"/>
      <c r="AD23" s="33"/>
      <c r="AE23" s="33"/>
    </row>
    <row r="24" spans="1:31" s="2" customFormat="1" ht="12" customHeight="1">
      <c r="A24" s="33"/>
      <c r="B24" s="34"/>
      <c r="C24" s="33"/>
      <c r="D24" s="28" t="s">
        <v>31</v>
      </c>
      <c r="E24" s="33"/>
      <c r="F24" s="33"/>
      <c r="G24" s="33"/>
      <c r="H24" s="33"/>
      <c r="I24" s="103" t="s">
        <v>26</v>
      </c>
      <c r="J24" s="26" t="s">
        <v>3</v>
      </c>
      <c r="K24" s="33"/>
      <c r="L24" s="102"/>
      <c r="S24" s="33"/>
      <c r="T24" s="33"/>
      <c r="U24" s="33"/>
      <c r="V24" s="33"/>
      <c r="W24" s="33"/>
      <c r="X24" s="33"/>
      <c r="Y24" s="33"/>
      <c r="Z24" s="33"/>
      <c r="AA24" s="33"/>
      <c r="AB24" s="33"/>
      <c r="AC24" s="33"/>
      <c r="AD24" s="33"/>
      <c r="AE24" s="33"/>
    </row>
    <row r="25" spans="1:31" s="2" customFormat="1" ht="18" customHeight="1">
      <c r="A25" s="33"/>
      <c r="B25" s="34"/>
      <c r="C25" s="33"/>
      <c r="D25" s="33"/>
      <c r="E25" s="26" t="s">
        <v>32</v>
      </c>
      <c r="F25" s="33"/>
      <c r="G25" s="33"/>
      <c r="H25" s="33"/>
      <c r="I25" s="103" t="s">
        <v>28</v>
      </c>
      <c r="J25" s="26" t="s">
        <v>3</v>
      </c>
      <c r="K25" s="33"/>
      <c r="L25" s="102"/>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1"/>
      <c r="J26" s="33"/>
      <c r="K26" s="33"/>
      <c r="L26" s="102"/>
      <c r="S26" s="33"/>
      <c r="T26" s="33"/>
      <c r="U26" s="33"/>
      <c r="V26" s="33"/>
      <c r="W26" s="33"/>
      <c r="X26" s="33"/>
      <c r="Y26" s="33"/>
      <c r="Z26" s="33"/>
      <c r="AA26" s="33"/>
      <c r="AB26" s="33"/>
      <c r="AC26" s="33"/>
      <c r="AD26" s="33"/>
      <c r="AE26" s="33"/>
    </row>
    <row r="27" spans="1:31" s="2" customFormat="1" ht="12" customHeight="1">
      <c r="A27" s="33"/>
      <c r="B27" s="34"/>
      <c r="C27" s="33"/>
      <c r="D27" s="28" t="s">
        <v>34</v>
      </c>
      <c r="E27" s="33"/>
      <c r="F27" s="33"/>
      <c r="G27" s="33"/>
      <c r="H27" s="33"/>
      <c r="I27" s="103" t="s">
        <v>26</v>
      </c>
      <c r="J27" s="26" t="str">
        <f>IF('Rekapitulace stavby'!AU19="","",'Rekapitulace stavby'!AU19)</f>
        <v/>
      </c>
      <c r="K27" s="33"/>
      <c r="L27" s="102"/>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3" t="s">
        <v>28</v>
      </c>
      <c r="J28" s="26" t="str">
        <f>IF('Rekapitulace stavby'!AU20="","",'Rekapitulace stavby'!AU20)</f>
        <v/>
      </c>
      <c r="K28" s="33"/>
      <c r="L28" s="102"/>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1"/>
      <c r="J29" s="33"/>
      <c r="K29" s="33"/>
      <c r="L29" s="102"/>
      <c r="S29" s="33"/>
      <c r="T29" s="33"/>
      <c r="U29" s="33"/>
      <c r="V29" s="33"/>
      <c r="W29" s="33"/>
      <c r="X29" s="33"/>
      <c r="Y29" s="33"/>
      <c r="Z29" s="33"/>
      <c r="AA29" s="33"/>
      <c r="AB29" s="33"/>
      <c r="AC29" s="33"/>
      <c r="AD29" s="33"/>
      <c r="AE29" s="33"/>
    </row>
    <row r="30" spans="1:31" s="2" customFormat="1" ht="12" customHeight="1">
      <c r="A30" s="33"/>
      <c r="B30" s="34"/>
      <c r="C30" s="33"/>
      <c r="D30" s="28" t="s">
        <v>35</v>
      </c>
      <c r="E30" s="33"/>
      <c r="F30" s="33"/>
      <c r="G30" s="33"/>
      <c r="H30" s="33"/>
      <c r="I30" s="101"/>
      <c r="J30" s="33"/>
      <c r="K30" s="33"/>
      <c r="L30" s="102"/>
      <c r="S30" s="33"/>
      <c r="T30" s="33"/>
      <c r="U30" s="33"/>
      <c r="V30" s="33"/>
      <c r="W30" s="33"/>
      <c r="X30" s="33"/>
      <c r="Y30" s="33"/>
      <c r="Z30" s="33"/>
      <c r="AA30" s="33"/>
      <c r="AB30" s="33"/>
      <c r="AC30" s="33"/>
      <c r="AD30" s="33"/>
      <c r="AE30" s="33"/>
    </row>
    <row r="31" spans="1:31" s="8" customFormat="1" ht="16.5" customHeight="1">
      <c r="A31" s="104"/>
      <c r="B31" s="105"/>
      <c r="C31" s="104"/>
      <c r="D31" s="104"/>
      <c r="E31" s="328" t="s">
        <v>3</v>
      </c>
      <c r="F31" s="328"/>
      <c r="G31" s="328"/>
      <c r="H31" s="328"/>
      <c r="I31" s="106"/>
      <c r="J31" s="104"/>
      <c r="K31" s="104"/>
      <c r="L31" s="107"/>
      <c r="S31" s="104"/>
      <c r="T31" s="104"/>
      <c r="U31" s="104"/>
      <c r="V31" s="104"/>
      <c r="W31" s="104"/>
      <c r="X31" s="104"/>
      <c r="Y31" s="104"/>
      <c r="Z31" s="104"/>
      <c r="AA31" s="104"/>
      <c r="AB31" s="104"/>
      <c r="AC31" s="104"/>
      <c r="AD31" s="104"/>
      <c r="AE31" s="104"/>
    </row>
    <row r="32" spans="1:31" s="2" customFormat="1" ht="6.95" customHeight="1">
      <c r="A32" s="33"/>
      <c r="B32" s="34"/>
      <c r="C32" s="33"/>
      <c r="D32" s="33"/>
      <c r="E32" s="33"/>
      <c r="F32" s="33"/>
      <c r="G32" s="33"/>
      <c r="H32" s="33"/>
      <c r="I32" s="101"/>
      <c r="J32" s="33"/>
      <c r="K32" s="33"/>
      <c r="L32" s="102"/>
      <c r="S32" s="33"/>
      <c r="T32" s="33"/>
      <c r="U32" s="33"/>
      <c r="V32" s="33"/>
      <c r="W32" s="33"/>
      <c r="X32" s="33"/>
      <c r="Y32" s="33"/>
      <c r="Z32" s="33"/>
      <c r="AA32" s="33"/>
      <c r="AB32" s="33"/>
      <c r="AC32" s="33"/>
      <c r="AD32" s="33"/>
      <c r="AE32" s="33"/>
    </row>
    <row r="33" spans="1:31" s="2" customFormat="1" ht="6.95" customHeight="1">
      <c r="A33" s="33"/>
      <c r="B33" s="34"/>
      <c r="C33" s="33"/>
      <c r="D33" s="63"/>
      <c r="E33" s="63"/>
      <c r="F33" s="63"/>
      <c r="G33" s="63"/>
      <c r="H33" s="63"/>
      <c r="I33" s="108"/>
      <c r="J33" s="63"/>
      <c r="K33" s="63"/>
      <c r="L33" s="102"/>
      <c r="S33" s="33"/>
      <c r="T33" s="33"/>
      <c r="U33" s="33"/>
      <c r="V33" s="33"/>
      <c r="W33" s="33"/>
      <c r="X33" s="33"/>
      <c r="Y33" s="33"/>
      <c r="Z33" s="33"/>
      <c r="AA33" s="33"/>
      <c r="AB33" s="33"/>
      <c r="AC33" s="33"/>
      <c r="AD33" s="33"/>
      <c r="AE33" s="33"/>
    </row>
    <row r="34" spans="1:31" s="2" customFormat="1" ht="25.35" customHeight="1">
      <c r="A34" s="33"/>
      <c r="B34" s="34"/>
      <c r="C34" s="33"/>
      <c r="D34" s="109" t="s">
        <v>37</v>
      </c>
      <c r="E34" s="33"/>
      <c r="F34" s="33"/>
      <c r="G34" s="33"/>
      <c r="H34" s="33"/>
      <c r="I34" s="101"/>
      <c r="J34" s="68">
        <f>ROUND(J103,2)</f>
        <v>0</v>
      </c>
      <c r="K34" s="33"/>
      <c r="L34" s="102"/>
      <c r="S34" s="33"/>
      <c r="T34" s="33"/>
      <c r="U34" s="33"/>
      <c r="V34" s="33"/>
      <c r="W34" s="33"/>
      <c r="X34" s="33"/>
      <c r="Y34" s="33"/>
      <c r="Z34" s="33"/>
      <c r="AA34" s="33"/>
      <c r="AB34" s="33"/>
      <c r="AC34" s="33"/>
      <c r="AD34" s="33"/>
      <c r="AE34" s="33"/>
    </row>
    <row r="35" spans="1:31" s="2" customFormat="1" ht="6.95" customHeight="1">
      <c r="A35" s="33"/>
      <c r="B35" s="34"/>
      <c r="C35" s="33"/>
      <c r="D35" s="63"/>
      <c r="E35" s="63"/>
      <c r="F35" s="63"/>
      <c r="G35" s="63"/>
      <c r="H35" s="63"/>
      <c r="I35" s="108"/>
      <c r="J35" s="63"/>
      <c r="K35" s="63"/>
      <c r="L35" s="102"/>
      <c r="S35" s="33"/>
      <c r="T35" s="33"/>
      <c r="U35" s="33"/>
      <c r="V35" s="33"/>
      <c r="W35" s="33"/>
      <c r="X35" s="33"/>
      <c r="Y35" s="33"/>
      <c r="Z35" s="33"/>
      <c r="AA35" s="33"/>
      <c r="AB35" s="33"/>
      <c r="AC35" s="33"/>
      <c r="AD35" s="33"/>
      <c r="AE35" s="33"/>
    </row>
    <row r="36" spans="1:31" s="2" customFormat="1" ht="14.45" customHeight="1">
      <c r="A36" s="33"/>
      <c r="B36" s="34"/>
      <c r="C36" s="33"/>
      <c r="D36" s="33"/>
      <c r="E36" s="33"/>
      <c r="F36" s="37" t="s">
        <v>39</v>
      </c>
      <c r="G36" s="33"/>
      <c r="H36" s="33"/>
      <c r="I36" s="110" t="s">
        <v>38</v>
      </c>
      <c r="J36" s="37" t="s">
        <v>40</v>
      </c>
      <c r="K36" s="33"/>
      <c r="L36" s="102"/>
      <c r="S36" s="33"/>
      <c r="T36" s="33"/>
      <c r="U36" s="33"/>
      <c r="V36" s="33"/>
      <c r="W36" s="33"/>
      <c r="X36" s="33"/>
      <c r="Y36" s="33"/>
      <c r="Z36" s="33"/>
      <c r="AA36" s="33"/>
      <c r="AB36" s="33"/>
      <c r="AC36" s="33"/>
      <c r="AD36" s="33"/>
      <c r="AE36" s="33"/>
    </row>
    <row r="37" spans="1:31" s="2" customFormat="1" ht="14.45" customHeight="1">
      <c r="A37" s="33"/>
      <c r="B37" s="34"/>
      <c r="C37" s="33"/>
      <c r="D37" s="100" t="s">
        <v>41</v>
      </c>
      <c r="E37" s="28" t="s">
        <v>42</v>
      </c>
      <c r="F37" s="111">
        <f>ROUND((SUM(BE103:BE174)),2)</f>
        <v>0</v>
      </c>
      <c r="G37" s="33"/>
      <c r="H37" s="33"/>
      <c r="I37" s="112">
        <v>0.21</v>
      </c>
      <c r="J37" s="111">
        <f>ROUND(((SUM(BE103:BE174))*I37),2)</f>
        <v>0</v>
      </c>
      <c r="K37" s="33"/>
      <c r="L37" s="102"/>
      <c r="S37" s="33"/>
      <c r="T37" s="33"/>
      <c r="U37" s="33"/>
      <c r="V37" s="33"/>
      <c r="W37" s="33"/>
      <c r="X37" s="33"/>
      <c r="Y37" s="33"/>
      <c r="Z37" s="33"/>
      <c r="AA37" s="33"/>
      <c r="AB37" s="33"/>
      <c r="AC37" s="33"/>
      <c r="AD37" s="33"/>
      <c r="AE37" s="33"/>
    </row>
    <row r="38" spans="1:31" s="2" customFormat="1" ht="14.45" customHeight="1">
      <c r="A38" s="33"/>
      <c r="B38" s="34"/>
      <c r="C38" s="33"/>
      <c r="D38" s="33"/>
      <c r="E38" s="28" t="s">
        <v>43</v>
      </c>
      <c r="F38" s="111">
        <f>ROUND((SUM(BF103:BF174)),2)</f>
        <v>0</v>
      </c>
      <c r="G38" s="33"/>
      <c r="H38" s="33"/>
      <c r="I38" s="112">
        <v>0.15</v>
      </c>
      <c r="J38" s="111">
        <f>ROUND(((SUM(BF103:BF174))*I38),2)</f>
        <v>0</v>
      </c>
      <c r="K38" s="33"/>
      <c r="L38" s="102"/>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11">
        <f>ROUND((SUM(BG103:BG174)),2)</f>
        <v>0</v>
      </c>
      <c r="G39" s="33"/>
      <c r="H39" s="33"/>
      <c r="I39" s="112">
        <v>0.21</v>
      </c>
      <c r="J39" s="111">
        <f>0</f>
        <v>0</v>
      </c>
      <c r="K39" s="33"/>
      <c r="L39" s="102"/>
      <c r="S39" s="33"/>
      <c r="T39" s="33"/>
      <c r="U39" s="33"/>
      <c r="V39" s="33"/>
      <c r="W39" s="33"/>
      <c r="X39" s="33"/>
      <c r="Y39" s="33"/>
      <c r="Z39" s="33"/>
      <c r="AA39" s="33"/>
      <c r="AB39" s="33"/>
      <c r="AC39" s="33"/>
      <c r="AD39" s="33"/>
      <c r="AE39" s="33"/>
    </row>
    <row r="40" spans="1:31" s="2" customFormat="1" ht="14.45" customHeight="1" hidden="1">
      <c r="A40" s="33"/>
      <c r="B40" s="34"/>
      <c r="C40" s="33"/>
      <c r="D40" s="33"/>
      <c r="E40" s="28" t="s">
        <v>45</v>
      </c>
      <c r="F40" s="111">
        <f>ROUND((SUM(BH103:BH174)),2)</f>
        <v>0</v>
      </c>
      <c r="G40" s="33"/>
      <c r="H40" s="33"/>
      <c r="I40" s="112">
        <v>0.15</v>
      </c>
      <c r="J40" s="111">
        <f>0</f>
        <v>0</v>
      </c>
      <c r="K40" s="33"/>
      <c r="L40" s="102"/>
      <c r="S40" s="33"/>
      <c r="T40" s="33"/>
      <c r="U40" s="33"/>
      <c r="V40" s="33"/>
      <c r="W40" s="33"/>
      <c r="X40" s="33"/>
      <c r="Y40" s="33"/>
      <c r="Z40" s="33"/>
      <c r="AA40" s="33"/>
      <c r="AB40" s="33"/>
      <c r="AC40" s="33"/>
      <c r="AD40" s="33"/>
      <c r="AE40" s="33"/>
    </row>
    <row r="41" spans="1:31" s="2" customFormat="1" ht="14.45" customHeight="1" hidden="1">
      <c r="A41" s="33"/>
      <c r="B41" s="34"/>
      <c r="C41" s="33"/>
      <c r="D41" s="33"/>
      <c r="E41" s="28" t="s">
        <v>46</v>
      </c>
      <c r="F41" s="111">
        <f>ROUND((SUM(BI103:BI174)),2)</f>
        <v>0</v>
      </c>
      <c r="G41" s="33"/>
      <c r="H41" s="33"/>
      <c r="I41" s="112">
        <v>0</v>
      </c>
      <c r="J41" s="111">
        <f>0</f>
        <v>0</v>
      </c>
      <c r="K41" s="33"/>
      <c r="L41" s="102"/>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1"/>
      <c r="J42" s="33"/>
      <c r="K42" s="33"/>
      <c r="L42" s="102"/>
      <c r="S42" s="33"/>
      <c r="T42" s="33"/>
      <c r="U42" s="33"/>
      <c r="V42" s="33"/>
      <c r="W42" s="33"/>
      <c r="X42" s="33"/>
      <c r="Y42" s="33"/>
      <c r="Z42" s="33"/>
      <c r="AA42" s="33"/>
      <c r="AB42" s="33"/>
      <c r="AC42" s="33"/>
      <c r="AD42" s="33"/>
      <c r="AE42" s="33"/>
    </row>
    <row r="43" spans="1:31" s="2" customFormat="1" ht="25.35" customHeight="1">
      <c r="A43" s="33"/>
      <c r="B43" s="34"/>
      <c r="C43" s="113"/>
      <c r="D43" s="114" t="s">
        <v>47</v>
      </c>
      <c r="E43" s="57"/>
      <c r="F43" s="57"/>
      <c r="G43" s="115" t="s">
        <v>48</v>
      </c>
      <c r="H43" s="116" t="s">
        <v>49</v>
      </c>
      <c r="I43" s="117"/>
      <c r="J43" s="118">
        <f>SUM(J34:J41)</f>
        <v>0</v>
      </c>
      <c r="K43" s="119"/>
      <c r="L43" s="102"/>
      <c r="S43" s="33"/>
      <c r="T43" s="33"/>
      <c r="U43" s="33"/>
      <c r="V43" s="33"/>
      <c r="W43" s="33"/>
      <c r="X43" s="33"/>
      <c r="Y43" s="33"/>
      <c r="Z43" s="33"/>
      <c r="AA43" s="33"/>
      <c r="AB43" s="33"/>
      <c r="AC43" s="33"/>
      <c r="AD43" s="33"/>
      <c r="AE43" s="33"/>
    </row>
    <row r="44" spans="1:31" s="2" customFormat="1" ht="14.45" customHeight="1">
      <c r="A44" s="33"/>
      <c r="B44" s="43"/>
      <c r="C44" s="44"/>
      <c r="D44" s="44"/>
      <c r="E44" s="44"/>
      <c r="F44" s="44"/>
      <c r="G44" s="44"/>
      <c r="H44" s="44"/>
      <c r="I44" s="120"/>
      <c r="J44" s="44"/>
      <c r="K44" s="44"/>
      <c r="L44" s="102"/>
      <c r="S44" s="33"/>
      <c r="T44" s="33"/>
      <c r="U44" s="33"/>
      <c r="V44" s="33"/>
      <c r="W44" s="33"/>
      <c r="X44" s="33"/>
      <c r="Y44" s="33"/>
      <c r="Z44" s="33"/>
      <c r="AA44" s="33"/>
      <c r="AB44" s="33"/>
      <c r="AC44" s="33"/>
      <c r="AD44" s="33"/>
      <c r="AE44" s="33"/>
    </row>
    <row r="48" spans="1:31" s="2" customFormat="1" ht="6.95" customHeight="1">
      <c r="A48" s="33"/>
      <c r="B48" s="45"/>
      <c r="C48" s="46"/>
      <c r="D48" s="46"/>
      <c r="E48" s="46"/>
      <c r="F48" s="46"/>
      <c r="G48" s="46"/>
      <c r="H48" s="46"/>
      <c r="I48" s="121"/>
      <c r="J48" s="46"/>
      <c r="K48" s="46"/>
      <c r="L48" s="102"/>
      <c r="S48" s="33"/>
      <c r="T48" s="33"/>
      <c r="U48" s="33"/>
      <c r="V48" s="33"/>
      <c r="W48" s="33"/>
      <c r="X48" s="33"/>
      <c r="Y48" s="33"/>
      <c r="Z48" s="33"/>
      <c r="AA48" s="33"/>
      <c r="AB48" s="33"/>
      <c r="AC48" s="33"/>
      <c r="AD48" s="33"/>
      <c r="AE48" s="33"/>
    </row>
    <row r="49" spans="1:31" s="2" customFormat="1" ht="24.95" customHeight="1">
      <c r="A49" s="33"/>
      <c r="B49" s="34"/>
      <c r="C49" s="22" t="s">
        <v>128</v>
      </c>
      <c r="D49" s="33"/>
      <c r="E49" s="33"/>
      <c r="F49" s="33"/>
      <c r="G49" s="33"/>
      <c r="H49" s="33"/>
      <c r="I49" s="101"/>
      <c r="J49" s="33"/>
      <c r="K49" s="33"/>
      <c r="L49" s="102"/>
      <c r="S49" s="33"/>
      <c r="T49" s="33"/>
      <c r="U49" s="33"/>
      <c r="V49" s="33"/>
      <c r="W49" s="33"/>
      <c r="X49" s="33"/>
      <c r="Y49" s="33"/>
      <c r="Z49" s="33"/>
      <c r="AA49" s="33"/>
      <c r="AB49" s="33"/>
      <c r="AC49" s="33"/>
      <c r="AD49" s="33"/>
      <c r="AE49" s="33"/>
    </row>
    <row r="50" spans="1:31" s="2" customFormat="1" ht="6.95" customHeight="1">
      <c r="A50" s="33"/>
      <c r="B50" s="34"/>
      <c r="C50" s="33"/>
      <c r="D50" s="33"/>
      <c r="E50" s="33"/>
      <c r="F50" s="33"/>
      <c r="G50" s="33"/>
      <c r="H50" s="33"/>
      <c r="I50" s="101"/>
      <c r="J50" s="33"/>
      <c r="K50" s="33"/>
      <c r="L50" s="102"/>
      <c r="S50" s="33"/>
      <c r="T50" s="33"/>
      <c r="U50" s="33"/>
      <c r="V50" s="33"/>
      <c r="W50" s="33"/>
      <c r="X50" s="33"/>
      <c r="Y50" s="33"/>
      <c r="Z50" s="33"/>
      <c r="AA50" s="33"/>
      <c r="AB50" s="33"/>
      <c r="AC50" s="33"/>
      <c r="AD50" s="33"/>
      <c r="AE50" s="33"/>
    </row>
    <row r="51" spans="1:31" s="2" customFormat="1" ht="12" customHeight="1">
      <c r="A51" s="33"/>
      <c r="B51" s="34"/>
      <c r="C51" s="28" t="s">
        <v>17</v>
      </c>
      <c r="D51" s="33"/>
      <c r="E51" s="33"/>
      <c r="F51" s="33"/>
      <c r="G51" s="33"/>
      <c r="H51" s="33"/>
      <c r="I51" s="101"/>
      <c r="J51" s="33"/>
      <c r="K51" s="33"/>
      <c r="L51" s="102"/>
      <c r="S51" s="33"/>
      <c r="T51" s="33"/>
      <c r="U51" s="33"/>
      <c r="V51" s="33"/>
      <c r="W51" s="33"/>
      <c r="X51" s="33"/>
      <c r="Y51" s="33"/>
      <c r="Z51" s="33"/>
      <c r="AA51" s="33"/>
      <c r="AB51" s="33"/>
      <c r="AC51" s="33"/>
      <c r="AD51" s="33"/>
      <c r="AE51" s="33"/>
    </row>
    <row r="52" spans="1:31" s="2" customFormat="1" ht="16.5" customHeight="1">
      <c r="A52" s="33"/>
      <c r="B52" s="34"/>
      <c r="C52" s="33"/>
      <c r="D52" s="33"/>
      <c r="E52" s="338" t="str">
        <f>E7</f>
        <v>Rekonstrukce koupelen</v>
      </c>
      <c r="F52" s="339"/>
      <c r="G52" s="339"/>
      <c r="H52" s="339"/>
      <c r="I52" s="101"/>
      <c r="J52" s="33"/>
      <c r="K52" s="33"/>
      <c r="L52" s="102"/>
      <c r="S52" s="33"/>
      <c r="T52" s="33"/>
      <c r="U52" s="33"/>
      <c r="V52" s="33"/>
      <c r="W52" s="33"/>
      <c r="X52" s="33"/>
      <c r="Y52" s="33"/>
      <c r="Z52" s="33"/>
      <c r="AA52" s="33"/>
      <c r="AB52" s="33"/>
      <c r="AC52" s="33"/>
      <c r="AD52" s="33"/>
      <c r="AE52" s="33"/>
    </row>
    <row r="53" spans="2:12" s="1" customFormat="1" ht="12" customHeight="1">
      <c r="B53" s="21"/>
      <c r="C53" s="28" t="s">
        <v>122</v>
      </c>
      <c r="I53" s="97"/>
      <c r="L53" s="21"/>
    </row>
    <row r="54" spans="2:12" s="1" customFormat="1" ht="16.5" customHeight="1">
      <c r="B54" s="21"/>
      <c r="E54" s="338" t="s">
        <v>123</v>
      </c>
      <c r="F54" s="311"/>
      <c r="G54" s="311"/>
      <c r="H54" s="311"/>
      <c r="I54" s="97"/>
      <c r="L54" s="21"/>
    </row>
    <row r="55" spans="2:12" s="1" customFormat="1" ht="12" customHeight="1">
      <c r="B55" s="21"/>
      <c r="C55" s="28" t="s">
        <v>124</v>
      </c>
      <c r="I55" s="97"/>
      <c r="L55" s="21"/>
    </row>
    <row r="56" spans="1:31" s="2" customFormat="1" ht="16.5" customHeight="1">
      <c r="A56" s="33"/>
      <c r="B56" s="34"/>
      <c r="C56" s="33"/>
      <c r="D56" s="33"/>
      <c r="E56" s="340" t="s">
        <v>125</v>
      </c>
      <c r="F56" s="341"/>
      <c r="G56" s="341"/>
      <c r="H56" s="341"/>
      <c r="I56" s="101"/>
      <c r="J56" s="33"/>
      <c r="K56" s="33"/>
      <c r="L56" s="102"/>
      <c r="S56" s="33"/>
      <c r="T56" s="33"/>
      <c r="U56" s="33"/>
      <c r="V56" s="33"/>
      <c r="W56" s="33"/>
      <c r="X56" s="33"/>
      <c r="Y56" s="33"/>
      <c r="Z56" s="33"/>
      <c r="AA56" s="33"/>
      <c r="AB56" s="33"/>
      <c r="AC56" s="33"/>
      <c r="AD56" s="33"/>
      <c r="AE56" s="33"/>
    </row>
    <row r="57" spans="1:31" s="2" customFormat="1" ht="12" customHeight="1">
      <c r="A57" s="33"/>
      <c r="B57" s="34"/>
      <c r="C57" s="28" t="s">
        <v>126</v>
      </c>
      <c r="D57" s="33"/>
      <c r="E57" s="33"/>
      <c r="F57" s="33"/>
      <c r="G57" s="33"/>
      <c r="H57" s="33"/>
      <c r="I57" s="101"/>
      <c r="J57" s="33"/>
      <c r="K57" s="33"/>
      <c r="L57" s="102"/>
      <c r="S57" s="33"/>
      <c r="T57" s="33"/>
      <c r="U57" s="33"/>
      <c r="V57" s="33"/>
      <c r="W57" s="33"/>
      <c r="X57" s="33"/>
      <c r="Y57" s="33"/>
      <c r="Z57" s="33"/>
      <c r="AA57" s="33"/>
      <c r="AB57" s="33"/>
      <c r="AC57" s="33"/>
      <c r="AD57" s="33"/>
      <c r="AE57" s="33"/>
    </row>
    <row r="58" spans="1:31" s="2" customFormat="1" ht="16.5" customHeight="1">
      <c r="A58" s="33"/>
      <c r="B58" s="34"/>
      <c r="C58" s="33"/>
      <c r="D58" s="33"/>
      <c r="E58" s="334" t="str">
        <f>E13</f>
        <v>2 - Kuchyňka</v>
      </c>
      <c r="F58" s="341"/>
      <c r="G58" s="341"/>
      <c r="H58" s="341"/>
      <c r="I58" s="101"/>
      <c r="J58" s="33"/>
      <c r="K58" s="33"/>
      <c r="L58" s="102"/>
      <c r="S58" s="33"/>
      <c r="T58" s="33"/>
      <c r="U58" s="33"/>
      <c r="V58" s="33"/>
      <c r="W58" s="33"/>
      <c r="X58" s="33"/>
      <c r="Y58" s="33"/>
      <c r="Z58" s="33"/>
      <c r="AA58" s="33"/>
      <c r="AB58" s="33"/>
      <c r="AC58" s="33"/>
      <c r="AD58" s="33"/>
      <c r="AE58" s="33"/>
    </row>
    <row r="59" spans="1:31" s="2" customFormat="1" ht="6.95" customHeight="1">
      <c r="A59" s="33"/>
      <c r="B59" s="34"/>
      <c r="C59" s="33"/>
      <c r="D59" s="33"/>
      <c r="E59" s="33"/>
      <c r="F59" s="33"/>
      <c r="G59" s="33"/>
      <c r="H59" s="33"/>
      <c r="I59" s="101"/>
      <c r="J59" s="33"/>
      <c r="K59" s="33"/>
      <c r="L59" s="102"/>
      <c r="S59" s="33"/>
      <c r="T59" s="33"/>
      <c r="U59" s="33"/>
      <c r="V59" s="33"/>
      <c r="W59" s="33"/>
      <c r="X59" s="33"/>
      <c r="Y59" s="33"/>
      <c r="Z59" s="33"/>
      <c r="AA59" s="33"/>
      <c r="AB59" s="33"/>
      <c r="AC59" s="33"/>
      <c r="AD59" s="33"/>
      <c r="AE59" s="33"/>
    </row>
    <row r="60" spans="1:31" s="2" customFormat="1" ht="12" customHeight="1">
      <c r="A60" s="33"/>
      <c r="B60" s="34"/>
      <c r="C60" s="28" t="s">
        <v>21</v>
      </c>
      <c r="D60" s="33"/>
      <c r="E60" s="33"/>
      <c r="F60" s="26" t="str">
        <f>F16</f>
        <v xml:space="preserve"> </v>
      </c>
      <c r="G60" s="33"/>
      <c r="H60" s="33"/>
      <c r="I60" s="103" t="s">
        <v>23</v>
      </c>
      <c r="J60" s="51" t="str">
        <f>IF(J16="","",J16)</f>
        <v>28. 8. 2018</v>
      </c>
      <c r="K60" s="33"/>
      <c r="L60" s="102"/>
      <c r="S60" s="33"/>
      <c r="T60" s="33"/>
      <c r="U60" s="33"/>
      <c r="V60" s="33"/>
      <c r="W60" s="33"/>
      <c r="X60" s="33"/>
      <c r="Y60" s="33"/>
      <c r="Z60" s="33"/>
      <c r="AA60" s="33"/>
      <c r="AB60" s="33"/>
      <c r="AC60" s="33"/>
      <c r="AD60" s="33"/>
      <c r="AE60" s="33"/>
    </row>
    <row r="61" spans="1:31" s="2" customFormat="1" ht="6.95" customHeight="1">
      <c r="A61" s="33"/>
      <c r="B61" s="34"/>
      <c r="C61" s="33"/>
      <c r="D61" s="33"/>
      <c r="E61" s="33"/>
      <c r="F61" s="33"/>
      <c r="G61" s="33"/>
      <c r="H61" s="33"/>
      <c r="I61" s="101"/>
      <c r="J61" s="33"/>
      <c r="K61" s="33"/>
      <c r="L61" s="102"/>
      <c r="S61" s="33"/>
      <c r="T61" s="33"/>
      <c r="U61" s="33"/>
      <c r="V61" s="33"/>
      <c r="W61" s="33"/>
      <c r="X61" s="33"/>
      <c r="Y61" s="33"/>
      <c r="Z61" s="33"/>
      <c r="AA61" s="33"/>
      <c r="AB61" s="33"/>
      <c r="AC61" s="33"/>
      <c r="AD61" s="33"/>
      <c r="AE61" s="33"/>
    </row>
    <row r="62" spans="1:31" s="2" customFormat="1" ht="15.2" customHeight="1">
      <c r="A62" s="33"/>
      <c r="B62" s="34"/>
      <c r="C62" s="28" t="s">
        <v>25</v>
      </c>
      <c r="D62" s="33"/>
      <c r="E62" s="33"/>
      <c r="F62" s="26" t="str">
        <f>E19</f>
        <v>Správa účelových zařízení VŠE</v>
      </c>
      <c r="G62" s="33"/>
      <c r="H62" s="33"/>
      <c r="I62" s="103" t="s">
        <v>31</v>
      </c>
      <c r="J62" s="31" t="str">
        <f>E25</f>
        <v>PROJECTICA s.r.o.</v>
      </c>
      <c r="K62" s="33"/>
      <c r="L62" s="102"/>
      <c r="S62" s="33"/>
      <c r="T62" s="33"/>
      <c r="U62" s="33"/>
      <c r="V62" s="33"/>
      <c r="W62" s="33"/>
      <c r="X62" s="33"/>
      <c r="Y62" s="33"/>
      <c r="Z62" s="33"/>
      <c r="AA62" s="33"/>
      <c r="AB62" s="33"/>
      <c r="AC62" s="33"/>
      <c r="AD62" s="33"/>
      <c r="AE62" s="33"/>
    </row>
    <row r="63" spans="1:31" s="2" customFormat="1" ht="15.2" customHeight="1">
      <c r="A63" s="33"/>
      <c r="B63" s="34"/>
      <c r="C63" s="28" t="s">
        <v>29</v>
      </c>
      <c r="D63" s="33"/>
      <c r="E63" s="33"/>
      <c r="F63" s="26" t="str">
        <f>IF(E22="","",E22)</f>
        <v>Vyplň údaj</v>
      </c>
      <c r="G63" s="33"/>
      <c r="H63" s="33"/>
      <c r="I63" s="103" t="s">
        <v>34</v>
      </c>
      <c r="J63" s="31" t="str">
        <f>E28</f>
        <v xml:space="preserve"> </v>
      </c>
      <c r="K63" s="33"/>
      <c r="L63" s="102"/>
      <c r="S63" s="33"/>
      <c r="T63" s="33"/>
      <c r="U63" s="33"/>
      <c r="V63" s="33"/>
      <c r="W63" s="33"/>
      <c r="X63" s="33"/>
      <c r="Y63" s="33"/>
      <c r="Z63" s="33"/>
      <c r="AA63" s="33"/>
      <c r="AB63" s="33"/>
      <c r="AC63" s="33"/>
      <c r="AD63" s="33"/>
      <c r="AE63" s="33"/>
    </row>
    <row r="64" spans="1:31" s="2" customFormat="1" ht="10.35" customHeight="1">
      <c r="A64" s="33"/>
      <c r="B64" s="34"/>
      <c r="C64" s="33"/>
      <c r="D64" s="33"/>
      <c r="E64" s="33"/>
      <c r="F64" s="33"/>
      <c r="G64" s="33"/>
      <c r="H64" s="33"/>
      <c r="I64" s="101"/>
      <c r="J64" s="33"/>
      <c r="K64" s="33"/>
      <c r="L64" s="102"/>
      <c r="S64" s="33"/>
      <c r="T64" s="33"/>
      <c r="U64" s="33"/>
      <c r="V64" s="33"/>
      <c r="W64" s="33"/>
      <c r="X64" s="33"/>
      <c r="Y64" s="33"/>
      <c r="Z64" s="33"/>
      <c r="AA64" s="33"/>
      <c r="AB64" s="33"/>
      <c r="AC64" s="33"/>
      <c r="AD64" s="33"/>
      <c r="AE64" s="33"/>
    </row>
    <row r="65" spans="1:31" s="2" customFormat="1" ht="29.25" customHeight="1">
      <c r="A65" s="33"/>
      <c r="B65" s="34"/>
      <c r="C65" s="122" t="s">
        <v>129</v>
      </c>
      <c r="D65" s="113"/>
      <c r="E65" s="113"/>
      <c r="F65" s="113"/>
      <c r="G65" s="113"/>
      <c r="H65" s="113"/>
      <c r="I65" s="123"/>
      <c r="J65" s="124" t="s">
        <v>130</v>
      </c>
      <c r="K65" s="113"/>
      <c r="L65" s="102"/>
      <c r="S65" s="33"/>
      <c r="T65" s="33"/>
      <c r="U65" s="33"/>
      <c r="V65" s="33"/>
      <c r="W65" s="33"/>
      <c r="X65" s="33"/>
      <c r="Y65" s="33"/>
      <c r="Z65" s="33"/>
      <c r="AA65" s="33"/>
      <c r="AB65" s="33"/>
      <c r="AC65" s="33"/>
      <c r="AD65" s="33"/>
      <c r="AE65" s="33"/>
    </row>
    <row r="66" spans="1:31" s="2" customFormat="1" ht="10.35" customHeight="1">
      <c r="A66" s="33"/>
      <c r="B66" s="34"/>
      <c r="C66" s="33"/>
      <c r="D66" s="33"/>
      <c r="E66" s="33"/>
      <c r="F66" s="33"/>
      <c r="G66" s="33"/>
      <c r="H66" s="33"/>
      <c r="I66" s="101"/>
      <c r="J66" s="33"/>
      <c r="K66" s="33"/>
      <c r="L66" s="102"/>
      <c r="S66" s="33"/>
      <c r="T66" s="33"/>
      <c r="U66" s="33"/>
      <c r="V66" s="33"/>
      <c r="W66" s="33"/>
      <c r="X66" s="33"/>
      <c r="Y66" s="33"/>
      <c r="Z66" s="33"/>
      <c r="AA66" s="33"/>
      <c r="AB66" s="33"/>
      <c r="AC66" s="33"/>
      <c r="AD66" s="33"/>
      <c r="AE66" s="33"/>
    </row>
    <row r="67" spans="1:47" s="2" customFormat="1" ht="22.9" customHeight="1">
      <c r="A67" s="33"/>
      <c r="B67" s="34"/>
      <c r="C67" s="125" t="s">
        <v>69</v>
      </c>
      <c r="D67" s="33"/>
      <c r="E67" s="33"/>
      <c r="F67" s="33"/>
      <c r="G67" s="33"/>
      <c r="H67" s="33"/>
      <c r="I67" s="101"/>
      <c r="J67" s="68">
        <f>J103</f>
        <v>0</v>
      </c>
      <c r="K67" s="33"/>
      <c r="L67" s="102"/>
      <c r="S67" s="33"/>
      <c r="T67" s="33"/>
      <c r="U67" s="33"/>
      <c r="V67" s="33"/>
      <c r="W67" s="33"/>
      <c r="X67" s="33"/>
      <c r="Y67" s="33"/>
      <c r="Z67" s="33"/>
      <c r="AA67" s="33"/>
      <c r="AB67" s="33"/>
      <c r="AC67" s="33"/>
      <c r="AD67" s="33"/>
      <c r="AE67" s="33"/>
      <c r="AU67" s="18" t="s">
        <v>131</v>
      </c>
    </row>
    <row r="68" spans="2:12" s="9" customFormat="1" ht="24.95" customHeight="1">
      <c r="B68" s="126"/>
      <c r="D68" s="127" t="s">
        <v>132</v>
      </c>
      <c r="E68" s="128"/>
      <c r="F68" s="128"/>
      <c r="G68" s="128"/>
      <c r="H68" s="128"/>
      <c r="I68" s="129"/>
      <c r="J68" s="130">
        <f>J104</f>
        <v>0</v>
      </c>
      <c r="L68" s="126"/>
    </row>
    <row r="69" spans="2:12" s="10" customFormat="1" ht="19.9" customHeight="1">
      <c r="B69" s="131"/>
      <c r="D69" s="132" t="s">
        <v>134</v>
      </c>
      <c r="E69" s="133"/>
      <c r="F69" s="133"/>
      <c r="G69" s="133"/>
      <c r="H69" s="133"/>
      <c r="I69" s="134"/>
      <c r="J69" s="135">
        <f>J105</f>
        <v>0</v>
      </c>
      <c r="L69" s="131"/>
    </row>
    <row r="70" spans="2:12" s="10" customFormat="1" ht="19.9" customHeight="1">
      <c r="B70" s="131"/>
      <c r="D70" s="132" t="s">
        <v>135</v>
      </c>
      <c r="E70" s="133"/>
      <c r="F70" s="133"/>
      <c r="G70" s="133"/>
      <c r="H70" s="133"/>
      <c r="I70" s="134"/>
      <c r="J70" s="135">
        <f>J112</f>
        <v>0</v>
      </c>
      <c r="L70" s="131"/>
    </row>
    <row r="71" spans="2:12" s="10" customFormat="1" ht="14.85" customHeight="1">
      <c r="B71" s="131"/>
      <c r="D71" s="132" t="s">
        <v>136</v>
      </c>
      <c r="E71" s="133"/>
      <c r="F71" s="133"/>
      <c r="G71" s="133"/>
      <c r="H71" s="133"/>
      <c r="I71" s="134"/>
      <c r="J71" s="135">
        <f>J113</f>
        <v>0</v>
      </c>
      <c r="L71" s="131"/>
    </row>
    <row r="72" spans="2:12" s="10" customFormat="1" ht="14.85" customHeight="1">
      <c r="B72" s="131"/>
      <c r="D72" s="132" t="s">
        <v>137</v>
      </c>
      <c r="E72" s="133"/>
      <c r="F72" s="133"/>
      <c r="G72" s="133"/>
      <c r="H72" s="133"/>
      <c r="I72" s="134"/>
      <c r="J72" s="135">
        <f>J115</f>
        <v>0</v>
      </c>
      <c r="L72" s="131"/>
    </row>
    <row r="73" spans="2:12" s="10" customFormat="1" ht="19.9" customHeight="1">
      <c r="B73" s="131"/>
      <c r="D73" s="132" t="s">
        <v>138</v>
      </c>
      <c r="E73" s="133"/>
      <c r="F73" s="133"/>
      <c r="G73" s="133"/>
      <c r="H73" s="133"/>
      <c r="I73" s="134"/>
      <c r="J73" s="135">
        <f>J118</f>
        <v>0</v>
      </c>
      <c r="L73" s="131"/>
    </row>
    <row r="74" spans="2:12" s="10" customFormat="1" ht="19.9" customHeight="1">
      <c r="B74" s="131"/>
      <c r="D74" s="132" t="s">
        <v>139</v>
      </c>
      <c r="E74" s="133"/>
      <c r="F74" s="133"/>
      <c r="G74" s="133"/>
      <c r="H74" s="133"/>
      <c r="I74" s="134"/>
      <c r="J74" s="135">
        <f>J124</f>
        <v>0</v>
      </c>
      <c r="L74" s="131"/>
    </row>
    <row r="75" spans="2:12" s="9" customFormat="1" ht="24.95" customHeight="1">
      <c r="B75" s="126"/>
      <c r="D75" s="127" t="s">
        <v>140</v>
      </c>
      <c r="E75" s="128"/>
      <c r="F75" s="128"/>
      <c r="G75" s="128"/>
      <c r="H75" s="128"/>
      <c r="I75" s="129"/>
      <c r="J75" s="130">
        <f>J126</f>
        <v>0</v>
      </c>
      <c r="L75" s="126"/>
    </row>
    <row r="76" spans="2:12" s="10" customFormat="1" ht="19.9" customHeight="1">
      <c r="B76" s="131"/>
      <c r="D76" s="132" t="s">
        <v>144</v>
      </c>
      <c r="E76" s="133"/>
      <c r="F76" s="133"/>
      <c r="G76" s="133"/>
      <c r="H76" s="133"/>
      <c r="I76" s="134"/>
      <c r="J76" s="135">
        <f>J127</f>
        <v>0</v>
      </c>
      <c r="L76" s="131"/>
    </row>
    <row r="77" spans="2:12" s="10" customFormat="1" ht="19.9" customHeight="1">
      <c r="B77" s="131"/>
      <c r="D77" s="132" t="s">
        <v>145</v>
      </c>
      <c r="E77" s="133"/>
      <c r="F77" s="133"/>
      <c r="G77" s="133"/>
      <c r="H77" s="133"/>
      <c r="I77" s="134"/>
      <c r="J77" s="135">
        <f>J133</f>
        <v>0</v>
      </c>
      <c r="L77" s="131"/>
    </row>
    <row r="78" spans="2:12" s="10" customFormat="1" ht="19.9" customHeight="1">
      <c r="B78" s="131"/>
      <c r="D78" s="132" t="s">
        <v>147</v>
      </c>
      <c r="E78" s="133"/>
      <c r="F78" s="133"/>
      <c r="G78" s="133"/>
      <c r="H78" s="133"/>
      <c r="I78" s="134"/>
      <c r="J78" s="135">
        <f>J143</f>
        <v>0</v>
      </c>
      <c r="L78" s="131"/>
    </row>
    <row r="79" spans="2:12" s="10" customFormat="1" ht="19.9" customHeight="1">
      <c r="B79" s="131"/>
      <c r="D79" s="132" t="s">
        <v>149</v>
      </c>
      <c r="E79" s="133"/>
      <c r="F79" s="133"/>
      <c r="G79" s="133"/>
      <c r="H79" s="133"/>
      <c r="I79" s="134"/>
      <c r="J79" s="135">
        <f>J155</f>
        <v>0</v>
      </c>
      <c r="L79" s="131"/>
    </row>
    <row r="80" spans="1:31" s="2" customFormat="1" ht="21.75" customHeight="1">
      <c r="A80" s="33"/>
      <c r="B80" s="34"/>
      <c r="C80" s="33"/>
      <c r="D80" s="33"/>
      <c r="E80" s="33"/>
      <c r="F80" s="33"/>
      <c r="G80" s="33"/>
      <c r="H80" s="33"/>
      <c r="I80" s="101"/>
      <c r="J80" s="33"/>
      <c r="K80" s="33"/>
      <c r="L80" s="102"/>
      <c r="S80" s="33"/>
      <c r="T80" s="33"/>
      <c r="U80" s="33"/>
      <c r="V80" s="33"/>
      <c r="W80" s="33"/>
      <c r="X80" s="33"/>
      <c r="Y80" s="33"/>
      <c r="Z80" s="33"/>
      <c r="AA80" s="33"/>
      <c r="AB80" s="33"/>
      <c r="AC80" s="33"/>
      <c r="AD80" s="33"/>
      <c r="AE80" s="33"/>
    </row>
    <row r="81" spans="1:31" s="2" customFormat="1" ht="6.95" customHeight="1">
      <c r="A81" s="33"/>
      <c r="B81" s="43"/>
      <c r="C81" s="44"/>
      <c r="D81" s="44"/>
      <c r="E81" s="44"/>
      <c r="F81" s="44"/>
      <c r="G81" s="44"/>
      <c r="H81" s="44"/>
      <c r="I81" s="120"/>
      <c r="J81" s="44"/>
      <c r="K81" s="44"/>
      <c r="L81" s="102"/>
      <c r="S81" s="33"/>
      <c r="T81" s="33"/>
      <c r="U81" s="33"/>
      <c r="V81" s="33"/>
      <c r="W81" s="33"/>
      <c r="X81" s="33"/>
      <c r="Y81" s="33"/>
      <c r="Z81" s="33"/>
      <c r="AA81" s="33"/>
      <c r="AB81" s="33"/>
      <c r="AC81" s="33"/>
      <c r="AD81" s="33"/>
      <c r="AE81" s="33"/>
    </row>
    <row r="85" spans="1:31" s="2" customFormat="1" ht="6.95" customHeight="1">
      <c r="A85" s="33"/>
      <c r="B85" s="45"/>
      <c r="C85" s="46"/>
      <c r="D85" s="46"/>
      <c r="E85" s="46"/>
      <c r="F85" s="46"/>
      <c r="G85" s="46"/>
      <c r="H85" s="46"/>
      <c r="I85" s="121"/>
      <c r="J85" s="46"/>
      <c r="K85" s="46"/>
      <c r="L85" s="102"/>
      <c r="S85" s="33"/>
      <c r="T85" s="33"/>
      <c r="U85" s="33"/>
      <c r="V85" s="33"/>
      <c r="W85" s="33"/>
      <c r="X85" s="33"/>
      <c r="Y85" s="33"/>
      <c r="Z85" s="33"/>
      <c r="AA85" s="33"/>
      <c r="AB85" s="33"/>
      <c r="AC85" s="33"/>
      <c r="AD85" s="33"/>
      <c r="AE85" s="33"/>
    </row>
    <row r="86" spans="1:31" s="2" customFormat="1" ht="24.95" customHeight="1">
      <c r="A86" s="33"/>
      <c r="B86" s="34"/>
      <c r="C86" s="22" t="s">
        <v>150</v>
      </c>
      <c r="D86" s="33"/>
      <c r="E86" s="33"/>
      <c r="F86" s="33"/>
      <c r="G86" s="33"/>
      <c r="H86" s="33"/>
      <c r="I86" s="101"/>
      <c r="J86" s="33"/>
      <c r="K86" s="33"/>
      <c r="L86" s="102"/>
      <c r="S86" s="33"/>
      <c r="T86" s="33"/>
      <c r="U86" s="33"/>
      <c r="V86" s="33"/>
      <c r="W86" s="33"/>
      <c r="X86" s="33"/>
      <c r="Y86" s="33"/>
      <c r="Z86" s="33"/>
      <c r="AA86" s="33"/>
      <c r="AB86" s="33"/>
      <c r="AC86" s="33"/>
      <c r="AD86" s="33"/>
      <c r="AE86" s="33"/>
    </row>
    <row r="87" spans="1:31" s="2" customFormat="1" ht="6.95" customHeight="1">
      <c r="A87" s="33"/>
      <c r="B87" s="34"/>
      <c r="C87" s="33"/>
      <c r="D87" s="33"/>
      <c r="E87" s="33"/>
      <c r="F87" s="33"/>
      <c r="G87" s="33"/>
      <c r="H87" s="33"/>
      <c r="I87" s="101"/>
      <c r="J87" s="33"/>
      <c r="K87" s="33"/>
      <c r="L87" s="102"/>
      <c r="S87" s="33"/>
      <c r="T87" s="33"/>
      <c r="U87" s="33"/>
      <c r="V87" s="33"/>
      <c r="W87" s="33"/>
      <c r="X87" s="33"/>
      <c r="Y87" s="33"/>
      <c r="Z87" s="33"/>
      <c r="AA87" s="33"/>
      <c r="AB87" s="33"/>
      <c r="AC87" s="33"/>
      <c r="AD87" s="33"/>
      <c r="AE87" s="33"/>
    </row>
    <row r="88" spans="1:31" s="2" customFormat="1" ht="12" customHeight="1">
      <c r="A88" s="33"/>
      <c r="B88" s="34"/>
      <c r="C88" s="28" t="s">
        <v>17</v>
      </c>
      <c r="D88" s="33"/>
      <c r="E88" s="33"/>
      <c r="F88" s="33"/>
      <c r="G88" s="33"/>
      <c r="H88" s="33"/>
      <c r="I88" s="101"/>
      <c r="J88" s="33"/>
      <c r="K88" s="33"/>
      <c r="L88" s="102"/>
      <c r="S88" s="33"/>
      <c r="T88" s="33"/>
      <c r="U88" s="33"/>
      <c r="V88" s="33"/>
      <c r="W88" s="33"/>
      <c r="X88" s="33"/>
      <c r="Y88" s="33"/>
      <c r="Z88" s="33"/>
      <c r="AA88" s="33"/>
      <c r="AB88" s="33"/>
      <c r="AC88" s="33"/>
      <c r="AD88" s="33"/>
      <c r="AE88" s="33"/>
    </row>
    <row r="89" spans="1:31" s="2" customFormat="1" ht="16.5" customHeight="1">
      <c r="A89" s="33"/>
      <c r="B89" s="34"/>
      <c r="C89" s="33"/>
      <c r="D89" s="33"/>
      <c r="E89" s="338" t="str">
        <f>E7</f>
        <v>Rekonstrukce koupelen</v>
      </c>
      <c r="F89" s="339"/>
      <c r="G89" s="339"/>
      <c r="H89" s="339"/>
      <c r="I89" s="101"/>
      <c r="J89" s="33"/>
      <c r="K89" s="33"/>
      <c r="L89" s="102"/>
      <c r="S89" s="33"/>
      <c r="T89" s="33"/>
      <c r="U89" s="33"/>
      <c r="V89" s="33"/>
      <c r="W89" s="33"/>
      <c r="X89" s="33"/>
      <c r="Y89" s="33"/>
      <c r="Z89" s="33"/>
      <c r="AA89" s="33"/>
      <c r="AB89" s="33"/>
      <c r="AC89" s="33"/>
      <c r="AD89" s="33"/>
      <c r="AE89" s="33"/>
    </row>
    <row r="90" spans="2:12" s="1" customFormat="1" ht="12" customHeight="1">
      <c r="B90" s="21"/>
      <c r="C90" s="28" t="s">
        <v>122</v>
      </c>
      <c r="I90" s="97"/>
      <c r="L90" s="21"/>
    </row>
    <row r="91" spans="2:12" s="1" customFormat="1" ht="16.5" customHeight="1">
      <c r="B91" s="21"/>
      <c r="E91" s="338" t="s">
        <v>123</v>
      </c>
      <c r="F91" s="311"/>
      <c r="G91" s="311"/>
      <c r="H91" s="311"/>
      <c r="I91" s="97"/>
      <c r="L91" s="21"/>
    </row>
    <row r="92" spans="2:12" s="1" customFormat="1" ht="12" customHeight="1">
      <c r="B92" s="21"/>
      <c r="C92" s="28" t="s">
        <v>124</v>
      </c>
      <c r="I92" s="97"/>
      <c r="L92" s="21"/>
    </row>
    <row r="93" spans="1:31" s="2" customFormat="1" ht="16.5" customHeight="1">
      <c r="A93" s="33"/>
      <c r="B93" s="34"/>
      <c r="C93" s="33"/>
      <c r="D93" s="33"/>
      <c r="E93" s="340" t="s">
        <v>125</v>
      </c>
      <c r="F93" s="341"/>
      <c r="G93" s="341"/>
      <c r="H93" s="341"/>
      <c r="I93" s="101"/>
      <c r="J93" s="33"/>
      <c r="K93" s="33"/>
      <c r="L93" s="102"/>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101"/>
      <c r="J94" s="33"/>
      <c r="K94" s="33"/>
      <c r="L94" s="102"/>
      <c r="S94" s="33"/>
      <c r="T94" s="33"/>
      <c r="U94" s="33"/>
      <c r="V94" s="33"/>
      <c r="W94" s="33"/>
      <c r="X94" s="33"/>
      <c r="Y94" s="33"/>
      <c r="Z94" s="33"/>
      <c r="AA94" s="33"/>
      <c r="AB94" s="33"/>
      <c r="AC94" s="33"/>
      <c r="AD94" s="33"/>
      <c r="AE94" s="33"/>
    </row>
    <row r="95" spans="1:31" s="2" customFormat="1" ht="16.5" customHeight="1">
      <c r="A95" s="33"/>
      <c r="B95" s="34"/>
      <c r="C95" s="33"/>
      <c r="D95" s="33"/>
      <c r="E95" s="334" t="str">
        <f>E13</f>
        <v>2 - Kuchyňka</v>
      </c>
      <c r="F95" s="341"/>
      <c r="G95" s="341"/>
      <c r="H95" s="341"/>
      <c r="I95" s="101"/>
      <c r="J95" s="33"/>
      <c r="K95" s="33"/>
      <c r="L95" s="102"/>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101"/>
      <c r="J96" s="33"/>
      <c r="K96" s="33"/>
      <c r="L96" s="102"/>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F16</f>
        <v xml:space="preserve"> </v>
      </c>
      <c r="G97" s="33"/>
      <c r="H97" s="33"/>
      <c r="I97" s="103" t="s">
        <v>23</v>
      </c>
      <c r="J97" s="51" t="str">
        <f>IF(J16="","",J16)</f>
        <v>28. 8. 2018</v>
      </c>
      <c r="K97" s="33"/>
      <c r="L97" s="102"/>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101"/>
      <c r="J98" s="33"/>
      <c r="K98" s="33"/>
      <c r="L98" s="102"/>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E19</f>
        <v>Správa účelových zařízení VŠE</v>
      </c>
      <c r="G99" s="33"/>
      <c r="H99" s="33"/>
      <c r="I99" s="103" t="s">
        <v>31</v>
      </c>
      <c r="J99" s="31" t="str">
        <f>E25</f>
        <v>PROJECTICA s.r.o.</v>
      </c>
      <c r="K99" s="33"/>
      <c r="L99" s="102"/>
      <c r="S99" s="33"/>
      <c r="T99" s="33"/>
      <c r="U99" s="33"/>
      <c r="V99" s="33"/>
      <c r="W99" s="33"/>
      <c r="X99" s="33"/>
      <c r="Y99" s="33"/>
      <c r="Z99" s="33"/>
      <c r="AA99" s="33"/>
      <c r="AB99" s="33"/>
      <c r="AC99" s="33"/>
      <c r="AD99" s="33"/>
      <c r="AE99" s="33"/>
    </row>
    <row r="100" spans="1:31" s="2" customFormat="1" ht="15.2" customHeight="1">
      <c r="A100" s="33"/>
      <c r="B100" s="34"/>
      <c r="C100" s="28" t="s">
        <v>29</v>
      </c>
      <c r="D100" s="33"/>
      <c r="E100" s="33"/>
      <c r="F100" s="26" t="str">
        <f>IF(E22="","",E22)</f>
        <v>Vyplň údaj</v>
      </c>
      <c r="G100" s="33"/>
      <c r="H100" s="33"/>
      <c r="I100" s="103" t="s">
        <v>34</v>
      </c>
      <c r="J100" s="31" t="str">
        <f>E28</f>
        <v xml:space="preserve"> </v>
      </c>
      <c r="K100" s="33"/>
      <c r="L100" s="102"/>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101"/>
      <c r="J101" s="33"/>
      <c r="K101" s="33"/>
      <c r="L101" s="102"/>
      <c r="S101" s="33"/>
      <c r="T101" s="33"/>
      <c r="U101" s="33"/>
      <c r="V101" s="33"/>
      <c r="W101" s="33"/>
      <c r="X101" s="33"/>
      <c r="Y101" s="33"/>
      <c r="Z101" s="33"/>
      <c r="AA101" s="33"/>
      <c r="AB101" s="33"/>
      <c r="AC101" s="33"/>
      <c r="AD101" s="33"/>
      <c r="AE101" s="33"/>
    </row>
    <row r="102" spans="1:31" s="11" customFormat="1" ht="29.25" customHeight="1">
      <c r="A102" s="136"/>
      <c r="B102" s="137"/>
      <c r="C102" s="138" t="s">
        <v>151</v>
      </c>
      <c r="D102" s="139" t="s">
        <v>56</v>
      </c>
      <c r="E102" s="139" t="s">
        <v>52</v>
      </c>
      <c r="F102" s="139" t="s">
        <v>53</v>
      </c>
      <c r="G102" s="139" t="s">
        <v>152</v>
      </c>
      <c r="H102" s="139" t="s">
        <v>153</v>
      </c>
      <c r="I102" s="140" t="s">
        <v>154</v>
      </c>
      <c r="J102" s="139" t="s">
        <v>130</v>
      </c>
      <c r="K102" s="141" t="s">
        <v>155</v>
      </c>
      <c r="L102" s="142"/>
      <c r="M102" s="59" t="s">
        <v>3</v>
      </c>
      <c r="N102" s="60" t="s">
        <v>41</v>
      </c>
      <c r="O102" s="60" t="s">
        <v>156</v>
      </c>
      <c r="P102" s="60" t="s">
        <v>157</v>
      </c>
      <c r="Q102" s="60" t="s">
        <v>158</v>
      </c>
      <c r="R102" s="60" t="s">
        <v>159</v>
      </c>
      <c r="S102" s="60" t="s">
        <v>160</v>
      </c>
      <c r="T102" s="61" t="s">
        <v>161</v>
      </c>
      <c r="U102" s="136"/>
      <c r="V102" s="136"/>
      <c r="W102" s="136"/>
      <c r="X102" s="136"/>
      <c r="Y102" s="136"/>
      <c r="Z102" s="136"/>
      <c r="AA102" s="136"/>
      <c r="AB102" s="136"/>
      <c r="AC102" s="136"/>
      <c r="AD102" s="136"/>
      <c r="AE102" s="136"/>
    </row>
    <row r="103" spans="1:63" s="2" customFormat="1" ht="22.9" customHeight="1">
      <c r="A103" s="33"/>
      <c r="B103" s="34"/>
      <c r="C103" s="66" t="s">
        <v>162</v>
      </c>
      <c r="D103" s="33"/>
      <c r="E103" s="33"/>
      <c r="F103" s="33"/>
      <c r="G103" s="33"/>
      <c r="H103" s="33"/>
      <c r="I103" s="101"/>
      <c r="J103" s="143">
        <f>BK103</f>
        <v>0</v>
      </c>
      <c r="K103" s="33"/>
      <c r="L103" s="34"/>
      <c r="M103" s="62"/>
      <c r="N103" s="52"/>
      <c r="O103" s="63"/>
      <c r="P103" s="144">
        <f>P104+P126</f>
        <v>0</v>
      </c>
      <c r="Q103" s="63"/>
      <c r="R103" s="144">
        <f>R104+R126</f>
        <v>0.09658660000000001</v>
      </c>
      <c r="S103" s="63"/>
      <c r="T103" s="145">
        <f>T104+T126</f>
        <v>1.3227094000000001</v>
      </c>
      <c r="U103" s="33"/>
      <c r="V103" s="33"/>
      <c r="W103" s="33"/>
      <c r="X103" s="33"/>
      <c r="Y103" s="33"/>
      <c r="Z103" s="33"/>
      <c r="AA103" s="33"/>
      <c r="AB103" s="33"/>
      <c r="AC103" s="33"/>
      <c r="AD103" s="33"/>
      <c r="AE103" s="33"/>
      <c r="AT103" s="18" t="s">
        <v>70</v>
      </c>
      <c r="AU103" s="18" t="s">
        <v>131</v>
      </c>
      <c r="BK103" s="146">
        <f>BK104+BK126</f>
        <v>0</v>
      </c>
    </row>
    <row r="104" spans="2:63" s="12" customFormat="1" ht="25.9" customHeight="1">
      <c r="B104" s="147"/>
      <c r="D104" s="148" t="s">
        <v>70</v>
      </c>
      <c r="E104" s="149" t="s">
        <v>163</v>
      </c>
      <c r="F104" s="149" t="s">
        <v>164</v>
      </c>
      <c r="I104" s="150"/>
      <c r="J104" s="151">
        <f>BK104</f>
        <v>0</v>
      </c>
      <c r="L104" s="147"/>
      <c r="M104" s="152"/>
      <c r="N104" s="153"/>
      <c r="O104" s="153"/>
      <c r="P104" s="154">
        <f>P105+P112+P118+P124</f>
        <v>0</v>
      </c>
      <c r="Q104" s="153"/>
      <c r="R104" s="154">
        <f>R105+R112+R118+R124</f>
        <v>0.033195</v>
      </c>
      <c r="S104" s="153"/>
      <c r="T104" s="155">
        <f>T105+T112+T118+T124</f>
        <v>0.0966</v>
      </c>
      <c r="AR104" s="148" t="s">
        <v>15</v>
      </c>
      <c r="AT104" s="156" t="s">
        <v>70</v>
      </c>
      <c r="AU104" s="156" t="s">
        <v>71</v>
      </c>
      <c r="AY104" s="148" t="s">
        <v>165</v>
      </c>
      <c r="BK104" s="157">
        <f>BK105+BK112+BK118+BK124</f>
        <v>0</v>
      </c>
    </row>
    <row r="105" spans="2:63" s="12" customFormat="1" ht="22.9" customHeight="1">
      <c r="B105" s="147"/>
      <c r="D105" s="148" t="s">
        <v>70</v>
      </c>
      <c r="E105" s="158" t="s">
        <v>112</v>
      </c>
      <c r="F105" s="158" t="s">
        <v>186</v>
      </c>
      <c r="I105" s="150"/>
      <c r="J105" s="159">
        <f>BK105</f>
        <v>0</v>
      </c>
      <c r="L105" s="147"/>
      <c r="M105" s="152"/>
      <c r="N105" s="153"/>
      <c r="O105" s="153"/>
      <c r="P105" s="154">
        <f>SUM(P106:P111)</f>
        <v>0</v>
      </c>
      <c r="Q105" s="153"/>
      <c r="R105" s="154">
        <f>SUM(R106:R111)</f>
        <v>0.033075</v>
      </c>
      <c r="S105" s="153"/>
      <c r="T105" s="155">
        <f>SUM(T106:T111)</f>
        <v>0</v>
      </c>
      <c r="AR105" s="148" t="s">
        <v>15</v>
      </c>
      <c r="AT105" s="156" t="s">
        <v>70</v>
      </c>
      <c r="AU105" s="156" t="s">
        <v>15</v>
      </c>
      <c r="AY105" s="148" t="s">
        <v>165</v>
      </c>
      <c r="BK105" s="157">
        <f>SUM(BK106:BK111)</f>
        <v>0</v>
      </c>
    </row>
    <row r="106" spans="1:65" s="2" customFormat="1" ht="33" customHeight="1">
      <c r="A106" s="33"/>
      <c r="B106" s="160"/>
      <c r="C106" s="161" t="s">
        <v>15</v>
      </c>
      <c r="D106" s="354" t="s">
        <v>167</v>
      </c>
      <c r="E106" s="162" t="s">
        <v>187</v>
      </c>
      <c r="F106" s="163" t="s">
        <v>188</v>
      </c>
      <c r="G106" s="164" t="s">
        <v>170</v>
      </c>
      <c r="H106" s="165">
        <v>2.1</v>
      </c>
      <c r="I106" s="166"/>
      <c r="J106" s="167">
        <f>ROUND(I106*H106,2)</f>
        <v>0</v>
      </c>
      <c r="K106" s="163" t="s">
        <v>171</v>
      </c>
      <c r="L106" s="34"/>
      <c r="M106" s="168" t="s">
        <v>3</v>
      </c>
      <c r="N106" s="169" t="s">
        <v>42</v>
      </c>
      <c r="O106" s="54"/>
      <c r="P106" s="170">
        <f>O106*H106</f>
        <v>0</v>
      </c>
      <c r="Q106" s="170">
        <v>0.01575</v>
      </c>
      <c r="R106" s="170">
        <f>Q106*H106</f>
        <v>0.033075</v>
      </c>
      <c r="S106" s="170">
        <v>0</v>
      </c>
      <c r="T106" s="171">
        <f>S106*H106</f>
        <v>0</v>
      </c>
      <c r="U106" s="33"/>
      <c r="V106" s="33"/>
      <c r="W106" s="33"/>
      <c r="X106" s="33"/>
      <c r="Y106" s="33"/>
      <c r="Z106" s="33"/>
      <c r="AA106" s="33"/>
      <c r="AB106" s="33"/>
      <c r="AC106" s="33"/>
      <c r="AD106" s="33"/>
      <c r="AE106" s="33"/>
      <c r="AR106" s="172" t="s">
        <v>87</v>
      </c>
      <c r="AT106" s="172" t="s">
        <v>167</v>
      </c>
      <c r="AU106" s="172" t="s">
        <v>75</v>
      </c>
      <c r="AY106" s="18" t="s">
        <v>165</v>
      </c>
      <c r="BE106" s="173">
        <f>IF(N106="základní",J106,0)</f>
        <v>0</v>
      </c>
      <c r="BF106" s="173">
        <f>IF(N106="snížená",J106,0)</f>
        <v>0</v>
      </c>
      <c r="BG106" s="173">
        <f>IF(N106="zákl. přenesená",J106,0)</f>
        <v>0</v>
      </c>
      <c r="BH106" s="173">
        <f>IF(N106="sníž. přenesená",J106,0)</f>
        <v>0</v>
      </c>
      <c r="BI106" s="173">
        <f>IF(N106="nulová",J106,0)</f>
        <v>0</v>
      </c>
      <c r="BJ106" s="18" t="s">
        <v>15</v>
      </c>
      <c r="BK106" s="173">
        <f>ROUND(I106*H106,2)</f>
        <v>0</v>
      </c>
      <c r="BL106" s="18" t="s">
        <v>87</v>
      </c>
      <c r="BM106" s="172" t="s">
        <v>882</v>
      </c>
    </row>
    <row r="107" spans="2:51" s="13" customFormat="1" ht="12">
      <c r="B107" s="174"/>
      <c r="D107" s="355" t="s">
        <v>173</v>
      </c>
      <c r="E107" s="175" t="s">
        <v>3</v>
      </c>
      <c r="F107" s="176" t="s">
        <v>509</v>
      </c>
      <c r="H107" s="177">
        <v>2.1</v>
      </c>
      <c r="I107" s="178"/>
      <c r="L107" s="174"/>
      <c r="M107" s="179"/>
      <c r="N107" s="180"/>
      <c r="O107" s="180"/>
      <c r="P107" s="180"/>
      <c r="Q107" s="180"/>
      <c r="R107" s="180"/>
      <c r="S107" s="180"/>
      <c r="T107" s="181"/>
      <c r="AT107" s="175" t="s">
        <v>173</v>
      </c>
      <c r="AU107" s="175" t="s">
        <v>75</v>
      </c>
      <c r="AV107" s="13" t="s">
        <v>75</v>
      </c>
      <c r="AW107" s="13" t="s">
        <v>33</v>
      </c>
      <c r="AX107" s="13" t="s">
        <v>15</v>
      </c>
      <c r="AY107" s="175" t="s">
        <v>165</v>
      </c>
    </row>
    <row r="108" spans="1:65" s="2" customFormat="1" ht="21.75" customHeight="1">
      <c r="A108" s="33"/>
      <c r="B108" s="160"/>
      <c r="C108" s="161" t="s">
        <v>75</v>
      </c>
      <c r="D108" s="354" t="s">
        <v>167</v>
      </c>
      <c r="E108" s="162" t="s">
        <v>194</v>
      </c>
      <c r="F108" s="163" t="s">
        <v>195</v>
      </c>
      <c r="G108" s="164" t="s">
        <v>170</v>
      </c>
      <c r="H108" s="165">
        <v>3</v>
      </c>
      <c r="I108" s="166"/>
      <c r="J108" s="167">
        <f>ROUND(I108*H108,2)</f>
        <v>0</v>
      </c>
      <c r="K108" s="163" t="s">
        <v>171</v>
      </c>
      <c r="L108" s="34"/>
      <c r="M108" s="168" t="s">
        <v>3</v>
      </c>
      <c r="N108" s="169" t="s">
        <v>42</v>
      </c>
      <c r="O108" s="54"/>
      <c r="P108" s="170">
        <f>O108*H108</f>
        <v>0</v>
      </c>
      <c r="Q108" s="170">
        <v>0</v>
      </c>
      <c r="R108" s="170">
        <f>Q108*H108</f>
        <v>0</v>
      </c>
      <c r="S108" s="170">
        <v>0</v>
      </c>
      <c r="T108" s="171">
        <f>S108*H108</f>
        <v>0</v>
      </c>
      <c r="U108" s="33"/>
      <c r="V108" s="33"/>
      <c r="W108" s="33"/>
      <c r="X108" s="33"/>
      <c r="Y108" s="33"/>
      <c r="Z108" s="33"/>
      <c r="AA108" s="33"/>
      <c r="AB108" s="33"/>
      <c r="AC108" s="33"/>
      <c r="AD108" s="33"/>
      <c r="AE108" s="33"/>
      <c r="AR108" s="172" t="s">
        <v>87</v>
      </c>
      <c r="AT108" s="172" t="s">
        <v>167</v>
      </c>
      <c r="AU108" s="172" t="s">
        <v>75</v>
      </c>
      <c r="AY108" s="18" t="s">
        <v>165</v>
      </c>
      <c r="BE108" s="173">
        <f>IF(N108="základní",J108,0)</f>
        <v>0</v>
      </c>
      <c r="BF108" s="173">
        <f>IF(N108="snížená",J108,0)</f>
        <v>0</v>
      </c>
      <c r="BG108" s="173">
        <f>IF(N108="zákl. přenesená",J108,0)</f>
        <v>0</v>
      </c>
      <c r="BH108" s="173">
        <f>IF(N108="sníž. přenesená",J108,0)</f>
        <v>0</v>
      </c>
      <c r="BI108" s="173">
        <f>IF(N108="nulová",J108,0)</f>
        <v>0</v>
      </c>
      <c r="BJ108" s="18" t="s">
        <v>15</v>
      </c>
      <c r="BK108" s="173">
        <f>ROUND(I108*H108,2)</f>
        <v>0</v>
      </c>
      <c r="BL108" s="18" t="s">
        <v>87</v>
      </c>
      <c r="BM108" s="172" t="s">
        <v>883</v>
      </c>
    </row>
    <row r="109" spans="1:65" s="2" customFormat="1" ht="33" customHeight="1">
      <c r="A109" s="33"/>
      <c r="B109" s="160"/>
      <c r="C109" s="161" t="s">
        <v>83</v>
      </c>
      <c r="D109" s="354" t="s">
        <v>167</v>
      </c>
      <c r="E109" s="162" t="s">
        <v>197</v>
      </c>
      <c r="F109" s="163" t="s">
        <v>198</v>
      </c>
      <c r="G109" s="164" t="s">
        <v>170</v>
      </c>
      <c r="H109" s="165">
        <v>4.2</v>
      </c>
      <c r="I109" s="166"/>
      <c r="J109" s="167">
        <f>ROUND(I109*H109,2)</f>
        <v>0</v>
      </c>
      <c r="K109" s="163" t="s">
        <v>171</v>
      </c>
      <c r="L109" s="34"/>
      <c r="M109" s="168" t="s">
        <v>3</v>
      </c>
      <c r="N109" s="169" t="s">
        <v>42</v>
      </c>
      <c r="O109" s="54"/>
      <c r="P109" s="170">
        <f>O109*H109</f>
        <v>0</v>
      </c>
      <c r="Q109" s="170">
        <v>0</v>
      </c>
      <c r="R109" s="170">
        <f>Q109*H109</f>
        <v>0</v>
      </c>
      <c r="S109" s="170">
        <v>0</v>
      </c>
      <c r="T109" s="171">
        <f>S109*H109</f>
        <v>0</v>
      </c>
      <c r="U109" s="33"/>
      <c r="V109" s="33"/>
      <c r="W109" s="33"/>
      <c r="X109" s="33"/>
      <c r="Y109" s="33"/>
      <c r="Z109" s="33"/>
      <c r="AA109" s="33"/>
      <c r="AB109" s="33"/>
      <c r="AC109" s="33"/>
      <c r="AD109" s="33"/>
      <c r="AE109" s="33"/>
      <c r="AR109" s="172" t="s">
        <v>87</v>
      </c>
      <c r="AT109" s="172" t="s">
        <v>167</v>
      </c>
      <c r="AU109" s="172" t="s">
        <v>75</v>
      </c>
      <c r="AY109" s="18" t="s">
        <v>165</v>
      </c>
      <c r="BE109" s="173">
        <f>IF(N109="základní",J109,0)</f>
        <v>0</v>
      </c>
      <c r="BF109" s="173">
        <f>IF(N109="snížená",J109,0)</f>
        <v>0</v>
      </c>
      <c r="BG109" s="173">
        <f>IF(N109="zákl. přenesená",J109,0)</f>
        <v>0</v>
      </c>
      <c r="BH109" s="173">
        <f>IF(N109="sníž. přenesená",J109,0)</f>
        <v>0</v>
      </c>
      <c r="BI109" s="173">
        <f>IF(N109="nulová",J109,0)</f>
        <v>0</v>
      </c>
      <c r="BJ109" s="18" t="s">
        <v>15</v>
      </c>
      <c r="BK109" s="173">
        <f>ROUND(I109*H109,2)</f>
        <v>0</v>
      </c>
      <c r="BL109" s="18" t="s">
        <v>87</v>
      </c>
      <c r="BM109" s="172" t="s">
        <v>884</v>
      </c>
    </row>
    <row r="110" spans="2:51" s="15" customFormat="1" ht="12">
      <c r="B110" s="190"/>
      <c r="D110" s="355" t="s">
        <v>173</v>
      </c>
      <c r="E110" s="191" t="s">
        <v>3</v>
      </c>
      <c r="F110" s="192" t="s">
        <v>200</v>
      </c>
      <c r="H110" s="191" t="s">
        <v>3</v>
      </c>
      <c r="I110" s="193"/>
      <c r="L110" s="190"/>
      <c r="M110" s="194"/>
      <c r="N110" s="195"/>
      <c r="O110" s="195"/>
      <c r="P110" s="195"/>
      <c r="Q110" s="195"/>
      <c r="R110" s="195"/>
      <c r="S110" s="195"/>
      <c r="T110" s="196"/>
      <c r="AT110" s="191" t="s">
        <v>173</v>
      </c>
      <c r="AU110" s="191" t="s">
        <v>75</v>
      </c>
      <c r="AV110" s="15" t="s">
        <v>15</v>
      </c>
      <c r="AW110" s="15" t="s">
        <v>33</v>
      </c>
      <c r="AX110" s="15" t="s">
        <v>71</v>
      </c>
      <c r="AY110" s="191" t="s">
        <v>165</v>
      </c>
    </row>
    <row r="111" spans="2:51" s="13" customFormat="1" ht="12">
      <c r="B111" s="174"/>
      <c r="D111" s="355" t="s">
        <v>173</v>
      </c>
      <c r="E111" s="175" t="s">
        <v>3</v>
      </c>
      <c r="F111" s="176" t="s">
        <v>512</v>
      </c>
      <c r="H111" s="177">
        <v>4.2</v>
      </c>
      <c r="I111" s="178"/>
      <c r="L111" s="174"/>
      <c r="M111" s="179"/>
      <c r="N111" s="180"/>
      <c r="O111" s="180"/>
      <c r="P111" s="180"/>
      <c r="Q111" s="180"/>
      <c r="R111" s="180"/>
      <c r="S111" s="180"/>
      <c r="T111" s="181"/>
      <c r="AT111" s="175" t="s">
        <v>173</v>
      </c>
      <c r="AU111" s="175" t="s">
        <v>75</v>
      </c>
      <c r="AV111" s="13" t="s">
        <v>75</v>
      </c>
      <c r="AW111" s="13" t="s">
        <v>33</v>
      </c>
      <c r="AX111" s="13" t="s">
        <v>15</v>
      </c>
      <c r="AY111" s="175" t="s">
        <v>165</v>
      </c>
    </row>
    <row r="112" spans="2:63" s="12" customFormat="1" ht="22.9" customHeight="1">
      <c r="B112" s="147"/>
      <c r="D112" s="356" t="s">
        <v>70</v>
      </c>
      <c r="E112" s="158" t="s">
        <v>202</v>
      </c>
      <c r="F112" s="158" t="s">
        <v>203</v>
      </c>
      <c r="I112" s="150"/>
      <c r="J112" s="159">
        <f>BK112</f>
        <v>0</v>
      </c>
      <c r="L112" s="147"/>
      <c r="M112" s="152"/>
      <c r="N112" s="153"/>
      <c r="O112" s="153"/>
      <c r="P112" s="154">
        <f>P113+P115</f>
        <v>0</v>
      </c>
      <c r="Q112" s="153"/>
      <c r="R112" s="154">
        <f>R113+R115</f>
        <v>0.00012000000000000002</v>
      </c>
      <c r="S112" s="153"/>
      <c r="T112" s="155">
        <f>T113+T115</f>
        <v>0.0966</v>
      </c>
      <c r="AR112" s="148" t="s">
        <v>15</v>
      </c>
      <c r="AT112" s="156" t="s">
        <v>70</v>
      </c>
      <c r="AU112" s="156" t="s">
        <v>15</v>
      </c>
      <c r="AY112" s="148" t="s">
        <v>165</v>
      </c>
      <c r="BK112" s="157">
        <f>BK113+BK115</f>
        <v>0</v>
      </c>
    </row>
    <row r="113" spans="2:63" s="12" customFormat="1" ht="20.85" customHeight="1">
      <c r="B113" s="147"/>
      <c r="D113" s="356" t="s">
        <v>70</v>
      </c>
      <c r="E113" s="158" t="s">
        <v>204</v>
      </c>
      <c r="F113" s="158" t="s">
        <v>205</v>
      </c>
      <c r="I113" s="150"/>
      <c r="J113" s="159">
        <f>BK113</f>
        <v>0</v>
      </c>
      <c r="L113" s="147"/>
      <c r="M113" s="152"/>
      <c r="N113" s="153"/>
      <c r="O113" s="153"/>
      <c r="P113" s="154">
        <f>P114</f>
        <v>0</v>
      </c>
      <c r="Q113" s="153"/>
      <c r="R113" s="154">
        <f>R114</f>
        <v>0.00012000000000000002</v>
      </c>
      <c r="S113" s="153"/>
      <c r="T113" s="155">
        <f>T114</f>
        <v>0</v>
      </c>
      <c r="AR113" s="148" t="s">
        <v>15</v>
      </c>
      <c r="AT113" s="156" t="s">
        <v>70</v>
      </c>
      <c r="AU113" s="156" t="s">
        <v>75</v>
      </c>
      <c r="AY113" s="148" t="s">
        <v>165</v>
      </c>
      <c r="BK113" s="157">
        <f>BK114</f>
        <v>0</v>
      </c>
    </row>
    <row r="114" spans="1:65" s="2" customFormat="1" ht="33" customHeight="1">
      <c r="A114" s="33"/>
      <c r="B114" s="160"/>
      <c r="C114" s="161" t="s">
        <v>87</v>
      </c>
      <c r="D114" s="354" t="s">
        <v>167</v>
      </c>
      <c r="E114" s="162" t="s">
        <v>206</v>
      </c>
      <c r="F114" s="163" t="s">
        <v>207</v>
      </c>
      <c r="G114" s="164" t="s">
        <v>170</v>
      </c>
      <c r="H114" s="165">
        <v>3</v>
      </c>
      <c r="I114" s="166"/>
      <c r="J114" s="167">
        <f>ROUND(I114*H114,2)</f>
        <v>0</v>
      </c>
      <c r="K114" s="163" t="s">
        <v>171</v>
      </c>
      <c r="L114" s="34"/>
      <c r="M114" s="168" t="s">
        <v>3</v>
      </c>
      <c r="N114" s="169" t="s">
        <v>42</v>
      </c>
      <c r="O114" s="54"/>
      <c r="P114" s="170">
        <f>O114*H114</f>
        <v>0</v>
      </c>
      <c r="Q114" s="170">
        <v>4E-05</v>
      </c>
      <c r="R114" s="170">
        <f>Q114*H114</f>
        <v>0.00012000000000000002</v>
      </c>
      <c r="S114" s="170">
        <v>0</v>
      </c>
      <c r="T114" s="171">
        <f>S114*H114</f>
        <v>0</v>
      </c>
      <c r="U114" s="33"/>
      <c r="V114" s="33"/>
      <c r="W114" s="33"/>
      <c r="X114" s="33"/>
      <c r="Y114" s="33"/>
      <c r="Z114" s="33"/>
      <c r="AA114" s="33"/>
      <c r="AB114" s="33"/>
      <c r="AC114" s="33"/>
      <c r="AD114" s="33"/>
      <c r="AE114" s="33"/>
      <c r="AR114" s="172" t="s">
        <v>87</v>
      </c>
      <c r="AT114" s="172" t="s">
        <v>167</v>
      </c>
      <c r="AU114" s="172" t="s">
        <v>83</v>
      </c>
      <c r="AY114" s="18" t="s">
        <v>165</v>
      </c>
      <c r="BE114" s="173">
        <f>IF(N114="základní",J114,0)</f>
        <v>0</v>
      </c>
      <c r="BF114" s="173">
        <f>IF(N114="snížená",J114,0)</f>
        <v>0</v>
      </c>
      <c r="BG114" s="173">
        <f>IF(N114="zákl. přenesená",J114,0)</f>
        <v>0</v>
      </c>
      <c r="BH114" s="173">
        <f>IF(N114="sníž. přenesená",J114,0)</f>
        <v>0</v>
      </c>
      <c r="BI114" s="173">
        <f>IF(N114="nulová",J114,0)</f>
        <v>0</v>
      </c>
      <c r="BJ114" s="18" t="s">
        <v>15</v>
      </c>
      <c r="BK114" s="173">
        <f>ROUND(I114*H114,2)</f>
        <v>0</v>
      </c>
      <c r="BL114" s="18" t="s">
        <v>87</v>
      </c>
      <c r="BM114" s="172" t="s">
        <v>885</v>
      </c>
    </row>
    <row r="115" spans="2:63" s="12" customFormat="1" ht="20.85" customHeight="1">
      <c r="B115" s="147"/>
      <c r="D115" s="356" t="s">
        <v>70</v>
      </c>
      <c r="E115" s="158" t="s">
        <v>209</v>
      </c>
      <c r="F115" s="158" t="s">
        <v>210</v>
      </c>
      <c r="I115" s="150"/>
      <c r="J115" s="159">
        <f>BK115</f>
        <v>0</v>
      </c>
      <c r="L115" s="147"/>
      <c r="M115" s="152"/>
      <c r="N115" s="153"/>
      <c r="O115" s="153"/>
      <c r="P115" s="154">
        <f>SUM(P116:P117)</f>
        <v>0</v>
      </c>
      <c r="Q115" s="153"/>
      <c r="R115" s="154">
        <f>SUM(R116:R117)</f>
        <v>0</v>
      </c>
      <c r="S115" s="153"/>
      <c r="T115" s="155">
        <f>SUM(T116:T117)</f>
        <v>0.0966</v>
      </c>
      <c r="AR115" s="148" t="s">
        <v>15</v>
      </c>
      <c r="AT115" s="156" t="s">
        <v>70</v>
      </c>
      <c r="AU115" s="156" t="s">
        <v>75</v>
      </c>
      <c r="AY115" s="148" t="s">
        <v>165</v>
      </c>
      <c r="BK115" s="157">
        <f>SUM(BK116:BK117)</f>
        <v>0</v>
      </c>
    </row>
    <row r="116" spans="1:65" s="2" customFormat="1" ht="33" customHeight="1">
      <c r="A116" s="33"/>
      <c r="B116" s="160"/>
      <c r="C116" s="161" t="s">
        <v>109</v>
      </c>
      <c r="D116" s="354" t="s">
        <v>167</v>
      </c>
      <c r="E116" s="162" t="s">
        <v>221</v>
      </c>
      <c r="F116" s="163" t="s">
        <v>222</v>
      </c>
      <c r="G116" s="164" t="s">
        <v>170</v>
      </c>
      <c r="H116" s="165">
        <v>2.1</v>
      </c>
      <c r="I116" s="166"/>
      <c r="J116" s="167">
        <f>ROUND(I116*H116,2)</f>
        <v>0</v>
      </c>
      <c r="K116" s="163" t="s">
        <v>171</v>
      </c>
      <c r="L116" s="34"/>
      <c r="M116" s="168" t="s">
        <v>3</v>
      </c>
      <c r="N116" s="169" t="s">
        <v>42</v>
      </c>
      <c r="O116" s="54"/>
      <c r="P116" s="170">
        <f>O116*H116</f>
        <v>0</v>
      </c>
      <c r="Q116" s="170">
        <v>0</v>
      </c>
      <c r="R116" s="170">
        <f>Q116*H116</f>
        <v>0</v>
      </c>
      <c r="S116" s="170">
        <v>0.046</v>
      </c>
      <c r="T116" s="171">
        <f>S116*H116</f>
        <v>0.0966</v>
      </c>
      <c r="U116" s="33"/>
      <c r="V116" s="33"/>
      <c r="W116" s="33"/>
      <c r="X116" s="33"/>
      <c r="Y116" s="33"/>
      <c r="Z116" s="33"/>
      <c r="AA116" s="33"/>
      <c r="AB116" s="33"/>
      <c r="AC116" s="33"/>
      <c r="AD116" s="33"/>
      <c r="AE116" s="33"/>
      <c r="AR116" s="172" t="s">
        <v>87</v>
      </c>
      <c r="AT116" s="172" t="s">
        <v>167</v>
      </c>
      <c r="AU116" s="172" t="s">
        <v>83</v>
      </c>
      <c r="AY116" s="18" t="s">
        <v>165</v>
      </c>
      <c r="BE116" s="173">
        <f>IF(N116="základní",J116,0)</f>
        <v>0</v>
      </c>
      <c r="BF116" s="173">
        <f>IF(N116="snížená",J116,0)</f>
        <v>0</v>
      </c>
      <c r="BG116" s="173">
        <f>IF(N116="zákl. přenesená",J116,0)</f>
        <v>0</v>
      </c>
      <c r="BH116" s="173">
        <f>IF(N116="sníž. přenesená",J116,0)</f>
        <v>0</v>
      </c>
      <c r="BI116" s="173">
        <f>IF(N116="nulová",J116,0)</f>
        <v>0</v>
      </c>
      <c r="BJ116" s="18" t="s">
        <v>15</v>
      </c>
      <c r="BK116" s="173">
        <f>ROUND(I116*H116,2)</f>
        <v>0</v>
      </c>
      <c r="BL116" s="18" t="s">
        <v>87</v>
      </c>
      <c r="BM116" s="172" t="s">
        <v>886</v>
      </c>
    </row>
    <row r="117" spans="2:51" s="13" customFormat="1" ht="12">
      <c r="B117" s="174"/>
      <c r="D117" s="355" t="s">
        <v>173</v>
      </c>
      <c r="E117" s="175" t="s">
        <v>3</v>
      </c>
      <c r="F117" s="176" t="s">
        <v>509</v>
      </c>
      <c r="H117" s="177">
        <v>2.1</v>
      </c>
      <c r="I117" s="178"/>
      <c r="L117" s="174"/>
      <c r="M117" s="179"/>
      <c r="N117" s="180"/>
      <c r="O117" s="180"/>
      <c r="P117" s="180"/>
      <c r="Q117" s="180"/>
      <c r="R117" s="180"/>
      <c r="S117" s="180"/>
      <c r="T117" s="181"/>
      <c r="AT117" s="175" t="s">
        <v>173</v>
      </c>
      <c r="AU117" s="175" t="s">
        <v>83</v>
      </c>
      <c r="AV117" s="13" t="s">
        <v>75</v>
      </c>
      <c r="AW117" s="13" t="s">
        <v>33</v>
      </c>
      <c r="AX117" s="13" t="s">
        <v>15</v>
      </c>
      <c r="AY117" s="175" t="s">
        <v>165</v>
      </c>
    </row>
    <row r="118" spans="2:63" s="12" customFormat="1" ht="22.9" customHeight="1">
      <c r="B118" s="147"/>
      <c r="D118" s="356" t="s">
        <v>70</v>
      </c>
      <c r="E118" s="158" t="s">
        <v>226</v>
      </c>
      <c r="F118" s="158" t="s">
        <v>227</v>
      </c>
      <c r="I118" s="150"/>
      <c r="J118" s="159">
        <f>BK118</f>
        <v>0</v>
      </c>
      <c r="L118" s="147"/>
      <c r="M118" s="152"/>
      <c r="N118" s="153"/>
      <c r="O118" s="153"/>
      <c r="P118" s="154">
        <f>SUM(P119:P123)</f>
        <v>0</v>
      </c>
      <c r="Q118" s="153"/>
      <c r="R118" s="154">
        <f>SUM(R119:R123)</f>
        <v>0</v>
      </c>
      <c r="S118" s="153"/>
      <c r="T118" s="155">
        <f>SUM(T119:T123)</f>
        <v>0</v>
      </c>
      <c r="AR118" s="148" t="s">
        <v>15</v>
      </c>
      <c r="AT118" s="156" t="s">
        <v>70</v>
      </c>
      <c r="AU118" s="156" t="s">
        <v>15</v>
      </c>
      <c r="AY118" s="148" t="s">
        <v>165</v>
      </c>
      <c r="BK118" s="157">
        <f>SUM(BK119:BK123)</f>
        <v>0</v>
      </c>
    </row>
    <row r="119" spans="1:65" s="2" customFormat="1" ht="33" customHeight="1">
      <c r="A119" s="33"/>
      <c r="B119" s="160"/>
      <c r="C119" s="161" t="s">
        <v>112</v>
      </c>
      <c r="D119" s="354" t="s">
        <v>167</v>
      </c>
      <c r="E119" s="162" t="s">
        <v>808</v>
      </c>
      <c r="F119" s="163" t="s">
        <v>809</v>
      </c>
      <c r="G119" s="164" t="s">
        <v>231</v>
      </c>
      <c r="H119" s="165">
        <v>1.323</v>
      </c>
      <c r="I119" s="166"/>
      <c r="J119" s="167">
        <f>ROUND(I119*H119,2)</f>
        <v>0</v>
      </c>
      <c r="K119" s="163" t="s">
        <v>171</v>
      </c>
      <c r="L119" s="34"/>
      <c r="M119" s="168" t="s">
        <v>3</v>
      </c>
      <c r="N119" s="169" t="s">
        <v>42</v>
      </c>
      <c r="O119" s="54"/>
      <c r="P119" s="170">
        <f>O119*H119</f>
        <v>0</v>
      </c>
      <c r="Q119" s="170">
        <v>0</v>
      </c>
      <c r="R119" s="170">
        <f>Q119*H119</f>
        <v>0</v>
      </c>
      <c r="S119" s="170">
        <v>0</v>
      </c>
      <c r="T119" s="171">
        <f>S119*H119</f>
        <v>0</v>
      </c>
      <c r="U119" s="33"/>
      <c r="V119" s="33"/>
      <c r="W119" s="33"/>
      <c r="X119" s="33"/>
      <c r="Y119" s="33"/>
      <c r="Z119" s="33"/>
      <c r="AA119" s="33"/>
      <c r="AB119" s="33"/>
      <c r="AC119" s="33"/>
      <c r="AD119" s="33"/>
      <c r="AE119" s="33"/>
      <c r="AR119" s="172" t="s">
        <v>87</v>
      </c>
      <c r="AT119" s="172" t="s">
        <v>167</v>
      </c>
      <c r="AU119" s="172" t="s">
        <v>75</v>
      </c>
      <c r="AY119" s="18" t="s">
        <v>165</v>
      </c>
      <c r="BE119" s="173">
        <f>IF(N119="základní",J119,0)</f>
        <v>0</v>
      </c>
      <c r="BF119" s="173">
        <f>IF(N119="snížená",J119,0)</f>
        <v>0</v>
      </c>
      <c r="BG119" s="173">
        <f>IF(N119="zákl. přenesená",J119,0)</f>
        <v>0</v>
      </c>
      <c r="BH119" s="173">
        <f>IF(N119="sníž. přenesená",J119,0)</f>
        <v>0</v>
      </c>
      <c r="BI119" s="173">
        <f>IF(N119="nulová",J119,0)</f>
        <v>0</v>
      </c>
      <c r="BJ119" s="18" t="s">
        <v>15</v>
      </c>
      <c r="BK119" s="173">
        <f>ROUND(I119*H119,2)</f>
        <v>0</v>
      </c>
      <c r="BL119" s="18" t="s">
        <v>87</v>
      </c>
      <c r="BM119" s="172" t="s">
        <v>887</v>
      </c>
    </row>
    <row r="120" spans="1:65" s="2" customFormat="1" ht="21.75" customHeight="1">
      <c r="A120" s="33"/>
      <c r="B120" s="160"/>
      <c r="C120" s="161" t="s">
        <v>115</v>
      </c>
      <c r="D120" s="354" t="s">
        <v>167</v>
      </c>
      <c r="E120" s="162" t="s">
        <v>234</v>
      </c>
      <c r="F120" s="163" t="s">
        <v>235</v>
      </c>
      <c r="G120" s="164" t="s">
        <v>231</v>
      </c>
      <c r="H120" s="165">
        <v>1.323</v>
      </c>
      <c r="I120" s="166"/>
      <c r="J120" s="167">
        <f>ROUND(I120*H120,2)</f>
        <v>0</v>
      </c>
      <c r="K120" s="163" t="s">
        <v>171</v>
      </c>
      <c r="L120" s="34"/>
      <c r="M120" s="168" t="s">
        <v>3</v>
      </c>
      <c r="N120" s="169" t="s">
        <v>42</v>
      </c>
      <c r="O120" s="54"/>
      <c r="P120" s="170">
        <f>O120*H120</f>
        <v>0</v>
      </c>
      <c r="Q120" s="170">
        <v>0</v>
      </c>
      <c r="R120" s="170">
        <f>Q120*H120</f>
        <v>0</v>
      </c>
      <c r="S120" s="170">
        <v>0</v>
      </c>
      <c r="T120" s="171">
        <f>S120*H120</f>
        <v>0</v>
      </c>
      <c r="U120" s="33"/>
      <c r="V120" s="33"/>
      <c r="W120" s="33"/>
      <c r="X120" s="33"/>
      <c r="Y120" s="33"/>
      <c r="Z120" s="33"/>
      <c r="AA120" s="33"/>
      <c r="AB120" s="33"/>
      <c r="AC120" s="33"/>
      <c r="AD120" s="33"/>
      <c r="AE120" s="33"/>
      <c r="AR120" s="172" t="s">
        <v>87</v>
      </c>
      <c r="AT120" s="172" t="s">
        <v>167</v>
      </c>
      <c r="AU120" s="172" t="s">
        <v>75</v>
      </c>
      <c r="AY120" s="18" t="s">
        <v>165</v>
      </c>
      <c r="BE120" s="173">
        <f>IF(N120="základní",J120,0)</f>
        <v>0</v>
      </c>
      <c r="BF120" s="173">
        <f>IF(N120="snížená",J120,0)</f>
        <v>0</v>
      </c>
      <c r="BG120" s="173">
        <f>IF(N120="zákl. přenesená",J120,0)</f>
        <v>0</v>
      </c>
      <c r="BH120" s="173">
        <f>IF(N120="sníž. přenesená",J120,0)</f>
        <v>0</v>
      </c>
      <c r="BI120" s="173">
        <f>IF(N120="nulová",J120,0)</f>
        <v>0</v>
      </c>
      <c r="BJ120" s="18" t="s">
        <v>15</v>
      </c>
      <c r="BK120" s="173">
        <f>ROUND(I120*H120,2)</f>
        <v>0</v>
      </c>
      <c r="BL120" s="18" t="s">
        <v>87</v>
      </c>
      <c r="BM120" s="172" t="s">
        <v>888</v>
      </c>
    </row>
    <row r="121" spans="1:65" s="2" customFormat="1" ht="33" customHeight="1">
      <c r="A121" s="33"/>
      <c r="B121" s="160"/>
      <c r="C121" s="161" t="s">
        <v>211</v>
      </c>
      <c r="D121" s="354" t="s">
        <v>167</v>
      </c>
      <c r="E121" s="162" t="s">
        <v>238</v>
      </c>
      <c r="F121" s="163" t="s">
        <v>239</v>
      </c>
      <c r="G121" s="164" t="s">
        <v>231</v>
      </c>
      <c r="H121" s="165">
        <v>39.69</v>
      </c>
      <c r="I121" s="166"/>
      <c r="J121" s="167">
        <f>ROUND(I121*H121,2)</f>
        <v>0</v>
      </c>
      <c r="K121" s="163" t="s">
        <v>171</v>
      </c>
      <c r="L121" s="34"/>
      <c r="M121" s="168" t="s">
        <v>3</v>
      </c>
      <c r="N121" s="169" t="s">
        <v>42</v>
      </c>
      <c r="O121" s="54"/>
      <c r="P121" s="170">
        <f>O121*H121</f>
        <v>0</v>
      </c>
      <c r="Q121" s="170">
        <v>0</v>
      </c>
      <c r="R121" s="170">
        <f>Q121*H121</f>
        <v>0</v>
      </c>
      <c r="S121" s="170">
        <v>0</v>
      </c>
      <c r="T121" s="171">
        <f>S121*H121</f>
        <v>0</v>
      </c>
      <c r="U121" s="33"/>
      <c r="V121" s="33"/>
      <c r="W121" s="33"/>
      <c r="X121" s="33"/>
      <c r="Y121" s="33"/>
      <c r="Z121" s="33"/>
      <c r="AA121" s="33"/>
      <c r="AB121" s="33"/>
      <c r="AC121" s="33"/>
      <c r="AD121" s="33"/>
      <c r="AE121" s="33"/>
      <c r="AR121" s="172" t="s">
        <v>87</v>
      </c>
      <c r="AT121" s="172" t="s">
        <v>167</v>
      </c>
      <c r="AU121" s="172" t="s">
        <v>75</v>
      </c>
      <c r="AY121" s="18" t="s">
        <v>165</v>
      </c>
      <c r="BE121" s="173">
        <f>IF(N121="základní",J121,0)</f>
        <v>0</v>
      </c>
      <c r="BF121" s="173">
        <f>IF(N121="snížená",J121,0)</f>
        <v>0</v>
      </c>
      <c r="BG121" s="173">
        <f>IF(N121="zákl. přenesená",J121,0)</f>
        <v>0</v>
      </c>
      <c r="BH121" s="173">
        <f>IF(N121="sníž. přenesená",J121,0)</f>
        <v>0</v>
      </c>
      <c r="BI121" s="173">
        <f>IF(N121="nulová",J121,0)</f>
        <v>0</v>
      </c>
      <c r="BJ121" s="18" t="s">
        <v>15</v>
      </c>
      <c r="BK121" s="173">
        <f>ROUND(I121*H121,2)</f>
        <v>0</v>
      </c>
      <c r="BL121" s="18" t="s">
        <v>87</v>
      </c>
      <c r="BM121" s="172" t="s">
        <v>889</v>
      </c>
    </row>
    <row r="122" spans="2:51" s="13" customFormat="1" ht="12">
      <c r="B122" s="174"/>
      <c r="D122" s="355" t="s">
        <v>173</v>
      </c>
      <c r="F122" s="176" t="s">
        <v>518</v>
      </c>
      <c r="H122" s="177">
        <v>39.69</v>
      </c>
      <c r="I122" s="178"/>
      <c r="L122" s="174"/>
      <c r="M122" s="179"/>
      <c r="N122" s="180"/>
      <c r="O122" s="180"/>
      <c r="P122" s="180"/>
      <c r="Q122" s="180"/>
      <c r="R122" s="180"/>
      <c r="S122" s="180"/>
      <c r="T122" s="181"/>
      <c r="AT122" s="175" t="s">
        <v>173</v>
      </c>
      <c r="AU122" s="175" t="s">
        <v>75</v>
      </c>
      <c r="AV122" s="13" t="s">
        <v>75</v>
      </c>
      <c r="AW122" s="13" t="s">
        <v>4</v>
      </c>
      <c r="AX122" s="13" t="s">
        <v>15</v>
      </c>
      <c r="AY122" s="175" t="s">
        <v>165</v>
      </c>
    </row>
    <row r="123" spans="1:65" s="2" customFormat="1" ht="33" customHeight="1">
      <c r="A123" s="33"/>
      <c r="B123" s="160"/>
      <c r="C123" s="161" t="s">
        <v>202</v>
      </c>
      <c r="D123" s="354" t="s">
        <v>167</v>
      </c>
      <c r="E123" s="162" t="s">
        <v>243</v>
      </c>
      <c r="F123" s="163" t="s">
        <v>244</v>
      </c>
      <c r="G123" s="164" t="s">
        <v>231</v>
      </c>
      <c r="H123" s="165">
        <v>1.323</v>
      </c>
      <c r="I123" s="166"/>
      <c r="J123" s="167">
        <f>ROUND(I123*H123,2)</f>
        <v>0</v>
      </c>
      <c r="K123" s="163" t="s">
        <v>171</v>
      </c>
      <c r="L123" s="34"/>
      <c r="M123" s="168" t="s">
        <v>3</v>
      </c>
      <c r="N123" s="169" t="s">
        <v>42</v>
      </c>
      <c r="O123" s="54"/>
      <c r="P123" s="170">
        <f>O123*H123</f>
        <v>0</v>
      </c>
      <c r="Q123" s="170">
        <v>0</v>
      </c>
      <c r="R123" s="170">
        <f>Q123*H123</f>
        <v>0</v>
      </c>
      <c r="S123" s="170">
        <v>0</v>
      </c>
      <c r="T123" s="171">
        <f>S123*H123</f>
        <v>0</v>
      </c>
      <c r="U123" s="33"/>
      <c r="V123" s="33"/>
      <c r="W123" s="33"/>
      <c r="X123" s="33"/>
      <c r="Y123" s="33"/>
      <c r="Z123" s="33"/>
      <c r="AA123" s="33"/>
      <c r="AB123" s="33"/>
      <c r="AC123" s="33"/>
      <c r="AD123" s="33"/>
      <c r="AE123" s="33"/>
      <c r="AR123" s="172" t="s">
        <v>87</v>
      </c>
      <c r="AT123" s="172" t="s">
        <v>167</v>
      </c>
      <c r="AU123" s="172" t="s">
        <v>75</v>
      </c>
      <c r="AY123" s="18" t="s">
        <v>165</v>
      </c>
      <c r="BE123" s="173">
        <f>IF(N123="základní",J123,0)</f>
        <v>0</v>
      </c>
      <c r="BF123" s="173">
        <f>IF(N123="snížená",J123,0)</f>
        <v>0</v>
      </c>
      <c r="BG123" s="173">
        <f>IF(N123="zákl. přenesená",J123,0)</f>
        <v>0</v>
      </c>
      <c r="BH123" s="173">
        <f>IF(N123="sníž. přenesená",J123,0)</f>
        <v>0</v>
      </c>
      <c r="BI123" s="173">
        <f>IF(N123="nulová",J123,0)</f>
        <v>0</v>
      </c>
      <c r="BJ123" s="18" t="s">
        <v>15</v>
      </c>
      <c r="BK123" s="173">
        <f>ROUND(I123*H123,2)</f>
        <v>0</v>
      </c>
      <c r="BL123" s="18" t="s">
        <v>87</v>
      </c>
      <c r="BM123" s="172" t="s">
        <v>890</v>
      </c>
    </row>
    <row r="124" spans="2:63" s="12" customFormat="1" ht="22.9" customHeight="1">
      <c r="B124" s="147"/>
      <c r="D124" s="356" t="s">
        <v>70</v>
      </c>
      <c r="E124" s="158" t="s">
        <v>246</v>
      </c>
      <c r="F124" s="158" t="s">
        <v>247</v>
      </c>
      <c r="I124" s="150"/>
      <c r="J124" s="159">
        <f>BK124</f>
        <v>0</v>
      </c>
      <c r="L124" s="147"/>
      <c r="M124" s="152"/>
      <c r="N124" s="153"/>
      <c r="O124" s="153"/>
      <c r="P124" s="154">
        <f>P125</f>
        <v>0</v>
      </c>
      <c r="Q124" s="153"/>
      <c r="R124" s="154">
        <f>R125</f>
        <v>0</v>
      </c>
      <c r="S124" s="153"/>
      <c r="T124" s="155">
        <f>T125</f>
        <v>0</v>
      </c>
      <c r="AR124" s="148" t="s">
        <v>15</v>
      </c>
      <c r="AT124" s="156" t="s">
        <v>70</v>
      </c>
      <c r="AU124" s="156" t="s">
        <v>15</v>
      </c>
      <c r="AY124" s="148" t="s">
        <v>165</v>
      </c>
      <c r="BK124" s="157">
        <f>BK125</f>
        <v>0</v>
      </c>
    </row>
    <row r="125" spans="1:65" s="2" customFormat="1" ht="44.25" customHeight="1">
      <c r="A125" s="33"/>
      <c r="B125" s="160"/>
      <c r="C125" s="161" t="s">
        <v>220</v>
      </c>
      <c r="D125" s="354" t="s">
        <v>167</v>
      </c>
      <c r="E125" s="162" t="s">
        <v>814</v>
      </c>
      <c r="F125" s="163" t="s">
        <v>815</v>
      </c>
      <c r="G125" s="164" t="s">
        <v>231</v>
      </c>
      <c r="H125" s="165">
        <v>0.033</v>
      </c>
      <c r="I125" s="166"/>
      <c r="J125" s="167">
        <f>ROUND(I125*H125,2)</f>
        <v>0</v>
      </c>
      <c r="K125" s="163" t="s">
        <v>171</v>
      </c>
      <c r="L125" s="34"/>
      <c r="M125" s="168" t="s">
        <v>3</v>
      </c>
      <c r="N125" s="169" t="s">
        <v>42</v>
      </c>
      <c r="O125" s="54"/>
      <c r="P125" s="170">
        <f>O125*H125</f>
        <v>0</v>
      </c>
      <c r="Q125" s="170">
        <v>0</v>
      </c>
      <c r="R125" s="170">
        <f>Q125*H125</f>
        <v>0</v>
      </c>
      <c r="S125" s="170">
        <v>0</v>
      </c>
      <c r="T125" s="171">
        <f>S125*H125</f>
        <v>0</v>
      </c>
      <c r="U125" s="33"/>
      <c r="V125" s="33"/>
      <c r="W125" s="33"/>
      <c r="X125" s="33"/>
      <c r="Y125" s="33"/>
      <c r="Z125" s="33"/>
      <c r="AA125" s="33"/>
      <c r="AB125" s="33"/>
      <c r="AC125" s="33"/>
      <c r="AD125" s="33"/>
      <c r="AE125" s="33"/>
      <c r="AR125" s="172" t="s">
        <v>87</v>
      </c>
      <c r="AT125" s="172" t="s">
        <v>167</v>
      </c>
      <c r="AU125" s="172" t="s">
        <v>75</v>
      </c>
      <c r="AY125" s="18" t="s">
        <v>165</v>
      </c>
      <c r="BE125" s="173">
        <f>IF(N125="základní",J125,0)</f>
        <v>0</v>
      </c>
      <c r="BF125" s="173">
        <f>IF(N125="snížená",J125,0)</f>
        <v>0</v>
      </c>
      <c r="BG125" s="173">
        <f>IF(N125="zákl. přenesená",J125,0)</f>
        <v>0</v>
      </c>
      <c r="BH125" s="173">
        <f>IF(N125="sníž. přenesená",J125,0)</f>
        <v>0</v>
      </c>
      <c r="BI125" s="173">
        <f>IF(N125="nulová",J125,0)</f>
        <v>0</v>
      </c>
      <c r="BJ125" s="18" t="s">
        <v>15</v>
      </c>
      <c r="BK125" s="173">
        <f>ROUND(I125*H125,2)</f>
        <v>0</v>
      </c>
      <c r="BL125" s="18" t="s">
        <v>87</v>
      </c>
      <c r="BM125" s="172" t="s">
        <v>891</v>
      </c>
    </row>
    <row r="126" spans="2:63" s="12" customFormat="1" ht="25.9" customHeight="1">
      <c r="B126" s="147"/>
      <c r="D126" s="356" t="s">
        <v>70</v>
      </c>
      <c r="E126" s="149" t="s">
        <v>251</v>
      </c>
      <c r="F126" s="149" t="s">
        <v>252</v>
      </c>
      <c r="I126" s="150"/>
      <c r="J126" s="151">
        <f>BK126</f>
        <v>0</v>
      </c>
      <c r="L126" s="147"/>
      <c r="M126" s="152"/>
      <c r="N126" s="153"/>
      <c r="O126" s="153"/>
      <c r="P126" s="154">
        <f>P127+P133+P143+P155</f>
        <v>0</v>
      </c>
      <c r="Q126" s="153"/>
      <c r="R126" s="154">
        <f>R127+R133+R143+R155</f>
        <v>0.0633916</v>
      </c>
      <c r="S126" s="153"/>
      <c r="T126" s="155">
        <f>T127+T133+T143+T155</f>
        <v>1.2261094000000001</v>
      </c>
      <c r="AR126" s="148" t="s">
        <v>75</v>
      </c>
      <c r="AT126" s="156" t="s">
        <v>70</v>
      </c>
      <c r="AU126" s="156" t="s">
        <v>71</v>
      </c>
      <c r="AY126" s="148" t="s">
        <v>165</v>
      </c>
      <c r="BK126" s="157">
        <f>BK127+BK133+BK143+BK155</f>
        <v>0</v>
      </c>
    </row>
    <row r="127" spans="2:63" s="12" customFormat="1" ht="22.9" customHeight="1">
      <c r="B127" s="147"/>
      <c r="D127" s="356" t="s">
        <v>70</v>
      </c>
      <c r="E127" s="158" t="s">
        <v>338</v>
      </c>
      <c r="F127" s="158" t="s">
        <v>339</v>
      </c>
      <c r="I127" s="150"/>
      <c r="J127" s="159">
        <f>BK127</f>
        <v>0</v>
      </c>
      <c r="L127" s="147"/>
      <c r="M127" s="152"/>
      <c r="N127" s="153"/>
      <c r="O127" s="153"/>
      <c r="P127" s="154">
        <f>SUM(P128:P132)</f>
        <v>0</v>
      </c>
      <c r="Q127" s="153"/>
      <c r="R127" s="154">
        <f>SUM(R128:R132)</f>
        <v>0.03801</v>
      </c>
      <c r="S127" s="153"/>
      <c r="T127" s="155">
        <f>SUM(T128:T132)</f>
        <v>0.051629999999999995</v>
      </c>
      <c r="AR127" s="148" t="s">
        <v>75</v>
      </c>
      <c r="AT127" s="156" t="s">
        <v>70</v>
      </c>
      <c r="AU127" s="156" t="s">
        <v>15</v>
      </c>
      <c r="AY127" s="148" t="s">
        <v>165</v>
      </c>
      <c r="BK127" s="157">
        <f>SUM(BK128:BK132)</f>
        <v>0</v>
      </c>
    </row>
    <row r="128" spans="1:65" s="2" customFormat="1" ht="44.25" customHeight="1">
      <c r="A128" s="33"/>
      <c r="B128" s="160"/>
      <c r="C128" s="161" t="s">
        <v>228</v>
      </c>
      <c r="D128" s="354" t="s">
        <v>167</v>
      </c>
      <c r="E128" s="162" t="s">
        <v>341</v>
      </c>
      <c r="F128" s="163" t="s">
        <v>342</v>
      </c>
      <c r="G128" s="164" t="s">
        <v>170</v>
      </c>
      <c r="H128" s="165">
        <v>3</v>
      </c>
      <c r="I128" s="166"/>
      <c r="J128" s="167">
        <f>ROUND(I128*H128,2)</f>
        <v>0</v>
      </c>
      <c r="K128" s="163" t="s">
        <v>3</v>
      </c>
      <c r="L128" s="34"/>
      <c r="M128" s="168" t="s">
        <v>3</v>
      </c>
      <c r="N128" s="169" t="s">
        <v>42</v>
      </c>
      <c r="O128" s="54"/>
      <c r="P128" s="170">
        <f>O128*H128</f>
        <v>0</v>
      </c>
      <c r="Q128" s="170">
        <v>0.01254</v>
      </c>
      <c r="R128" s="170">
        <f>Q128*H128</f>
        <v>0.03762</v>
      </c>
      <c r="S128" s="170">
        <v>0</v>
      </c>
      <c r="T128" s="171">
        <f>S128*H128</f>
        <v>0</v>
      </c>
      <c r="U128" s="33"/>
      <c r="V128" s="33"/>
      <c r="W128" s="33"/>
      <c r="X128" s="33"/>
      <c r="Y128" s="33"/>
      <c r="Z128" s="33"/>
      <c r="AA128" s="33"/>
      <c r="AB128" s="33"/>
      <c r="AC128" s="33"/>
      <c r="AD128" s="33"/>
      <c r="AE128" s="33"/>
      <c r="AR128" s="172" t="s">
        <v>255</v>
      </c>
      <c r="AT128" s="172" t="s">
        <v>167</v>
      </c>
      <c r="AU128" s="172" t="s">
        <v>75</v>
      </c>
      <c r="AY128" s="18" t="s">
        <v>165</v>
      </c>
      <c r="BE128" s="173">
        <f>IF(N128="základní",J128,0)</f>
        <v>0</v>
      </c>
      <c r="BF128" s="173">
        <f>IF(N128="snížená",J128,0)</f>
        <v>0</v>
      </c>
      <c r="BG128" s="173">
        <f>IF(N128="zákl. přenesená",J128,0)</f>
        <v>0</v>
      </c>
      <c r="BH128" s="173">
        <f>IF(N128="sníž. přenesená",J128,0)</f>
        <v>0</v>
      </c>
      <c r="BI128" s="173">
        <f>IF(N128="nulová",J128,0)</f>
        <v>0</v>
      </c>
      <c r="BJ128" s="18" t="s">
        <v>15</v>
      </c>
      <c r="BK128" s="173">
        <f>ROUND(I128*H128,2)</f>
        <v>0</v>
      </c>
      <c r="BL128" s="18" t="s">
        <v>255</v>
      </c>
      <c r="BM128" s="172" t="s">
        <v>892</v>
      </c>
    </row>
    <row r="129" spans="1:65" s="2" customFormat="1" ht="44.25" customHeight="1">
      <c r="A129" s="33"/>
      <c r="B129" s="160"/>
      <c r="C129" s="161" t="s">
        <v>233</v>
      </c>
      <c r="D129" s="354" t="s">
        <v>167</v>
      </c>
      <c r="E129" s="162" t="s">
        <v>345</v>
      </c>
      <c r="F129" s="163" t="s">
        <v>346</v>
      </c>
      <c r="G129" s="164" t="s">
        <v>170</v>
      </c>
      <c r="H129" s="165">
        <v>3</v>
      </c>
      <c r="I129" s="166"/>
      <c r="J129" s="167">
        <f>ROUND(I129*H129,2)</f>
        <v>0</v>
      </c>
      <c r="K129" s="163" t="s">
        <v>171</v>
      </c>
      <c r="L129" s="34"/>
      <c r="M129" s="168" t="s">
        <v>3</v>
      </c>
      <c r="N129" s="169" t="s">
        <v>42</v>
      </c>
      <c r="O129" s="54"/>
      <c r="P129" s="170">
        <f>O129*H129</f>
        <v>0</v>
      </c>
      <c r="Q129" s="170">
        <v>0</v>
      </c>
      <c r="R129" s="170">
        <f>Q129*H129</f>
        <v>0</v>
      </c>
      <c r="S129" s="170">
        <v>0.01721</v>
      </c>
      <c r="T129" s="171">
        <f>S129*H129</f>
        <v>0.051629999999999995</v>
      </c>
      <c r="U129" s="33"/>
      <c r="V129" s="33"/>
      <c r="W129" s="33"/>
      <c r="X129" s="33"/>
      <c r="Y129" s="33"/>
      <c r="Z129" s="33"/>
      <c r="AA129" s="33"/>
      <c r="AB129" s="33"/>
      <c r="AC129" s="33"/>
      <c r="AD129" s="33"/>
      <c r="AE129" s="33"/>
      <c r="AR129" s="172" t="s">
        <v>255</v>
      </c>
      <c r="AT129" s="172" t="s">
        <v>167</v>
      </c>
      <c r="AU129" s="172" t="s">
        <v>75</v>
      </c>
      <c r="AY129" s="18" t="s">
        <v>165</v>
      </c>
      <c r="BE129" s="173">
        <f>IF(N129="základní",J129,0)</f>
        <v>0</v>
      </c>
      <c r="BF129" s="173">
        <f>IF(N129="snížená",J129,0)</f>
        <v>0</v>
      </c>
      <c r="BG129" s="173">
        <f>IF(N129="zákl. přenesená",J129,0)</f>
        <v>0</v>
      </c>
      <c r="BH129" s="173">
        <f>IF(N129="sníž. přenesená",J129,0)</f>
        <v>0</v>
      </c>
      <c r="BI129" s="173">
        <f>IF(N129="nulová",J129,0)</f>
        <v>0</v>
      </c>
      <c r="BJ129" s="18" t="s">
        <v>15</v>
      </c>
      <c r="BK129" s="173">
        <f>ROUND(I129*H129,2)</f>
        <v>0</v>
      </c>
      <c r="BL129" s="18" t="s">
        <v>255</v>
      </c>
      <c r="BM129" s="172" t="s">
        <v>893</v>
      </c>
    </row>
    <row r="130" spans="1:65" s="2" customFormat="1" ht="21.75" customHeight="1">
      <c r="A130" s="33"/>
      <c r="B130" s="160"/>
      <c r="C130" s="161" t="s">
        <v>237</v>
      </c>
      <c r="D130" s="354" t="s">
        <v>167</v>
      </c>
      <c r="E130" s="162" t="s">
        <v>349</v>
      </c>
      <c r="F130" s="163" t="s">
        <v>350</v>
      </c>
      <c r="G130" s="164" t="s">
        <v>286</v>
      </c>
      <c r="H130" s="165">
        <v>1</v>
      </c>
      <c r="I130" s="166"/>
      <c r="J130" s="167">
        <f>ROUND(I130*H130,2)</f>
        <v>0</v>
      </c>
      <c r="K130" s="163" t="s">
        <v>3</v>
      </c>
      <c r="L130" s="34"/>
      <c r="M130" s="168" t="s">
        <v>3</v>
      </c>
      <c r="N130" s="169" t="s">
        <v>42</v>
      </c>
      <c r="O130" s="54"/>
      <c r="P130" s="170">
        <f>O130*H130</f>
        <v>0</v>
      </c>
      <c r="Q130" s="170">
        <v>3E-05</v>
      </c>
      <c r="R130" s="170">
        <f>Q130*H130</f>
        <v>3E-05</v>
      </c>
      <c r="S130" s="170">
        <v>0</v>
      </c>
      <c r="T130" s="171">
        <f>S130*H130</f>
        <v>0</v>
      </c>
      <c r="U130" s="33"/>
      <c r="V130" s="33"/>
      <c r="W130" s="33"/>
      <c r="X130" s="33"/>
      <c r="Y130" s="33"/>
      <c r="Z130" s="33"/>
      <c r="AA130" s="33"/>
      <c r="AB130" s="33"/>
      <c r="AC130" s="33"/>
      <c r="AD130" s="33"/>
      <c r="AE130" s="33"/>
      <c r="AR130" s="172" t="s">
        <v>255</v>
      </c>
      <c r="AT130" s="172" t="s">
        <v>167</v>
      </c>
      <c r="AU130" s="172" t="s">
        <v>75</v>
      </c>
      <c r="AY130" s="18" t="s">
        <v>165</v>
      </c>
      <c r="BE130" s="173">
        <f>IF(N130="základní",J130,0)</f>
        <v>0</v>
      </c>
      <c r="BF130" s="173">
        <f>IF(N130="snížená",J130,0)</f>
        <v>0</v>
      </c>
      <c r="BG130" s="173">
        <f>IF(N130="zákl. přenesená",J130,0)</f>
        <v>0</v>
      </c>
      <c r="BH130" s="173">
        <f>IF(N130="sníž. přenesená",J130,0)</f>
        <v>0</v>
      </c>
      <c r="BI130" s="173">
        <f>IF(N130="nulová",J130,0)</f>
        <v>0</v>
      </c>
      <c r="BJ130" s="18" t="s">
        <v>15</v>
      </c>
      <c r="BK130" s="173">
        <f>ROUND(I130*H130,2)</f>
        <v>0</v>
      </c>
      <c r="BL130" s="18" t="s">
        <v>255</v>
      </c>
      <c r="BM130" s="172" t="s">
        <v>894</v>
      </c>
    </row>
    <row r="131" spans="1:65" s="2" customFormat="1" ht="16.5" customHeight="1">
      <c r="A131" s="33"/>
      <c r="B131" s="160"/>
      <c r="C131" s="198" t="s">
        <v>242</v>
      </c>
      <c r="D131" s="357" t="s">
        <v>353</v>
      </c>
      <c r="E131" s="199" t="s">
        <v>354</v>
      </c>
      <c r="F131" s="200" t="s">
        <v>355</v>
      </c>
      <c r="G131" s="201" t="s">
        <v>286</v>
      </c>
      <c r="H131" s="202">
        <v>1</v>
      </c>
      <c r="I131" s="203"/>
      <c r="J131" s="204">
        <f>ROUND(I131*H131,2)</f>
        <v>0</v>
      </c>
      <c r="K131" s="200" t="s">
        <v>3</v>
      </c>
      <c r="L131" s="205"/>
      <c r="M131" s="206" t="s">
        <v>3</v>
      </c>
      <c r="N131" s="207" t="s">
        <v>42</v>
      </c>
      <c r="O131" s="54"/>
      <c r="P131" s="170">
        <f>O131*H131</f>
        <v>0</v>
      </c>
      <c r="Q131" s="170">
        <v>0.00036</v>
      </c>
      <c r="R131" s="170">
        <f>Q131*H131</f>
        <v>0.00036</v>
      </c>
      <c r="S131" s="170">
        <v>0</v>
      </c>
      <c r="T131" s="171">
        <f>S131*H131</f>
        <v>0</v>
      </c>
      <c r="U131" s="33"/>
      <c r="V131" s="33"/>
      <c r="W131" s="33"/>
      <c r="X131" s="33"/>
      <c r="Y131" s="33"/>
      <c r="Z131" s="33"/>
      <c r="AA131" s="33"/>
      <c r="AB131" s="33"/>
      <c r="AC131" s="33"/>
      <c r="AD131" s="33"/>
      <c r="AE131" s="33"/>
      <c r="AR131" s="172" t="s">
        <v>330</v>
      </c>
      <c r="AT131" s="172" t="s">
        <v>353</v>
      </c>
      <c r="AU131" s="172" t="s">
        <v>75</v>
      </c>
      <c r="AY131" s="18" t="s">
        <v>165</v>
      </c>
      <c r="BE131" s="173">
        <f>IF(N131="základní",J131,0)</f>
        <v>0</v>
      </c>
      <c r="BF131" s="173">
        <f>IF(N131="snížená",J131,0)</f>
        <v>0</v>
      </c>
      <c r="BG131" s="173">
        <f>IF(N131="zákl. přenesená",J131,0)</f>
        <v>0</v>
      </c>
      <c r="BH131" s="173">
        <f>IF(N131="sníž. přenesená",J131,0)</f>
        <v>0</v>
      </c>
      <c r="BI131" s="173">
        <f>IF(N131="nulová",J131,0)</f>
        <v>0</v>
      </c>
      <c r="BJ131" s="18" t="s">
        <v>15</v>
      </c>
      <c r="BK131" s="173">
        <f>ROUND(I131*H131,2)</f>
        <v>0</v>
      </c>
      <c r="BL131" s="18" t="s">
        <v>255</v>
      </c>
      <c r="BM131" s="172" t="s">
        <v>895</v>
      </c>
    </row>
    <row r="132" spans="1:65" s="2" customFormat="1" ht="44.25" customHeight="1">
      <c r="A132" s="33"/>
      <c r="B132" s="160"/>
      <c r="C132" s="161" t="s">
        <v>9</v>
      </c>
      <c r="D132" s="354" t="s">
        <v>167</v>
      </c>
      <c r="E132" s="162" t="s">
        <v>843</v>
      </c>
      <c r="F132" s="163" t="s">
        <v>844</v>
      </c>
      <c r="G132" s="164" t="s">
        <v>270</v>
      </c>
      <c r="H132" s="197"/>
      <c r="I132" s="166"/>
      <c r="J132" s="167">
        <f>ROUND(I132*H132,2)</f>
        <v>0</v>
      </c>
      <c r="K132" s="163" t="s">
        <v>171</v>
      </c>
      <c r="L132" s="34"/>
      <c r="M132" s="168" t="s">
        <v>3</v>
      </c>
      <c r="N132" s="169" t="s">
        <v>42</v>
      </c>
      <c r="O132" s="54"/>
      <c r="P132" s="170">
        <f>O132*H132</f>
        <v>0</v>
      </c>
      <c r="Q132" s="170">
        <v>0</v>
      </c>
      <c r="R132" s="170">
        <f>Q132*H132</f>
        <v>0</v>
      </c>
      <c r="S132" s="170">
        <v>0</v>
      </c>
      <c r="T132" s="171">
        <f>S132*H132</f>
        <v>0</v>
      </c>
      <c r="U132" s="33"/>
      <c r="V132" s="33"/>
      <c r="W132" s="33"/>
      <c r="X132" s="33"/>
      <c r="Y132" s="33"/>
      <c r="Z132" s="33"/>
      <c r="AA132" s="33"/>
      <c r="AB132" s="33"/>
      <c r="AC132" s="33"/>
      <c r="AD132" s="33"/>
      <c r="AE132" s="33"/>
      <c r="AR132" s="172" t="s">
        <v>255</v>
      </c>
      <c r="AT132" s="172" t="s">
        <v>167</v>
      </c>
      <c r="AU132" s="172" t="s">
        <v>75</v>
      </c>
      <c r="AY132" s="18" t="s">
        <v>165</v>
      </c>
      <c r="BE132" s="173">
        <f>IF(N132="základní",J132,0)</f>
        <v>0</v>
      </c>
      <c r="BF132" s="173">
        <f>IF(N132="snížená",J132,0)</f>
        <v>0</v>
      </c>
      <c r="BG132" s="173">
        <f>IF(N132="zákl. přenesená",J132,0)</f>
        <v>0</v>
      </c>
      <c r="BH132" s="173">
        <f>IF(N132="sníž. přenesená",J132,0)</f>
        <v>0</v>
      </c>
      <c r="BI132" s="173">
        <f>IF(N132="nulová",J132,0)</f>
        <v>0</v>
      </c>
      <c r="BJ132" s="18" t="s">
        <v>15</v>
      </c>
      <c r="BK132" s="173">
        <f>ROUND(I132*H132,2)</f>
        <v>0</v>
      </c>
      <c r="BL132" s="18" t="s">
        <v>255</v>
      </c>
      <c r="BM132" s="172" t="s">
        <v>896</v>
      </c>
    </row>
    <row r="133" spans="2:63" s="12" customFormat="1" ht="22.9" customHeight="1">
      <c r="B133" s="147"/>
      <c r="D133" s="356" t="s">
        <v>70</v>
      </c>
      <c r="E133" s="158" t="s">
        <v>361</v>
      </c>
      <c r="F133" s="158" t="s">
        <v>362</v>
      </c>
      <c r="I133" s="150"/>
      <c r="J133" s="159">
        <f>BK133</f>
        <v>0</v>
      </c>
      <c r="L133" s="147"/>
      <c r="M133" s="152"/>
      <c r="N133" s="153"/>
      <c r="O133" s="153"/>
      <c r="P133" s="154">
        <f>SUM(P134:P142)</f>
        <v>0</v>
      </c>
      <c r="Q133" s="153"/>
      <c r="R133" s="154">
        <f>SUM(R134:R142)</f>
        <v>0</v>
      </c>
      <c r="S133" s="153"/>
      <c r="T133" s="155">
        <f>SUM(T134:T142)</f>
        <v>1</v>
      </c>
      <c r="AR133" s="148" t="s">
        <v>75</v>
      </c>
      <c r="AT133" s="156" t="s">
        <v>70</v>
      </c>
      <c r="AU133" s="156" t="s">
        <v>15</v>
      </c>
      <c r="AY133" s="148" t="s">
        <v>165</v>
      </c>
      <c r="BK133" s="157">
        <f>SUM(BK134:BK142)</f>
        <v>0</v>
      </c>
    </row>
    <row r="134" spans="1:65" s="2" customFormat="1" ht="33" customHeight="1">
      <c r="A134" s="33"/>
      <c r="B134" s="160"/>
      <c r="C134" s="161" t="s">
        <v>255</v>
      </c>
      <c r="D134" s="354" t="s">
        <v>167</v>
      </c>
      <c r="E134" s="162" t="s">
        <v>853</v>
      </c>
      <c r="F134" s="163" t="s">
        <v>854</v>
      </c>
      <c r="G134" s="164" t="s">
        <v>270</v>
      </c>
      <c r="H134" s="197"/>
      <c r="I134" s="166"/>
      <c r="J134" s="167">
        <f aca="true" t="shared" si="0" ref="J134:J142">ROUND(I134*H134,2)</f>
        <v>0</v>
      </c>
      <c r="K134" s="163" t="s">
        <v>171</v>
      </c>
      <c r="L134" s="34"/>
      <c r="M134" s="168" t="s">
        <v>3</v>
      </c>
      <c r="N134" s="169" t="s">
        <v>42</v>
      </c>
      <c r="O134" s="54"/>
      <c r="P134" s="170">
        <f aca="true" t="shared" si="1" ref="P134:P142">O134*H134</f>
        <v>0</v>
      </c>
      <c r="Q134" s="170">
        <v>0</v>
      </c>
      <c r="R134" s="170">
        <f aca="true" t="shared" si="2" ref="R134:R142">Q134*H134</f>
        <v>0</v>
      </c>
      <c r="S134" s="170">
        <v>0</v>
      </c>
      <c r="T134" s="171">
        <f aca="true" t="shared" si="3" ref="T134:T142">S134*H134</f>
        <v>0</v>
      </c>
      <c r="U134" s="33"/>
      <c r="V134" s="33"/>
      <c r="W134" s="33"/>
      <c r="X134" s="33"/>
      <c r="Y134" s="33"/>
      <c r="Z134" s="33"/>
      <c r="AA134" s="33"/>
      <c r="AB134" s="33"/>
      <c r="AC134" s="33"/>
      <c r="AD134" s="33"/>
      <c r="AE134" s="33"/>
      <c r="AR134" s="172" t="s">
        <v>255</v>
      </c>
      <c r="AT134" s="172" t="s">
        <v>167</v>
      </c>
      <c r="AU134" s="172" t="s">
        <v>75</v>
      </c>
      <c r="AY134" s="18" t="s">
        <v>165</v>
      </c>
      <c r="BE134" s="173">
        <f aca="true" t="shared" si="4" ref="BE134:BE142">IF(N134="základní",J134,0)</f>
        <v>0</v>
      </c>
      <c r="BF134" s="173">
        <f aca="true" t="shared" si="5" ref="BF134:BF142">IF(N134="snížená",J134,0)</f>
        <v>0</v>
      </c>
      <c r="BG134" s="173">
        <f aca="true" t="shared" si="6" ref="BG134:BG142">IF(N134="zákl. přenesená",J134,0)</f>
        <v>0</v>
      </c>
      <c r="BH134" s="173">
        <f aca="true" t="shared" si="7" ref="BH134:BH142">IF(N134="sníž. přenesená",J134,0)</f>
        <v>0</v>
      </c>
      <c r="BI134" s="173">
        <f aca="true" t="shared" si="8" ref="BI134:BI142">IF(N134="nulová",J134,0)</f>
        <v>0</v>
      </c>
      <c r="BJ134" s="18" t="s">
        <v>15</v>
      </c>
      <c r="BK134" s="173">
        <f aca="true" t="shared" si="9" ref="BK134:BK142">ROUND(I134*H134,2)</f>
        <v>0</v>
      </c>
      <c r="BL134" s="18" t="s">
        <v>255</v>
      </c>
      <c r="BM134" s="172" t="s">
        <v>897</v>
      </c>
    </row>
    <row r="135" spans="1:65" s="2" customFormat="1" ht="21.75" customHeight="1">
      <c r="A135" s="33"/>
      <c r="B135" s="160"/>
      <c r="C135" s="161" t="s">
        <v>259</v>
      </c>
      <c r="D135" s="354" t="s">
        <v>167</v>
      </c>
      <c r="E135" s="162" t="s">
        <v>527</v>
      </c>
      <c r="F135" s="163" t="s">
        <v>528</v>
      </c>
      <c r="G135" s="164" t="s">
        <v>529</v>
      </c>
      <c r="H135" s="165">
        <v>1</v>
      </c>
      <c r="I135" s="166"/>
      <c r="J135" s="167">
        <f t="shared" si="0"/>
        <v>0</v>
      </c>
      <c r="K135" s="163" t="s">
        <v>3</v>
      </c>
      <c r="L135" s="34"/>
      <c r="M135" s="168" t="s">
        <v>3</v>
      </c>
      <c r="N135" s="169" t="s">
        <v>42</v>
      </c>
      <c r="O135" s="54"/>
      <c r="P135" s="170">
        <f t="shared" si="1"/>
        <v>0</v>
      </c>
      <c r="Q135" s="170">
        <v>0</v>
      </c>
      <c r="R135" s="170">
        <f t="shared" si="2"/>
        <v>0</v>
      </c>
      <c r="S135" s="170">
        <v>1</v>
      </c>
      <c r="T135" s="171">
        <f t="shared" si="3"/>
        <v>1</v>
      </c>
      <c r="U135" s="33"/>
      <c r="V135" s="33"/>
      <c r="W135" s="33"/>
      <c r="X135" s="33"/>
      <c r="Y135" s="33"/>
      <c r="Z135" s="33"/>
      <c r="AA135" s="33"/>
      <c r="AB135" s="33"/>
      <c r="AC135" s="33"/>
      <c r="AD135" s="33"/>
      <c r="AE135" s="33"/>
      <c r="AR135" s="172" t="s">
        <v>255</v>
      </c>
      <c r="AT135" s="172" t="s">
        <v>167</v>
      </c>
      <c r="AU135" s="172" t="s">
        <v>75</v>
      </c>
      <c r="AY135" s="18" t="s">
        <v>165</v>
      </c>
      <c r="BE135" s="173">
        <f t="shared" si="4"/>
        <v>0</v>
      </c>
      <c r="BF135" s="173">
        <f t="shared" si="5"/>
        <v>0</v>
      </c>
      <c r="BG135" s="173">
        <f t="shared" si="6"/>
        <v>0</v>
      </c>
      <c r="BH135" s="173">
        <f t="shared" si="7"/>
        <v>0</v>
      </c>
      <c r="BI135" s="173">
        <f t="shared" si="8"/>
        <v>0</v>
      </c>
      <c r="BJ135" s="18" t="s">
        <v>15</v>
      </c>
      <c r="BK135" s="173">
        <f t="shared" si="9"/>
        <v>0</v>
      </c>
      <c r="BL135" s="18" t="s">
        <v>255</v>
      </c>
      <c r="BM135" s="172" t="s">
        <v>898</v>
      </c>
    </row>
    <row r="136" spans="1:65" s="2" customFormat="1" ht="55.5" customHeight="1">
      <c r="A136" s="33"/>
      <c r="B136" s="160"/>
      <c r="C136" s="161" t="s">
        <v>267</v>
      </c>
      <c r="D136" s="354" t="s">
        <v>167</v>
      </c>
      <c r="E136" s="162" t="s">
        <v>531</v>
      </c>
      <c r="F136" s="163" t="s">
        <v>532</v>
      </c>
      <c r="G136" s="164" t="s">
        <v>529</v>
      </c>
      <c r="H136" s="165">
        <v>1</v>
      </c>
      <c r="I136" s="166"/>
      <c r="J136" s="167">
        <f t="shared" si="0"/>
        <v>0</v>
      </c>
      <c r="K136" s="163" t="s">
        <v>3</v>
      </c>
      <c r="L136" s="34"/>
      <c r="M136" s="168" t="s">
        <v>3</v>
      </c>
      <c r="N136" s="169" t="s">
        <v>42</v>
      </c>
      <c r="O136" s="54"/>
      <c r="P136" s="170">
        <f t="shared" si="1"/>
        <v>0</v>
      </c>
      <c r="Q136" s="170">
        <v>0</v>
      </c>
      <c r="R136" s="170">
        <f t="shared" si="2"/>
        <v>0</v>
      </c>
      <c r="S136" s="170">
        <v>0</v>
      </c>
      <c r="T136" s="171">
        <f t="shared" si="3"/>
        <v>0</v>
      </c>
      <c r="U136" s="33"/>
      <c r="V136" s="33"/>
      <c r="W136" s="33"/>
      <c r="X136" s="33"/>
      <c r="Y136" s="33"/>
      <c r="Z136" s="33"/>
      <c r="AA136" s="33"/>
      <c r="AB136" s="33"/>
      <c r="AC136" s="33"/>
      <c r="AD136" s="33"/>
      <c r="AE136" s="33"/>
      <c r="AR136" s="172" t="s">
        <v>255</v>
      </c>
      <c r="AT136" s="172" t="s">
        <v>167</v>
      </c>
      <c r="AU136" s="172" t="s">
        <v>75</v>
      </c>
      <c r="AY136" s="18" t="s">
        <v>165</v>
      </c>
      <c r="BE136" s="173">
        <f t="shared" si="4"/>
        <v>0</v>
      </c>
      <c r="BF136" s="173">
        <f t="shared" si="5"/>
        <v>0</v>
      </c>
      <c r="BG136" s="173">
        <f t="shared" si="6"/>
        <v>0</v>
      </c>
      <c r="BH136" s="173">
        <f t="shared" si="7"/>
        <v>0</v>
      </c>
      <c r="BI136" s="173">
        <f t="shared" si="8"/>
        <v>0</v>
      </c>
      <c r="BJ136" s="18" t="s">
        <v>15</v>
      </c>
      <c r="BK136" s="173">
        <f t="shared" si="9"/>
        <v>0</v>
      </c>
      <c r="BL136" s="18" t="s">
        <v>255</v>
      </c>
      <c r="BM136" s="172" t="s">
        <v>899</v>
      </c>
    </row>
    <row r="137" spans="1:65" s="2" customFormat="1" ht="16.5" customHeight="1">
      <c r="A137" s="33"/>
      <c r="B137" s="160"/>
      <c r="C137" s="161" t="s">
        <v>272</v>
      </c>
      <c r="D137" s="354" t="s">
        <v>167</v>
      </c>
      <c r="E137" s="162" t="s">
        <v>534</v>
      </c>
      <c r="F137" s="163" t="s">
        <v>535</v>
      </c>
      <c r="G137" s="164" t="s">
        <v>286</v>
      </c>
      <c r="H137" s="165">
        <v>1</v>
      </c>
      <c r="I137" s="166"/>
      <c r="J137" s="167">
        <f t="shared" si="0"/>
        <v>0</v>
      </c>
      <c r="K137" s="163" t="s">
        <v>3</v>
      </c>
      <c r="L137" s="34"/>
      <c r="M137" s="168" t="s">
        <v>3</v>
      </c>
      <c r="N137" s="169" t="s">
        <v>42</v>
      </c>
      <c r="O137" s="54"/>
      <c r="P137" s="170">
        <f t="shared" si="1"/>
        <v>0</v>
      </c>
      <c r="Q137" s="170">
        <v>0</v>
      </c>
      <c r="R137" s="170">
        <f t="shared" si="2"/>
        <v>0</v>
      </c>
      <c r="S137" s="170">
        <v>0</v>
      </c>
      <c r="T137" s="171">
        <f t="shared" si="3"/>
        <v>0</v>
      </c>
      <c r="U137" s="33"/>
      <c r="V137" s="33"/>
      <c r="W137" s="33"/>
      <c r="X137" s="33"/>
      <c r="Y137" s="33"/>
      <c r="Z137" s="33"/>
      <c r="AA137" s="33"/>
      <c r="AB137" s="33"/>
      <c r="AC137" s="33"/>
      <c r="AD137" s="33"/>
      <c r="AE137" s="33"/>
      <c r="AR137" s="172" t="s">
        <v>255</v>
      </c>
      <c r="AT137" s="172" t="s">
        <v>167</v>
      </c>
      <c r="AU137" s="172" t="s">
        <v>75</v>
      </c>
      <c r="AY137" s="18" t="s">
        <v>165</v>
      </c>
      <c r="BE137" s="173">
        <f t="shared" si="4"/>
        <v>0</v>
      </c>
      <c r="BF137" s="173">
        <f t="shared" si="5"/>
        <v>0</v>
      </c>
      <c r="BG137" s="173">
        <f t="shared" si="6"/>
        <v>0</v>
      </c>
      <c r="BH137" s="173">
        <f t="shared" si="7"/>
        <v>0</v>
      </c>
      <c r="BI137" s="173">
        <f t="shared" si="8"/>
        <v>0</v>
      </c>
      <c r="BJ137" s="18" t="s">
        <v>15</v>
      </c>
      <c r="BK137" s="173">
        <f t="shared" si="9"/>
        <v>0</v>
      </c>
      <c r="BL137" s="18" t="s">
        <v>255</v>
      </c>
      <c r="BM137" s="172" t="s">
        <v>900</v>
      </c>
    </row>
    <row r="138" spans="1:65" s="2" customFormat="1" ht="16.5" customHeight="1">
      <c r="A138" s="33"/>
      <c r="B138" s="160"/>
      <c r="C138" s="161" t="s">
        <v>280</v>
      </c>
      <c r="D138" s="354" t="s">
        <v>167</v>
      </c>
      <c r="E138" s="162" t="s">
        <v>537</v>
      </c>
      <c r="F138" s="163" t="s">
        <v>538</v>
      </c>
      <c r="G138" s="164" t="s">
        <v>286</v>
      </c>
      <c r="H138" s="165">
        <v>1</v>
      </c>
      <c r="I138" s="166"/>
      <c r="J138" s="167">
        <f t="shared" si="0"/>
        <v>0</v>
      </c>
      <c r="K138" s="163" t="s">
        <v>3</v>
      </c>
      <c r="L138" s="34"/>
      <c r="M138" s="168" t="s">
        <v>3</v>
      </c>
      <c r="N138" s="169" t="s">
        <v>42</v>
      </c>
      <c r="O138" s="54"/>
      <c r="P138" s="170">
        <f t="shared" si="1"/>
        <v>0</v>
      </c>
      <c r="Q138" s="170">
        <v>0</v>
      </c>
      <c r="R138" s="170">
        <f t="shared" si="2"/>
        <v>0</v>
      </c>
      <c r="S138" s="170">
        <v>0</v>
      </c>
      <c r="T138" s="171">
        <f t="shared" si="3"/>
        <v>0</v>
      </c>
      <c r="U138" s="33"/>
      <c r="V138" s="33"/>
      <c r="W138" s="33"/>
      <c r="X138" s="33"/>
      <c r="Y138" s="33"/>
      <c r="Z138" s="33"/>
      <c r="AA138" s="33"/>
      <c r="AB138" s="33"/>
      <c r="AC138" s="33"/>
      <c r="AD138" s="33"/>
      <c r="AE138" s="33"/>
      <c r="AR138" s="172" t="s">
        <v>255</v>
      </c>
      <c r="AT138" s="172" t="s">
        <v>167</v>
      </c>
      <c r="AU138" s="172" t="s">
        <v>75</v>
      </c>
      <c r="AY138" s="18" t="s">
        <v>165</v>
      </c>
      <c r="BE138" s="173">
        <f t="shared" si="4"/>
        <v>0</v>
      </c>
      <c r="BF138" s="173">
        <f t="shared" si="5"/>
        <v>0</v>
      </c>
      <c r="BG138" s="173">
        <f t="shared" si="6"/>
        <v>0</v>
      </c>
      <c r="BH138" s="173">
        <f t="shared" si="7"/>
        <v>0</v>
      </c>
      <c r="BI138" s="173">
        <f t="shared" si="8"/>
        <v>0</v>
      </c>
      <c r="BJ138" s="18" t="s">
        <v>15</v>
      </c>
      <c r="BK138" s="173">
        <f t="shared" si="9"/>
        <v>0</v>
      </c>
      <c r="BL138" s="18" t="s">
        <v>255</v>
      </c>
      <c r="BM138" s="172" t="s">
        <v>901</v>
      </c>
    </row>
    <row r="139" spans="1:65" s="2" customFormat="1" ht="16.5" customHeight="1">
      <c r="A139" s="33"/>
      <c r="B139" s="160"/>
      <c r="C139" s="161" t="s">
        <v>8</v>
      </c>
      <c r="D139" s="354" t="s">
        <v>167</v>
      </c>
      <c r="E139" s="162" t="s">
        <v>540</v>
      </c>
      <c r="F139" s="163" t="s">
        <v>541</v>
      </c>
      <c r="G139" s="164" t="s">
        <v>286</v>
      </c>
      <c r="H139" s="165">
        <v>1</v>
      </c>
      <c r="I139" s="166"/>
      <c r="J139" s="167">
        <f t="shared" si="0"/>
        <v>0</v>
      </c>
      <c r="K139" s="163" t="s">
        <v>3</v>
      </c>
      <c r="L139" s="34"/>
      <c r="M139" s="168" t="s">
        <v>3</v>
      </c>
      <c r="N139" s="169" t="s">
        <v>42</v>
      </c>
      <c r="O139" s="54"/>
      <c r="P139" s="170">
        <f t="shared" si="1"/>
        <v>0</v>
      </c>
      <c r="Q139" s="170">
        <v>0</v>
      </c>
      <c r="R139" s="170">
        <f t="shared" si="2"/>
        <v>0</v>
      </c>
      <c r="S139" s="170">
        <v>0</v>
      </c>
      <c r="T139" s="171">
        <f t="shared" si="3"/>
        <v>0</v>
      </c>
      <c r="U139" s="33"/>
      <c r="V139" s="33"/>
      <c r="W139" s="33"/>
      <c r="X139" s="33"/>
      <c r="Y139" s="33"/>
      <c r="Z139" s="33"/>
      <c r="AA139" s="33"/>
      <c r="AB139" s="33"/>
      <c r="AC139" s="33"/>
      <c r="AD139" s="33"/>
      <c r="AE139" s="33"/>
      <c r="AR139" s="172" t="s">
        <v>255</v>
      </c>
      <c r="AT139" s="172" t="s">
        <v>167</v>
      </c>
      <c r="AU139" s="172" t="s">
        <v>75</v>
      </c>
      <c r="AY139" s="18" t="s">
        <v>165</v>
      </c>
      <c r="BE139" s="173">
        <f t="shared" si="4"/>
        <v>0</v>
      </c>
      <c r="BF139" s="173">
        <f t="shared" si="5"/>
        <v>0</v>
      </c>
      <c r="BG139" s="173">
        <f t="shared" si="6"/>
        <v>0</v>
      </c>
      <c r="BH139" s="173">
        <f t="shared" si="7"/>
        <v>0</v>
      </c>
      <c r="BI139" s="173">
        <f t="shared" si="8"/>
        <v>0</v>
      </c>
      <c r="BJ139" s="18" t="s">
        <v>15</v>
      </c>
      <c r="BK139" s="173">
        <f t="shared" si="9"/>
        <v>0</v>
      </c>
      <c r="BL139" s="18" t="s">
        <v>255</v>
      </c>
      <c r="BM139" s="172" t="s">
        <v>902</v>
      </c>
    </row>
    <row r="140" spans="1:65" s="2" customFormat="1" ht="16.5" customHeight="1">
      <c r="A140" s="33"/>
      <c r="B140" s="160"/>
      <c r="C140" s="161" t="s">
        <v>288</v>
      </c>
      <c r="D140" s="354" t="s">
        <v>167</v>
      </c>
      <c r="E140" s="162" t="s">
        <v>543</v>
      </c>
      <c r="F140" s="163" t="s">
        <v>544</v>
      </c>
      <c r="G140" s="164" t="s">
        <v>286</v>
      </c>
      <c r="H140" s="165">
        <v>1</v>
      </c>
      <c r="I140" s="166"/>
      <c r="J140" s="167">
        <f t="shared" si="0"/>
        <v>0</v>
      </c>
      <c r="K140" s="163" t="s">
        <v>3</v>
      </c>
      <c r="L140" s="34"/>
      <c r="M140" s="168" t="s">
        <v>3</v>
      </c>
      <c r="N140" s="169" t="s">
        <v>42</v>
      </c>
      <c r="O140" s="54"/>
      <c r="P140" s="170">
        <f t="shared" si="1"/>
        <v>0</v>
      </c>
      <c r="Q140" s="170">
        <v>0</v>
      </c>
      <c r="R140" s="170">
        <f t="shared" si="2"/>
        <v>0</v>
      </c>
      <c r="S140" s="170">
        <v>0</v>
      </c>
      <c r="T140" s="171">
        <f t="shared" si="3"/>
        <v>0</v>
      </c>
      <c r="U140" s="33"/>
      <c r="V140" s="33"/>
      <c r="W140" s="33"/>
      <c r="X140" s="33"/>
      <c r="Y140" s="33"/>
      <c r="Z140" s="33"/>
      <c r="AA140" s="33"/>
      <c r="AB140" s="33"/>
      <c r="AC140" s="33"/>
      <c r="AD140" s="33"/>
      <c r="AE140" s="33"/>
      <c r="AR140" s="172" t="s">
        <v>255</v>
      </c>
      <c r="AT140" s="172" t="s">
        <v>167</v>
      </c>
      <c r="AU140" s="172" t="s">
        <v>75</v>
      </c>
      <c r="AY140" s="18" t="s">
        <v>165</v>
      </c>
      <c r="BE140" s="173">
        <f t="shared" si="4"/>
        <v>0</v>
      </c>
      <c r="BF140" s="173">
        <f t="shared" si="5"/>
        <v>0</v>
      </c>
      <c r="BG140" s="173">
        <f t="shared" si="6"/>
        <v>0</v>
      </c>
      <c r="BH140" s="173">
        <f t="shared" si="7"/>
        <v>0</v>
      </c>
      <c r="BI140" s="173">
        <f t="shared" si="8"/>
        <v>0</v>
      </c>
      <c r="BJ140" s="18" t="s">
        <v>15</v>
      </c>
      <c r="BK140" s="173">
        <f t="shared" si="9"/>
        <v>0</v>
      </c>
      <c r="BL140" s="18" t="s">
        <v>255</v>
      </c>
      <c r="BM140" s="172" t="s">
        <v>903</v>
      </c>
    </row>
    <row r="141" spans="1:65" s="2" customFormat="1" ht="16.5" customHeight="1">
      <c r="A141" s="33"/>
      <c r="B141" s="160"/>
      <c r="C141" s="161" t="s">
        <v>292</v>
      </c>
      <c r="D141" s="354" t="s">
        <v>167</v>
      </c>
      <c r="E141" s="162" t="s">
        <v>546</v>
      </c>
      <c r="F141" s="163" t="s">
        <v>547</v>
      </c>
      <c r="G141" s="164" t="s">
        <v>286</v>
      </c>
      <c r="H141" s="165">
        <v>1</v>
      </c>
      <c r="I141" s="166"/>
      <c r="J141" s="167">
        <f t="shared" si="0"/>
        <v>0</v>
      </c>
      <c r="K141" s="163" t="s">
        <v>3</v>
      </c>
      <c r="L141" s="34"/>
      <c r="M141" s="168" t="s">
        <v>3</v>
      </c>
      <c r="N141" s="169" t="s">
        <v>42</v>
      </c>
      <c r="O141" s="54"/>
      <c r="P141" s="170">
        <f t="shared" si="1"/>
        <v>0</v>
      </c>
      <c r="Q141" s="170">
        <v>0</v>
      </c>
      <c r="R141" s="170">
        <f t="shared" si="2"/>
        <v>0</v>
      </c>
      <c r="S141" s="170">
        <v>0</v>
      </c>
      <c r="T141" s="171">
        <f t="shared" si="3"/>
        <v>0</v>
      </c>
      <c r="U141" s="33"/>
      <c r="V141" s="33"/>
      <c r="W141" s="33"/>
      <c r="X141" s="33"/>
      <c r="Y141" s="33"/>
      <c r="Z141" s="33"/>
      <c r="AA141" s="33"/>
      <c r="AB141" s="33"/>
      <c r="AC141" s="33"/>
      <c r="AD141" s="33"/>
      <c r="AE141" s="33"/>
      <c r="AR141" s="172" t="s">
        <v>255</v>
      </c>
      <c r="AT141" s="172" t="s">
        <v>167</v>
      </c>
      <c r="AU141" s="172" t="s">
        <v>75</v>
      </c>
      <c r="AY141" s="18" t="s">
        <v>165</v>
      </c>
      <c r="BE141" s="173">
        <f t="shared" si="4"/>
        <v>0</v>
      </c>
      <c r="BF141" s="173">
        <f t="shared" si="5"/>
        <v>0</v>
      </c>
      <c r="BG141" s="173">
        <f t="shared" si="6"/>
        <v>0</v>
      </c>
      <c r="BH141" s="173">
        <f t="shared" si="7"/>
        <v>0</v>
      </c>
      <c r="BI141" s="173">
        <f t="shared" si="8"/>
        <v>0</v>
      </c>
      <c r="BJ141" s="18" t="s">
        <v>15</v>
      </c>
      <c r="BK141" s="173">
        <f t="shared" si="9"/>
        <v>0</v>
      </c>
      <c r="BL141" s="18" t="s">
        <v>255</v>
      </c>
      <c r="BM141" s="172" t="s">
        <v>904</v>
      </c>
    </row>
    <row r="142" spans="1:65" s="2" customFormat="1" ht="16.5" customHeight="1">
      <c r="A142" s="33"/>
      <c r="B142" s="160"/>
      <c r="C142" s="161" t="s">
        <v>296</v>
      </c>
      <c r="D142" s="354" t="s">
        <v>167</v>
      </c>
      <c r="E142" s="162" t="s">
        <v>549</v>
      </c>
      <c r="F142" s="163" t="s">
        <v>550</v>
      </c>
      <c r="G142" s="164" t="s">
        <v>286</v>
      </c>
      <c r="H142" s="165">
        <v>1</v>
      </c>
      <c r="I142" s="166"/>
      <c r="J142" s="167">
        <f t="shared" si="0"/>
        <v>0</v>
      </c>
      <c r="K142" s="163" t="s">
        <v>3</v>
      </c>
      <c r="L142" s="34"/>
      <c r="M142" s="168" t="s">
        <v>3</v>
      </c>
      <c r="N142" s="169" t="s">
        <v>42</v>
      </c>
      <c r="O142" s="54"/>
      <c r="P142" s="170">
        <f t="shared" si="1"/>
        <v>0</v>
      </c>
      <c r="Q142" s="170">
        <v>0</v>
      </c>
      <c r="R142" s="170">
        <f t="shared" si="2"/>
        <v>0</v>
      </c>
      <c r="S142" s="170">
        <v>0</v>
      </c>
      <c r="T142" s="171">
        <f t="shared" si="3"/>
        <v>0</v>
      </c>
      <c r="U142" s="33"/>
      <c r="V142" s="33"/>
      <c r="W142" s="33"/>
      <c r="X142" s="33"/>
      <c r="Y142" s="33"/>
      <c r="Z142" s="33"/>
      <c r="AA142" s="33"/>
      <c r="AB142" s="33"/>
      <c r="AC142" s="33"/>
      <c r="AD142" s="33"/>
      <c r="AE142" s="33"/>
      <c r="AR142" s="172" t="s">
        <v>255</v>
      </c>
      <c r="AT142" s="172" t="s">
        <v>167</v>
      </c>
      <c r="AU142" s="172" t="s">
        <v>75</v>
      </c>
      <c r="AY142" s="18" t="s">
        <v>165</v>
      </c>
      <c r="BE142" s="173">
        <f t="shared" si="4"/>
        <v>0</v>
      </c>
      <c r="BF142" s="173">
        <f t="shared" si="5"/>
        <v>0</v>
      </c>
      <c r="BG142" s="173">
        <f t="shared" si="6"/>
        <v>0</v>
      </c>
      <c r="BH142" s="173">
        <f t="shared" si="7"/>
        <v>0</v>
      </c>
      <c r="BI142" s="173">
        <f t="shared" si="8"/>
        <v>0</v>
      </c>
      <c r="BJ142" s="18" t="s">
        <v>15</v>
      </c>
      <c r="BK142" s="173">
        <f t="shared" si="9"/>
        <v>0</v>
      </c>
      <c r="BL142" s="18" t="s">
        <v>255</v>
      </c>
      <c r="BM142" s="172" t="s">
        <v>905</v>
      </c>
    </row>
    <row r="143" spans="2:63" s="12" customFormat="1" ht="22.9" customHeight="1">
      <c r="B143" s="147"/>
      <c r="D143" s="356" t="s">
        <v>70</v>
      </c>
      <c r="E143" s="158" t="s">
        <v>431</v>
      </c>
      <c r="F143" s="158" t="s">
        <v>432</v>
      </c>
      <c r="I143" s="150"/>
      <c r="J143" s="159">
        <f>BK143</f>
        <v>0</v>
      </c>
      <c r="L143" s="147"/>
      <c r="M143" s="152"/>
      <c r="N143" s="153"/>
      <c r="O143" s="153"/>
      <c r="P143" s="154">
        <f>SUM(P144:P154)</f>
        <v>0</v>
      </c>
      <c r="Q143" s="153"/>
      <c r="R143" s="154">
        <f>SUM(R144:R154)</f>
        <v>0.007909</v>
      </c>
      <c r="S143" s="153"/>
      <c r="T143" s="155">
        <f>SUM(T144:T154)</f>
        <v>0.17115000000000002</v>
      </c>
      <c r="AR143" s="148" t="s">
        <v>75</v>
      </c>
      <c r="AT143" s="156" t="s">
        <v>70</v>
      </c>
      <c r="AU143" s="156" t="s">
        <v>15</v>
      </c>
      <c r="AY143" s="148" t="s">
        <v>165</v>
      </c>
      <c r="BK143" s="157">
        <f>SUM(BK144:BK154)</f>
        <v>0</v>
      </c>
    </row>
    <row r="144" spans="1:65" s="2" customFormat="1" ht="21.75" customHeight="1">
      <c r="A144" s="33"/>
      <c r="B144" s="160"/>
      <c r="C144" s="161" t="s">
        <v>300</v>
      </c>
      <c r="D144" s="354" t="s">
        <v>167</v>
      </c>
      <c r="E144" s="162" t="s">
        <v>434</v>
      </c>
      <c r="F144" s="163" t="s">
        <v>435</v>
      </c>
      <c r="G144" s="164" t="s">
        <v>170</v>
      </c>
      <c r="H144" s="165">
        <v>2.1</v>
      </c>
      <c r="I144" s="166"/>
      <c r="J144" s="167">
        <f>ROUND(I144*H144,2)</f>
        <v>0</v>
      </c>
      <c r="K144" s="163" t="s">
        <v>171</v>
      </c>
      <c r="L144" s="34"/>
      <c r="M144" s="168" t="s">
        <v>3</v>
      </c>
      <c r="N144" s="169" t="s">
        <v>42</v>
      </c>
      <c r="O144" s="54"/>
      <c r="P144" s="170">
        <f>O144*H144</f>
        <v>0</v>
      </c>
      <c r="Q144" s="170">
        <v>0</v>
      </c>
      <c r="R144" s="170">
        <f>Q144*H144</f>
        <v>0</v>
      </c>
      <c r="S144" s="170">
        <v>0.0815</v>
      </c>
      <c r="T144" s="171">
        <f>S144*H144</f>
        <v>0.17115000000000002</v>
      </c>
      <c r="U144" s="33"/>
      <c r="V144" s="33"/>
      <c r="W144" s="33"/>
      <c r="X144" s="33"/>
      <c r="Y144" s="33"/>
      <c r="Z144" s="33"/>
      <c r="AA144" s="33"/>
      <c r="AB144" s="33"/>
      <c r="AC144" s="33"/>
      <c r="AD144" s="33"/>
      <c r="AE144" s="33"/>
      <c r="AR144" s="172" t="s">
        <v>255</v>
      </c>
      <c r="AT144" s="172" t="s">
        <v>167</v>
      </c>
      <c r="AU144" s="172" t="s">
        <v>75</v>
      </c>
      <c r="AY144" s="18" t="s">
        <v>165</v>
      </c>
      <c r="BE144" s="173">
        <f>IF(N144="základní",J144,0)</f>
        <v>0</v>
      </c>
      <c r="BF144" s="173">
        <f>IF(N144="snížená",J144,0)</f>
        <v>0</v>
      </c>
      <c r="BG144" s="173">
        <f>IF(N144="zákl. přenesená",J144,0)</f>
        <v>0</v>
      </c>
      <c r="BH144" s="173">
        <f>IF(N144="sníž. přenesená",J144,0)</f>
        <v>0</v>
      </c>
      <c r="BI144" s="173">
        <f>IF(N144="nulová",J144,0)</f>
        <v>0</v>
      </c>
      <c r="BJ144" s="18" t="s">
        <v>15</v>
      </c>
      <c r="BK144" s="173">
        <f>ROUND(I144*H144,2)</f>
        <v>0</v>
      </c>
      <c r="BL144" s="18" t="s">
        <v>255</v>
      </c>
      <c r="BM144" s="172" t="s">
        <v>906</v>
      </c>
    </row>
    <row r="145" spans="2:51" s="13" customFormat="1" ht="12">
      <c r="B145" s="174"/>
      <c r="D145" s="355" t="s">
        <v>173</v>
      </c>
      <c r="E145" s="175" t="s">
        <v>3</v>
      </c>
      <c r="F145" s="176" t="s">
        <v>509</v>
      </c>
      <c r="H145" s="177">
        <v>2.1</v>
      </c>
      <c r="I145" s="178"/>
      <c r="L145" s="174"/>
      <c r="M145" s="179"/>
      <c r="N145" s="180"/>
      <c r="O145" s="180"/>
      <c r="P145" s="180"/>
      <c r="Q145" s="180"/>
      <c r="R145" s="180"/>
      <c r="S145" s="180"/>
      <c r="T145" s="181"/>
      <c r="AT145" s="175" t="s">
        <v>173</v>
      </c>
      <c r="AU145" s="175" t="s">
        <v>75</v>
      </c>
      <c r="AV145" s="13" t="s">
        <v>75</v>
      </c>
      <c r="AW145" s="13" t="s">
        <v>33</v>
      </c>
      <c r="AX145" s="13" t="s">
        <v>15</v>
      </c>
      <c r="AY145" s="175" t="s">
        <v>165</v>
      </c>
    </row>
    <row r="146" spans="1:65" s="2" customFormat="1" ht="33" customHeight="1">
      <c r="A146" s="33"/>
      <c r="B146" s="160"/>
      <c r="C146" s="161" t="s">
        <v>304</v>
      </c>
      <c r="D146" s="354" t="s">
        <v>167</v>
      </c>
      <c r="E146" s="162" t="s">
        <v>439</v>
      </c>
      <c r="F146" s="163" t="s">
        <v>440</v>
      </c>
      <c r="G146" s="164" t="s">
        <v>170</v>
      </c>
      <c r="H146" s="165">
        <v>2.1</v>
      </c>
      <c r="I146" s="166"/>
      <c r="J146" s="167">
        <f>ROUND(I146*H146,2)</f>
        <v>0</v>
      </c>
      <c r="K146" s="163" t="s">
        <v>171</v>
      </c>
      <c r="L146" s="34"/>
      <c r="M146" s="168" t="s">
        <v>3</v>
      </c>
      <c r="N146" s="169" t="s">
        <v>42</v>
      </c>
      <c r="O146" s="54"/>
      <c r="P146" s="170">
        <f>O146*H146</f>
        <v>0</v>
      </c>
      <c r="Q146" s="170">
        <v>0.0029</v>
      </c>
      <c r="R146" s="170">
        <f>Q146*H146</f>
        <v>0.00609</v>
      </c>
      <c r="S146" s="170">
        <v>0</v>
      </c>
      <c r="T146" s="171">
        <f>S146*H146</f>
        <v>0</v>
      </c>
      <c r="U146" s="33"/>
      <c r="V146" s="33"/>
      <c r="W146" s="33"/>
      <c r="X146" s="33"/>
      <c r="Y146" s="33"/>
      <c r="Z146" s="33"/>
      <c r="AA146" s="33"/>
      <c r="AB146" s="33"/>
      <c r="AC146" s="33"/>
      <c r="AD146" s="33"/>
      <c r="AE146" s="33"/>
      <c r="AR146" s="172" t="s">
        <v>255</v>
      </c>
      <c r="AT146" s="172" t="s">
        <v>167</v>
      </c>
      <c r="AU146" s="172" t="s">
        <v>75</v>
      </c>
      <c r="AY146" s="18" t="s">
        <v>165</v>
      </c>
      <c r="BE146" s="173">
        <f>IF(N146="základní",J146,0)</f>
        <v>0</v>
      </c>
      <c r="BF146" s="173">
        <f>IF(N146="snížená",J146,0)</f>
        <v>0</v>
      </c>
      <c r="BG146" s="173">
        <f>IF(N146="zákl. přenesená",J146,0)</f>
        <v>0</v>
      </c>
      <c r="BH146" s="173">
        <f>IF(N146="sníž. přenesená",J146,0)</f>
        <v>0</v>
      </c>
      <c r="BI146" s="173">
        <f>IF(N146="nulová",J146,0)</f>
        <v>0</v>
      </c>
      <c r="BJ146" s="18" t="s">
        <v>15</v>
      </c>
      <c r="BK146" s="173">
        <f>ROUND(I146*H146,2)</f>
        <v>0</v>
      </c>
      <c r="BL146" s="18" t="s">
        <v>255</v>
      </c>
      <c r="BM146" s="172" t="s">
        <v>907</v>
      </c>
    </row>
    <row r="147" spans="1:65" s="2" customFormat="1" ht="21.75" customHeight="1">
      <c r="A147" s="33"/>
      <c r="B147" s="160"/>
      <c r="C147" s="198" t="s">
        <v>308</v>
      </c>
      <c r="D147" s="357" t="s">
        <v>353</v>
      </c>
      <c r="E147" s="199" t="s">
        <v>444</v>
      </c>
      <c r="F147" s="200" t="s">
        <v>445</v>
      </c>
      <c r="G147" s="201" t="s">
        <v>170</v>
      </c>
      <c r="H147" s="202">
        <v>2.31</v>
      </c>
      <c r="I147" s="203"/>
      <c r="J147" s="204">
        <f>ROUND(I147*H147,2)</f>
        <v>0</v>
      </c>
      <c r="K147" s="200" t="s">
        <v>3</v>
      </c>
      <c r="L147" s="205"/>
      <c r="M147" s="206" t="s">
        <v>3</v>
      </c>
      <c r="N147" s="207" t="s">
        <v>42</v>
      </c>
      <c r="O147" s="54"/>
      <c r="P147" s="170">
        <f>O147*H147</f>
        <v>0</v>
      </c>
      <c r="Q147" s="170">
        <v>0</v>
      </c>
      <c r="R147" s="170">
        <f>Q147*H147</f>
        <v>0</v>
      </c>
      <c r="S147" s="170">
        <v>0</v>
      </c>
      <c r="T147" s="171">
        <f>S147*H147</f>
        <v>0</v>
      </c>
      <c r="U147" s="33"/>
      <c r="V147" s="33"/>
      <c r="W147" s="33"/>
      <c r="X147" s="33"/>
      <c r="Y147" s="33"/>
      <c r="Z147" s="33"/>
      <c r="AA147" s="33"/>
      <c r="AB147" s="33"/>
      <c r="AC147" s="33"/>
      <c r="AD147" s="33"/>
      <c r="AE147" s="33"/>
      <c r="AR147" s="172" t="s">
        <v>330</v>
      </c>
      <c r="AT147" s="172" t="s">
        <v>353</v>
      </c>
      <c r="AU147" s="172" t="s">
        <v>75</v>
      </c>
      <c r="AY147" s="18" t="s">
        <v>165</v>
      </c>
      <c r="BE147" s="173">
        <f>IF(N147="základní",J147,0)</f>
        <v>0</v>
      </c>
      <c r="BF147" s="173">
        <f>IF(N147="snížená",J147,0)</f>
        <v>0</v>
      </c>
      <c r="BG147" s="173">
        <f>IF(N147="zákl. přenesená",J147,0)</f>
        <v>0</v>
      </c>
      <c r="BH147" s="173">
        <f>IF(N147="sníž. přenesená",J147,0)</f>
        <v>0</v>
      </c>
      <c r="BI147" s="173">
        <f>IF(N147="nulová",J147,0)</f>
        <v>0</v>
      </c>
      <c r="BJ147" s="18" t="s">
        <v>15</v>
      </c>
      <c r="BK147" s="173">
        <f>ROUND(I147*H147,2)</f>
        <v>0</v>
      </c>
      <c r="BL147" s="18" t="s">
        <v>255</v>
      </c>
      <c r="BM147" s="172" t="s">
        <v>908</v>
      </c>
    </row>
    <row r="148" spans="2:51" s="13" customFormat="1" ht="12">
      <c r="B148" s="174"/>
      <c r="D148" s="355" t="s">
        <v>173</v>
      </c>
      <c r="F148" s="176" t="s">
        <v>555</v>
      </c>
      <c r="H148" s="177">
        <v>2.31</v>
      </c>
      <c r="I148" s="178"/>
      <c r="L148" s="174"/>
      <c r="M148" s="179"/>
      <c r="N148" s="180"/>
      <c r="O148" s="180"/>
      <c r="P148" s="180"/>
      <c r="Q148" s="180"/>
      <c r="R148" s="180"/>
      <c r="S148" s="180"/>
      <c r="T148" s="181"/>
      <c r="AT148" s="175" t="s">
        <v>173</v>
      </c>
      <c r="AU148" s="175" t="s">
        <v>75</v>
      </c>
      <c r="AV148" s="13" t="s">
        <v>75</v>
      </c>
      <c r="AW148" s="13" t="s">
        <v>4</v>
      </c>
      <c r="AX148" s="13" t="s">
        <v>15</v>
      </c>
      <c r="AY148" s="175" t="s">
        <v>165</v>
      </c>
    </row>
    <row r="149" spans="1:65" s="2" customFormat="1" ht="21.75" customHeight="1">
      <c r="A149" s="33"/>
      <c r="B149" s="160"/>
      <c r="C149" s="161" t="s">
        <v>314</v>
      </c>
      <c r="D149" s="354" t="s">
        <v>167</v>
      </c>
      <c r="E149" s="162" t="s">
        <v>556</v>
      </c>
      <c r="F149" s="163" t="s">
        <v>557</v>
      </c>
      <c r="G149" s="164" t="s">
        <v>177</v>
      </c>
      <c r="H149" s="165">
        <v>4.1</v>
      </c>
      <c r="I149" s="166"/>
      <c r="J149" s="167">
        <f>ROUND(I149*H149,2)</f>
        <v>0</v>
      </c>
      <c r="K149" s="163" t="s">
        <v>171</v>
      </c>
      <c r="L149" s="34"/>
      <c r="M149" s="168" t="s">
        <v>3</v>
      </c>
      <c r="N149" s="169" t="s">
        <v>42</v>
      </c>
      <c r="O149" s="54"/>
      <c r="P149" s="170">
        <f>O149*H149</f>
        <v>0</v>
      </c>
      <c r="Q149" s="170">
        <v>0.00026</v>
      </c>
      <c r="R149" s="170">
        <f>Q149*H149</f>
        <v>0.0010659999999999999</v>
      </c>
      <c r="S149" s="170">
        <v>0</v>
      </c>
      <c r="T149" s="171">
        <f>S149*H149</f>
        <v>0</v>
      </c>
      <c r="U149" s="33"/>
      <c r="V149" s="33"/>
      <c r="W149" s="33"/>
      <c r="X149" s="33"/>
      <c r="Y149" s="33"/>
      <c r="Z149" s="33"/>
      <c r="AA149" s="33"/>
      <c r="AB149" s="33"/>
      <c r="AC149" s="33"/>
      <c r="AD149" s="33"/>
      <c r="AE149" s="33"/>
      <c r="AR149" s="172" t="s">
        <v>255</v>
      </c>
      <c r="AT149" s="172" t="s">
        <v>167</v>
      </c>
      <c r="AU149" s="172" t="s">
        <v>75</v>
      </c>
      <c r="AY149" s="18" t="s">
        <v>165</v>
      </c>
      <c r="BE149" s="173">
        <f>IF(N149="základní",J149,0)</f>
        <v>0</v>
      </c>
      <c r="BF149" s="173">
        <f>IF(N149="snížená",J149,0)</f>
        <v>0</v>
      </c>
      <c r="BG149" s="173">
        <f>IF(N149="zákl. přenesená",J149,0)</f>
        <v>0</v>
      </c>
      <c r="BH149" s="173">
        <f>IF(N149="sníž. přenesená",J149,0)</f>
        <v>0</v>
      </c>
      <c r="BI149" s="173">
        <f>IF(N149="nulová",J149,0)</f>
        <v>0</v>
      </c>
      <c r="BJ149" s="18" t="s">
        <v>15</v>
      </c>
      <c r="BK149" s="173">
        <f>ROUND(I149*H149,2)</f>
        <v>0</v>
      </c>
      <c r="BL149" s="18" t="s">
        <v>255</v>
      </c>
      <c r="BM149" s="172" t="s">
        <v>909</v>
      </c>
    </row>
    <row r="150" spans="2:51" s="13" customFormat="1" ht="12">
      <c r="B150" s="174"/>
      <c r="D150" s="355" t="s">
        <v>173</v>
      </c>
      <c r="E150" s="175" t="s">
        <v>3</v>
      </c>
      <c r="F150" s="176" t="s">
        <v>559</v>
      </c>
      <c r="H150" s="177">
        <v>4.1</v>
      </c>
      <c r="I150" s="178"/>
      <c r="L150" s="174"/>
      <c r="M150" s="179"/>
      <c r="N150" s="180"/>
      <c r="O150" s="180"/>
      <c r="P150" s="180"/>
      <c r="Q150" s="180"/>
      <c r="R150" s="180"/>
      <c r="S150" s="180"/>
      <c r="T150" s="181"/>
      <c r="AT150" s="175" t="s">
        <v>173</v>
      </c>
      <c r="AU150" s="175" t="s">
        <v>75</v>
      </c>
      <c r="AV150" s="13" t="s">
        <v>75</v>
      </c>
      <c r="AW150" s="13" t="s">
        <v>33</v>
      </c>
      <c r="AX150" s="13" t="s">
        <v>15</v>
      </c>
      <c r="AY150" s="175" t="s">
        <v>165</v>
      </c>
    </row>
    <row r="151" spans="1:65" s="2" customFormat="1" ht="16.5" customHeight="1">
      <c r="A151" s="33"/>
      <c r="B151" s="160"/>
      <c r="C151" s="161" t="s">
        <v>318</v>
      </c>
      <c r="D151" s="354" t="s">
        <v>167</v>
      </c>
      <c r="E151" s="162" t="s">
        <v>464</v>
      </c>
      <c r="F151" s="163" t="s">
        <v>465</v>
      </c>
      <c r="G151" s="164" t="s">
        <v>170</v>
      </c>
      <c r="H151" s="165">
        <v>2.1</v>
      </c>
      <c r="I151" s="166"/>
      <c r="J151" s="167">
        <f>ROUND(I151*H151,2)</f>
        <v>0</v>
      </c>
      <c r="K151" s="163" t="s">
        <v>171</v>
      </c>
      <c r="L151" s="34"/>
      <c r="M151" s="168" t="s">
        <v>3</v>
      </c>
      <c r="N151" s="169" t="s">
        <v>42</v>
      </c>
      <c r="O151" s="54"/>
      <c r="P151" s="170">
        <f>O151*H151</f>
        <v>0</v>
      </c>
      <c r="Q151" s="170">
        <v>0.0003</v>
      </c>
      <c r="R151" s="170">
        <f>Q151*H151</f>
        <v>0.0006299999999999999</v>
      </c>
      <c r="S151" s="170">
        <v>0</v>
      </c>
      <c r="T151" s="171">
        <f>S151*H151</f>
        <v>0</v>
      </c>
      <c r="U151" s="33"/>
      <c r="V151" s="33"/>
      <c r="W151" s="33"/>
      <c r="X151" s="33"/>
      <c r="Y151" s="33"/>
      <c r="Z151" s="33"/>
      <c r="AA151" s="33"/>
      <c r="AB151" s="33"/>
      <c r="AC151" s="33"/>
      <c r="AD151" s="33"/>
      <c r="AE151" s="33"/>
      <c r="AR151" s="172" t="s">
        <v>255</v>
      </c>
      <c r="AT151" s="172" t="s">
        <v>167</v>
      </c>
      <c r="AU151" s="172" t="s">
        <v>75</v>
      </c>
      <c r="AY151" s="18" t="s">
        <v>165</v>
      </c>
      <c r="BE151" s="173">
        <f>IF(N151="základní",J151,0)</f>
        <v>0</v>
      </c>
      <c r="BF151" s="173">
        <f>IF(N151="snížená",J151,0)</f>
        <v>0</v>
      </c>
      <c r="BG151" s="173">
        <f>IF(N151="zákl. přenesená",J151,0)</f>
        <v>0</v>
      </c>
      <c r="BH151" s="173">
        <f>IF(N151="sníž. přenesená",J151,0)</f>
        <v>0</v>
      </c>
      <c r="BI151" s="173">
        <f>IF(N151="nulová",J151,0)</f>
        <v>0</v>
      </c>
      <c r="BJ151" s="18" t="s">
        <v>15</v>
      </c>
      <c r="BK151" s="173">
        <f>ROUND(I151*H151,2)</f>
        <v>0</v>
      </c>
      <c r="BL151" s="18" t="s">
        <v>255</v>
      </c>
      <c r="BM151" s="172" t="s">
        <v>910</v>
      </c>
    </row>
    <row r="152" spans="1:65" s="2" customFormat="1" ht="16.5" customHeight="1">
      <c r="A152" s="33"/>
      <c r="B152" s="160"/>
      <c r="C152" s="161" t="s">
        <v>322</v>
      </c>
      <c r="D152" s="354" t="s">
        <v>167</v>
      </c>
      <c r="E152" s="162" t="s">
        <v>468</v>
      </c>
      <c r="F152" s="163" t="s">
        <v>469</v>
      </c>
      <c r="G152" s="164" t="s">
        <v>177</v>
      </c>
      <c r="H152" s="165">
        <v>4.1</v>
      </c>
      <c r="I152" s="166"/>
      <c r="J152" s="167">
        <f>ROUND(I152*H152,2)</f>
        <v>0</v>
      </c>
      <c r="K152" s="163" t="s">
        <v>171</v>
      </c>
      <c r="L152" s="34"/>
      <c r="M152" s="168" t="s">
        <v>3</v>
      </c>
      <c r="N152" s="169" t="s">
        <v>42</v>
      </c>
      <c r="O152" s="54"/>
      <c r="P152" s="170">
        <f>O152*H152</f>
        <v>0</v>
      </c>
      <c r="Q152" s="170">
        <v>3E-05</v>
      </c>
      <c r="R152" s="170">
        <f>Q152*H152</f>
        <v>0.00012299999999999998</v>
      </c>
      <c r="S152" s="170">
        <v>0</v>
      </c>
      <c r="T152" s="171">
        <f>S152*H152</f>
        <v>0</v>
      </c>
      <c r="U152" s="33"/>
      <c r="V152" s="33"/>
      <c r="W152" s="33"/>
      <c r="X152" s="33"/>
      <c r="Y152" s="33"/>
      <c r="Z152" s="33"/>
      <c r="AA152" s="33"/>
      <c r="AB152" s="33"/>
      <c r="AC152" s="33"/>
      <c r="AD152" s="33"/>
      <c r="AE152" s="33"/>
      <c r="AR152" s="172" t="s">
        <v>255</v>
      </c>
      <c r="AT152" s="172" t="s">
        <v>167</v>
      </c>
      <c r="AU152" s="172" t="s">
        <v>75</v>
      </c>
      <c r="AY152" s="18" t="s">
        <v>165</v>
      </c>
      <c r="BE152" s="173">
        <f>IF(N152="základní",J152,0)</f>
        <v>0</v>
      </c>
      <c r="BF152" s="173">
        <f>IF(N152="snížená",J152,0)</f>
        <v>0</v>
      </c>
      <c r="BG152" s="173">
        <f>IF(N152="zákl. přenesená",J152,0)</f>
        <v>0</v>
      </c>
      <c r="BH152" s="173">
        <f>IF(N152="sníž. přenesená",J152,0)</f>
        <v>0</v>
      </c>
      <c r="BI152" s="173">
        <f>IF(N152="nulová",J152,0)</f>
        <v>0</v>
      </c>
      <c r="BJ152" s="18" t="s">
        <v>15</v>
      </c>
      <c r="BK152" s="173">
        <f>ROUND(I152*H152,2)</f>
        <v>0</v>
      </c>
      <c r="BL152" s="18" t="s">
        <v>255</v>
      </c>
      <c r="BM152" s="172" t="s">
        <v>911</v>
      </c>
    </row>
    <row r="153" spans="2:51" s="13" customFormat="1" ht="12">
      <c r="B153" s="174"/>
      <c r="D153" s="355" t="s">
        <v>173</v>
      </c>
      <c r="E153" s="175" t="s">
        <v>3</v>
      </c>
      <c r="F153" s="176" t="s">
        <v>559</v>
      </c>
      <c r="H153" s="177">
        <v>4.1</v>
      </c>
      <c r="I153" s="178"/>
      <c r="L153" s="174"/>
      <c r="M153" s="179"/>
      <c r="N153" s="180"/>
      <c r="O153" s="180"/>
      <c r="P153" s="180"/>
      <c r="Q153" s="180"/>
      <c r="R153" s="180"/>
      <c r="S153" s="180"/>
      <c r="T153" s="181"/>
      <c r="AT153" s="175" t="s">
        <v>173</v>
      </c>
      <c r="AU153" s="175" t="s">
        <v>75</v>
      </c>
      <c r="AV153" s="13" t="s">
        <v>75</v>
      </c>
      <c r="AW153" s="13" t="s">
        <v>33</v>
      </c>
      <c r="AX153" s="13" t="s">
        <v>15</v>
      </c>
      <c r="AY153" s="175" t="s">
        <v>165</v>
      </c>
    </row>
    <row r="154" spans="1:65" s="2" customFormat="1" ht="33" customHeight="1">
      <c r="A154" s="33"/>
      <c r="B154" s="160"/>
      <c r="C154" s="161" t="s">
        <v>326</v>
      </c>
      <c r="D154" s="354" t="s">
        <v>167</v>
      </c>
      <c r="E154" s="162" t="s">
        <v>874</v>
      </c>
      <c r="F154" s="163" t="s">
        <v>875</v>
      </c>
      <c r="G154" s="164" t="s">
        <v>270</v>
      </c>
      <c r="H154" s="197"/>
      <c r="I154" s="166"/>
      <c r="J154" s="167">
        <f>ROUND(I154*H154,2)</f>
        <v>0</v>
      </c>
      <c r="K154" s="163" t="s">
        <v>171</v>
      </c>
      <c r="L154" s="34"/>
      <c r="M154" s="168" t="s">
        <v>3</v>
      </c>
      <c r="N154" s="169" t="s">
        <v>42</v>
      </c>
      <c r="O154" s="54"/>
      <c r="P154" s="170">
        <f>O154*H154</f>
        <v>0</v>
      </c>
      <c r="Q154" s="170">
        <v>0</v>
      </c>
      <c r="R154" s="170">
        <f>Q154*H154</f>
        <v>0</v>
      </c>
      <c r="S154" s="170">
        <v>0</v>
      </c>
      <c r="T154" s="171">
        <f>S154*H154</f>
        <v>0</v>
      </c>
      <c r="U154" s="33"/>
      <c r="V154" s="33"/>
      <c r="W154" s="33"/>
      <c r="X154" s="33"/>
      <c r="Y154" s="33"/>
      <c r="Z154" s="33"/>
      <c r="AA154" s="33"/>
      <c r="AB154" s="33"/>
      <c r="AC154" s="33"/>
      <c r="AD154" s="33"/>
      <c r="AE154" s="33"/>
      <c r="AR154" s="172" t="s">
        <v>255</v>
      </c>
      <c r="AT154" s="172" t="s">
        <v>167</v>
      </c>
      <c r="AU154" s="172" t="s">
        <v>75</v>
      </c>
      <c r="AY154" s="18" t="s">
        <v>165</v>
      </c>
      <c r="BE154" s="173">
        <f>IF(N154="základní",J154,0)</f>
        <v>0</v>
      </c>
      <c r="BF154" s="173">
        <f>IF(N154="snížená",J154,0)</f>
        <v>0</v>
      </c>
      <c r="BG154" s="173">
        <f>IF(N154="zákl. přenesená",J154,0)</f>
        <v>0</v>
      </c>
      <c r="BH154" s="173">
        <f>IF(N154="sníž. přenesená",J154,0)</f>
        <v>0</v>
      </c>
      <c r="BI154" s="173">
        <f>IF(N154="nulová",J154,0)</f>
        <v>0</v>
      </c>
      <c r="BJ154" s="18" t="s">
        <v>15</v>
      </c>
      <c r="BK154" s="173">
        <f>ROUND(I154*H154,2)</f>
        <v>0</v>
      </c>
      <c r="BL154" s="18" t="s">
        <v>255</v>
      </c>
      <c r="BM154" s="172" t="s">
        <v>912</v>
      </c>
    </row>
    <row r="155" spans="2:63" s="12" customFormat="1" ht="22.9" customHeight="1">
      <c r="B155" s="147"/>
      <c r="D155" s="356" t="s">
        <v>70</v>
      </c>
      <c r="E155" s="158" t="s">
        <v>497</v>
      </c>
      <c r="F155" s="158" t="s">
        <v>498</v>
      </c>
      <c r="I155" s="150"/>
      <c r="J155" s="159">
        <f>BK155</f>
        <v>0</v>
      </c>
      <c r="L155" s="147"/>
      <c r="M155" s="152"/>
      <c r="N155" s="153"/>
      <c r="O155" s="153"/>
      <c r="P155" s="154">
        <f>SUM(P156:P174)</f>
        <v>0</v>
      </c>
      <c r="Q155" s="153"/>
      <c r="R155" s="154">
        <f>SUM(R156:R174)</f>
        <v>0.0174726</v>
      </c>
      <c r="S155" s="153"/>
      <c r="T155" s="155">
        <f>SUM(T156:T174)</f>
        <v>0.0033294</v>
      </c>
      <c r="AR155" s="148" t="s">
        <v>75</v>
      </c>
      <c r="AT155" s="156" t="s">
        <v>70</v>
      </c>
      <c r="AU155" s="156" t="s">
        <v>15</v>
      </c>
      <c r="AY155" s="148" t="s">
        <v>165</v>
      </c>
      <c r="BK155" s="157">
        <f>SUM(BK156:BK174)</f>
        <v>0</v>
      </c>
    </row>
    <row r="156" spans="1:65" s="2" customFormat="1" ht="16.5" customHeight="1">
      <c r="A156" s="33"/>
      <c r="B156" s="160"/>
      <c r="C156" s="161" t="s">
        <v>330</v>
      </c>
      <c r="D156" s="354" t="s">
        <v>167</v>
      </c>
      <c r="E156" s="162" t="s">
        <v>563</v>
      </c>
      <c r="F156" s="163" t="s">
        <v>564</v>
      </c>
      <c r="G156" s="164" t="s">
        <v>170</v>
      </c>
      <c r="H156" s="165">
        <v>10.74</v>
      </c>
      <c r="I156" s="166"/>
      <c r="J156" s="167">
        <f>ROUND(I156*H156,2)</f>
        <v>0</v>
      </c>
      <c r="K156" s="163" t="s">
        <v>171</v>
      </c>
      <c r="L156" s="34"/>
      <c r="M156" s="168" t="s">
        <v>3</v>
      </c>
      <c r="N156" s="169" t="s">
        <v>42</v>
      </c>
      <c r="O156" s="54"/>
      <c r="P156" s="170">
        <f>O156*H156</f>
        <v>0</v>
      </c>
      <c r="Q156" s="170">
        <v>0.001</v>
      </c>
      <c r="R156" s="170">
        <f>Q156*H156</f>
        <v>0.010740000000000001</v>
      </c>
      <c r="S156" s="170">
        <v>0.00031</v>
      </c>
      <c r="T156" s="171">
        <f>S156*H156</f>
        <v>0.0033294</v>
      </c>
      <c r="U156" s="33"/>
      <c r="V156" s="33"/>
      <c r="W156" s="33"/>
      <c r="X156" s="33"/>
      <c r="Y156" s="33"/>
      <c r="Z156" s="33"/>
      <c r="AA156" s="33"/>
      <c r="AB156" s="33"/>
      <c r="AC156" s="33"/>
      <c r="AD156" s="33"/>
      <c r="AE156" s="33"/>
      <c r="AR156" s="172" t="s">
        <v>255</v>
      </c>
      <c r="AT156" s="172" t="s">
        <v>167</v>
      </c>
      <c r="AU156" s="172" t="s">
        <v>75</v>
      </c>
      <c r="AY156" s="18" t="s">
        <v>165</v>
      </c>
      <c r="BE156" s="173">
        <f>IF(N156="základní",J156,0)</f>
        <v>0</v>
      </c>
      <c r="BF156" s="173">
        <f>IF(N156="snížená",J156,0)</f>
        <v>0</v>
      </c>
      <c r="BG156" s="173">
        <f>IF(N156="zákl. přenesená",J156,0)</f>
        <v>0</v>
      </c>
      <c r="BH156" s="173">
        <f>IF(N156="sníž. přenesená",J156,0)</f>
        <v>0</v>
      </c>
      <c r="BI156" s="173">
        <f>IF(N156="nulová",J156,0)</f>
        <v>0</v>
      </c>
      <c r="BJ156" s="18" t="s">
        <v>15</v>
      </c>
      <c r="BK156" s="173">
        <f>ROUND(I156*H156,2)</f>
        <v>0</v>
      </c>
      <c r="BL156" s="18" t="s">
        <v>255</v>
      </c>
      <c r="BM156" s="172" t="s">
        <v>913</v>
      </c>
    </row>
    <row r="157" spans="2:51" s="15" customFormat="1" ht="12">
      <c r="B157" s="190"/>
      <c r="D157" s="355" t="s">
        <v>173</v>
      </c>
      <c r="E157" s="191" t="s">
        <v>3</v>
      </c>
      <c r="F157" s="192" t="s">
        <v>566</v>
      </c>
      <c r="H157" s="191" t="s">
        <v>3</v>
      </c>
      <c r="I157" s="193"/>
      <c r="L157" s="190"/>
      <c r="M157" s="194"/>
      <c r="N157" s="195"/>
      <c r="O157" s="195"/>
      <c r="P157" s="195"/>
      <c r="Q157" s="195"/>
      <c r="R157" s="195"/>
      <c r="S157" s="195"/>
      <c r="T157" s="196"/>
      <c r="AT157" s="191" t="s">
        <v>173</v>
      </c>
      <c r="AU157" s="191" t="s">
        <v>75</v>
      </c>
      <c r="AV157" s="15" t="s">
        <v>15</v>
      </c>
      <c r="AW157" s="15" t="s">
        <v>33</v>
      </c>
      <c r="AX157" s="15" t="s">
        <v>71</v>
      </c>
      <c r="AY157" s="191" t="s">
        <v>165</v>
      </c>
    </row>
    <row r="158" spans="2:51" s="13" customFormat="1" ht="12">
      <c r="B158" s="174"/>
      <c r="D158" s="355" t="s">
        <v>173</v>
      </c>
      <c r="E158" s="175" t="s">
        <v>3</v>
      </c>
      <c r="F158" s="176" t="s">
        <v>567</v>
      </c>
      <c r="H158" s="177">
        <v>17.04</v>
      </c>
      <c r="I158" s="178"/>
      <c r="L158" s="174"/>
      <c r="M158" s="179"/>
      <c r="N158" s="180"/>
      <c r="O158" s="180"/>
      <c r="P158" s="180"/>
      <c r="Q158" s="180"/>
      <c r="R158" s="180"/>
      <c r="S158" s="180"/>
      <c r="T158" s="181"/>
      <c r="AT158" s="175" t="s">
        <v>173</v>
      </c>
      <c r="AU158" s="175" t="s">
        <v>75</v>
      </c>
      <c r="AV158" s="13" t="s">
        <v>75</v>
      </c>
      <c r="AW158" s="13" t="s">
        <v>33</v>
      </c>
      <c r="AX158" s="13" t="s">
        <v>71</v>
      </c>
      <c r="AY158" s="175" t="s">
        <v>165</v>
      </c>
    </row>
    <row r="159" spans="2:51" s="15" customFormat="1" ht="12">
      <c r="B159" s="190"/>
      <c r="D159" s="355" t="s">
        <v>173</v>
      </c>
      <c r="E159" s="191" t="s">
        <v>3</v>
      </c>
      <c r="F159" s="192" t="s">
        <v>568</v>
      </c>
      <c r="H159" s="191" t="s">
        <v>3</v>
      </c>
      <c r="I159" s="193"/>
      <c r="L159" s="190"/>
      <c r="M159" s="194"/>
      <c r="N159" s="195"/>
      <c r="O159" s="195"/>
      <c r="P159" s="195"/>
      <c r="Q159" s="195"/>
      <c r="R159" s="195"/>
      <c r="S159" s="195"/>
      <c r="T159" s="196"/>
      <c r="AT159" s="191" t="s">
        <v>173</v>
      </c>
      <c r="AU159" s="191" t="s">
        <v>75</v>
      </c>
      <c r="AV159" s="15" t="s">
        <v>15</v>
      </c>
      <c r="AW159" s="15" t="s">
        <v>33</v>
      </c>
      <c r="AX159" s="15" t="s">
        <v>71</v>
      </c>
      <c r="AY159" s="191" t="s">
        <v>165</v>
      </c>
    </row>
    <row r="160" spans="2:51" s="13" customFormat="1" ht="12">
      <c r="B160" s="174"/>
      <c r="D160" s="355" t="s">
        <v>173</v>
      </c>
      <c r="E160" s="175" t="s">
        <v>3</v>
      </c>
      <c r="F160" s="176" t="s">
        <v>569</v>
      </c>
      <c r="H160" s="177">
        <v>-4.2</v>
      </c>
      <c r="I160" s="178"/>
      <c r="L160" s="174"/>
      <c r="M160" s="179"/>
      <c r="N160" s="180"/>
      <c r="O160" s="180"/>
      <c r="P160" s="180"/>
      <c r="Q160" s="180"/>
      <c r="R160" s="180"/>
      <c r="S160" s="180"/>
      <c r="T160" s="181"/>
      <c r="AT160" s="175" t="s">
        <v>173</v>
      </c>
      <c r="AU160" s="175" t="s">
        <v>75</v>
      </c>
      <c r="AV160" s="13" t="s">
        <v>75</v>
      </c>
      <c r="AW160" s="13" t="s">
        <v>33</v>
      </c>
      <c r="AX160" s="13" t="s">
        <v>71</v>
      </c>
      <c r="AY160" s="175" t="s">
        <v>165</v>
      </c>
    </row>
    <row r="161" spans="2:51" s="15" customFormat="1" ht="12">
      <c r="B161" s="190"/>
      <c r="D161" s="355" t="s">
        <v>173</v>
      </c>
      <c r="E161" s="191" t="s">
        <v>3</v>
      </c>
      <c r="F161" s="192" t="s">
        <v>570</v>
      </c>
      <c r="H161" s="191" t="s">
        <v>3</v>
      </c>
      <c r="I161" s="193"/>
      <c r="L161" s="190"/>
      <c r="M161" s="194"/>
      <c r="N161" s="195"/>
      <c r="O161" s="195"/>
      <c r="P161" s="195"/>
      <c r="Q161" s="195"/>
      <c r="R161" s="195"/>
      <c r="S161" s="195"/>
      <c r="T161" s="196"/>
      <c r="AT161" s="191" t="s">
        <v>173</v>
      </c>
      <c r="AU161" s="191" t="s">
        <v>75</v>
      </c>
      <c r="AV161" s="15" t="s">
        <v>15</v>
      </c>
      <c r="AW161" s="15" t="s">
        <v>33</v>
      </c>
      <c r="AX161" s="15" t="s">
        <v>71</v>
      </c>
      <c r="AY161" s="191" t="s">
        <v>165</v>
      </c>
    </row>
    <row r="162" spans="2:51" s="13" customFormat="1" ht="12">
      <c r="B162" s="174"/>
      <c r="D162" s="355" t="s">
        <v>173</v>
      </c>
      <c r="E162" s="175" t="s">
        <v>3</v>
      </c>
      <c r="F162" s="176" t="s">
        <v>571</v>
      </c>
      <c r="H162" s="177">
        <v>-2.1</v>
      </c>
      <c r="I162" s="178"/>
      <c r="L162" s="174"/>
      <c r="M162" s="179"/>
      <c r="N162" s="180"/>
      <c r="O162" s="180"/>
      <c r="P162" s="180"/>
      <c r="Q162" s="180"/>
      <c r="R162" s="180"/>
      <c r="S162" s="180"/>
      <c r="T162" s="181"/>
      <c r="AT162" s="175" t="s">
        <v>173</v>
      </c>
      <c r="AU162" s="175" t="s">
        <v>75</v>
      </c>
      <c r="AV162" s="13" t="s">
        <v>75</v>
      </c>
      <c r="AW162" s="13" t="s">
        <v>33</v>
      </c>
      <c r="AX162" s="13" t="s">
        <v>71</v>
      </c>
      <c r="AY162" s="175" t="s">
        <v>165</v>
      </c>
    </row>
    <row r="163" spans="2:51" s="14" customFormat="1" ht="12">
      <c r="B163" s="182"/>
      <c r="D163" s="355" t="s">
        <v>173</v>
      </c>
      <c r="E163" s="183" t="s">
        <v>3</v>
      </c>
      <c r="F163" s="184" t="s">
        <v>181</v>
      </c>
      <c r="H163" s="185">
        <v>10.74</v>
      </c>
      <c r="I163" s="186"/>
      <c r="L163" s="182"/>
      <c r="M163" s="187"/>
      <c r="N163" s="188"/>
      <c r="O163" s="188"/>
      <c r="P163" s="188"/>
      <c r="Q163" s="188"/>
      <c r="R163" s="188"/>
      <c r="S163" s="188"/>
      <c r="T163" s="189"/>
      <c r="AT163" s="183" t="s">
        <v>173</v>
      </c>
      <c r="AU163" s="183" t="s">
        <v>75</v>
      </c>
      <c r="AV163" s="14" t="s">
        <v>87</v>
      </c>
      <c r="AW163" s="14" t="s">
        <v>33</v>
      </c>
      <c r="AX163" s="14" t="s">
        <v>15</v>
      </c>
      <c r="AY163" s="183" t="s">
        <v>165</v>
      </c>
    </row>
    <row r="164" spans="1:65" s="2" customFormat="1" ht="21.75" customHeight="1">
      <c r="A164" s="33"/>
      <c r="B164" s="160"/>
      <c r="C164" s="161" t="s">
        <v>334</v>
      </c>
      <c r="D164" s="354" t="s">
        <v>167</v>
      </c>
      <c r="E164" s="162" t="s">
        <v>500</v>
      </c>
      <c r="F164" s="163" t="s">
        <v>501</v>
      </c>
      <c r="G164" s="164" t="s">
        <v>170</v>
      </c>
      <c r="H164" s="165">
        <v>13.74</v>
      </c>
      <c r="I164" s="166"/>
      <c r="J164" s="167">
        <f>ROUND(I164*H164,2)</f>
        <v>0</v>
      </c>
      <c r="K164" s="163" t="s">
        <v>171</v>
      </c>
      <c r="L164" s="34"/>
      <c r="M164" s="168" t="s">
        <v>3</v>
      </c>
      <c r="N164" s="169" t="s">
        <v>42</v>
      </c>
      <c r="O164" s="54"/>
      <c r="P164" s="170">
        <f>O164*H164</f>
        <v>0</v>
      </c>
      <c r="Q164" s="170">
        <v>0.0002</v>
      </c>
      <c r="R164" s="170">
        <f>Q164*H164</f>
        <v>0.002748</v>
      </c>
      <c r="S164" s="170">
        <v>0</v>
      </c>
      <c r="T164" s="171">
        <f>S164*H164</f>
        <v>0</v>
      </c>
      <c r="U164" s="33"/>
      <c r="V164" s="33"/>
      <c r="W164" s="33"/>
      <c r="X164" s="33"/>
      <c r="Y164" s="33"/>
      <c r="Z164" s="33"/>
      <c r="AA164" s="33"/>
      <c r="AB164" s="33"/>
      <c r="AC164" s="33"/>
      <c r="AD164" s="33"/>
      <c r="AE164" s="33"/>
      <c r="AR164" s="172" t="s">
        <v>255</v>
      </c>
      <c r="AT164" s="172" t="s">
        <v>167</v>
      </c>
      <c r="AU164" s="172" t="s">
        <v>75</v>
      </c>
      <c r="AY164" s="18" t="s">
        <v>165</v>
      </c>
      <c r="BE164" s="173">
        <f>IF(N164="základní",J164,0)</f>
        <v>0</v>
      </c>
      <c r="BF164" s="173">
        <f>IF(N164="snížená",J164,0)</f>
        <v>0</v>
      </c>
      <c r="BG164" s="173">
        <f>IF(N164="zákl. přenesená",J164,0)</f>
        <v>0</v>
      </c>
      <c r="BH164" s="173">
        <f>IF(N164="sníž. přenesená",J164,0)</f>
        <v>0</v>
      </c>
      <c r="BI164" s="173">
        <f>IF(N164="nulová",J164,0)</f>
        <v>0</v>
      </c>
      <c r="BJ164" s="18" t="s">
        <v>15</v>
      </c>
      <c r="BK164" s="173">
        <f>ROUND(I164*H164,2)</f>
        <v>0</v>
      </c>
      <c r="BL164" s="18" t="s">
        <v>255</v>
      </c>
      <c r="BM164" s="172" t="s">
        <v>914</v>
      </c>
    </row>
    <row r="165" spans="2:51" s="15" customFormat="1" ht="12">
      <c r="B165" s="190"/>
      <c r="D165" s="355" t="s">
        <v>173</v>
      </c>
      <c r="E165" s="191" t="s">
        <v>3</v>
      </c>
      <c r="F165" s="192" t="s">
        <v>573</v>
      </c>
      <c r="H165" s="191" t="s">
        <v>3</v>
      </c>
      <c r="I165" s="193"/>
      <c r="L165" s="190"/>
      <c r="M165" s="194"/>
      <c r="N165" s="195"/>
      <c r="O165" s="195"/>
      <c r="P165" s="195"/>
      <c r="Q165" s="195"/>
      <c r="R165" s="195"/>
      <c r="S165" s="195"/>
      <c r="T165" s="196"/>
      <c r="AT165" s="191" t="s">
        <v>173</v>
      </c>
      <c r="AU165" s="191" t="s">
        <v>75</v>
      </c>
      <c r="AV165" s="15" t="s">
        <v>15</v>
      </c>
      <c r="AW165" s="15" t="s">
        <v>33</v>
      </c>
      <c r="AX165" s="15" t="s">
        <v>71</v>
      </c>
      <c r="AY165" s="191" t="s">
        <v>165</v>
      </c>
    </row>
    <row r="166" spans="2:51" s="13" customFormat="1" ht="12">
      <c r="B166" s="174"/>
      <c r="D166" s="355" t="s">
        <v>173</v>
      </c>
      <c r="E166" s="175" t="s">
        <v>3</v>
      </c>
      <c r="F166" s="176" t="s">
        <v>574</v>
      </c>
      <c r="H166" s="177">
        <v>3</v>
      </c>
      <c r="I166" s="178"/>
      <c r="L166" s="174"/>
      <c r="M166" s="179"/>
      <c r="N166" s="180"/>
      <c r="O166" s="180"/>
      <c r="P166" s="180"/>
      <c r="Q166" s="180"/>
      <c r="R166" s="180"/>
      <c r="S166" s="180"/>
      <c r="T166" s="181"/>
      <c r="AT166" s="175" t="s">
        <v>173</v>
      </c>
      <c r="AU166" s="175" t="s">
        <v>75</v>
      </c>
      <c r="AV166" s="13" t="s">
        <v>75</v>
      </c>
      <c r="AW166" s="13" t="s">
        <v>33</v>
      </c>
      <c r="AX166" s="13" t="s">
        <v>71</v>
      </c>
      <c r="AY166" s="175" t="s">
        <v>165</v>
      </c>
    </row>
    <row r="167" spans="2:51" s="15" customFormat="1" ht="12">
      <c r="B167" s="190"/>
      <c r="D167" s="355" t="s">
        <v>173</v>
      </c>
      <c r="E167" s="191" t="s">
        <v>3</v>
      </c>
      <c r="F167" s="192" t="s">
        <v>566</v>
      </c>
      <c r="H167" s="191" t="s">
        <v>3</v>
      </c>
      <c r="I167" s="193"/>
      <c r="L167" s="190"/>
      <c r="M167" s="194"/>
      <c r="N167" s="195"/>
      <c r="O167" s="195"/>
      <c r="P167" s="195"/>
      <c r="Q167" s="195"/>
      <c r="R167" s="195"/>
      <c r="S167" s="195"/>
      <c r="T167" s="196"/>
      <c r="AT167" s="191" t="s">
        <v>173</v>
      </c>
      <c r="AU167" s="191" t="s">
        <v>75</v>
      </c>
      <c r="AV167" s="15" t="s">
        <v>15</v>
      </c>
      <c r="AW167" s="15" t="s">
        <v>33</v>
      </c>
      <c r="AX167" s="15" t="s">
        <v>71</v>
      </c>
      <c r="AY167" s="191" t="s">
        <v>165</v>
      </c>
    </row>
    <row r="168" spans="2:51" s="13" customFormat="1" ht="12">
      <c r="B168" s="174"/>
      <c r="D168" s="355" t="s">
        <v>173</v>
      </c>
      <c r="E168" s="175" t="s">
        <v>3</v>
      </c>
      <c r="F168" s="176" t="s">
        <v>567</v>
      </c>
      <c r="H168" s="177">
        <v>17.04</v>
      </c>
      <c r="I168" s="178"/>
      <c r="L168" s="174"/>
      <c r="M168" s="179"/>
      <c r="N168" s="180"/>
      <c r="O168" s="180"/>
      <c r="P168" s="180"/>
      <c r="Q168" s="180"/>
      <c r="R168" s="180"/>
      <c r="S168" s="180"/>
      <c r="T168" s="181"/>
      <c r="AT168" s="175" t="s">
        <v>173</v>
      </c>
      <c r="AU168" s="175" t="s">
        <v>75</v>
      </c>
      <c r="AV168" s="13" t="s">
        <v>75</v>
      </c>
      <c r="AW168" s="13" t="s">
        <v>33</v>
      </c>
      <c r="AX168" s="13" t="s">
        <v>71</v>
      </c>
      <c r="AY168" s="175" t="s">
        <v>165</v>
      </c>
    </row>
    <row r="169" spans="2:51" s="15" customFormat="1" ht="12">
      <c r="B169" s="190"/>
      <c r="D169" s="355" t="s">
        <v>173</v>
      </c>
      <c r="E169" s="191" t="s">
        <v>3</v>
      </c>
      <c r="F169" s="192" t="s">
        <v>568</v>
      </c>
      <c r="H169" s="191" t="s">
        <v>3</v>
      </c>
      <c r="I169" s="193"/>
      <c r="L169" s="190"/>
      <c r="M169" s="194"/>
      <c r="N169" s="195"/>
      <c r="O169" s="195"/>
      <c r="P169" s="195"/>
      <c r="Q169" s="195"/>
      <c r="R169" s="195"/>
      <c r="S169" s="195"/>
      <c r="T169" s="196"/>
      <c r="AT169" s="191" t="s">
        <v>173</v>
      </c>
      <c r="AU169" s="191" t="s">
        <v>75</v>
      </c>
      <c r="AV169" s="15" t="s">
        <v>15</v>
      </c>
      <c r="AW169" s="15" t="s">
        <v>33</v>
      </c>
      <c r="AX169" s="15" t="s">
        <v>71</v>
      </c>
      <c r="AY169" s="191" t="s">
        <v>165</v>
      </c>
    </row>
    <row r="170" spans="2:51" s="13" customFormat="1" ht="12">
      <c r="B170" s="174"/>
      <c r="D170" s="355" t="s">
        <v>173</v>
      </c>
      <c r="E170" s="175" t="s">
        <v>3</v>
      </c>
      <c r="F170" s="176" t="s">
        <v>569</v>
      </c>
      <c r="H170" s="177">
        <v>-4.2</v>
      </c>
      <c r="I170" s="178"/>
      <c r="L170" s="174"/>
      <c r="M170" s="179"/>
      <c r="N170" s="180"/>
      <c r="O170" s="180"/>
      <c r="P170" s="180"/>
      <c r="Q170" s="180"/>
      <c r="R170" s="180"/>
      <c r="S170" s="180"/>
      <c r="T170" s="181"/>
      <c r="AT170" s="175" t="s">
        <v>173</v>
      </c>
      <c r="AU170" s="175" t="s">
        <v>75</v>
      </c>
      <c r="AV170" s="13" t="s">
        <v>75</v>
      </c>
      <c r="AW170" s="13" t="s">
        <v>33</v>
      </c>
      <c r="AX170" s="13" t="s">
        <v>71</v>
      </c>
      <c r="AY170" s="175" t="s">
        <v>165</v>
      </c>
    </row>
    <row r="171" spans="2:51" s="15" customFormat="1" ht="12">
      <c r="B171" s="190"/>
      <c r="D171" s="355" t="s">
        <v>173</v>
      </c>
      <c r="E171" s="191" t="s">
        <v>3</v>
      </c>
      <c r="F171" s="192" t="s">
        <v>570</v>
      </c>
      <c r="H171" s="191" t="s">
        <v>3</v>
      </c>
      <c r="I171" s="193"/>
      <c r="L171" s="190"/>
      <c r="M171" s="194"/>
      <c r="N171" s="195"/>
      <c r="O171" s="195"/>
      <c r="P171" s="195"/>
      <c r="Q171" s="195"/>
      <c r="R171" s="195"/>
      <c r="S171" s="195"/>
      <c r="T171" s="196"/>
      <c r="AT171" s="191" t="s">
        <v>173</v>
      </c>
      <c r="AU171" s="191" t="s">
        <v>75</v>
      </c>
      <c r="AV171" s="15" t="s">
        <v>15</v>
      </c>
      <c r="AW171" s="15" t="s">
        <v>33</v>
      </c>
      <c r="AX171" s="15" t="s">
        <v>71</v>
      </c>
      <c r="AY171" s="191" t="s">
        <v>165</v>
      </c>
    </row>
    <row r="172" spans="2:51" s="13" customFormat="1" ht="12">
      <c r="B172" s="174"/>
      <c r="D172" s="355" t="s">
        <v>173</v>
      </c>
      <c r="E172" s="175" t="s">
        <v>3</v>
      </c>
      <c r="F172" s="176" t="s">
        <v>571</v>
      </c>
      <c r="H172" s="177">
        <v>-2.1</v>
      </c>
      <c r="I172" s="178"/>
      <c r="L172" s="174"/>
      <c r="M172" s="179"/>
      <c r="N172" s="180"/>
      <c r="O172" s="180"/>
      <c r="P172" s="180"/>
      <c r="Q172" s="180"/>
      <c r="R172" s="180"/>
      <c r="S172" s="180"/>
      <c r="T172" s="181"/>
      <c r="AT172" s="175" t="s">
        <v>173</v>
      </c>
      <c r="AU172" s="175" t="s">
        <v>75</v>
      </c>
      <c r="AV172" s="13" t="s">
        <v>75</v>
      </c>
      <c r="AW172" s="13" t="s">
        <v>33</v>
      </c>
      <c r="AX172" s="13" t="s">
        <v>71</v>
      </c>
      <c r="AY172" s="175" t="s">
        <v>165</v>
      </c>
    </row>
    <row r="173" spans="2:51" s="14" customFormat="1" ht="12">
      <c r="B173" s="182"/>
      <c r="D173" s="355" t="s">
        <v>173</v>
      </c>
      <c r="E173" s="183" t="s">
        <v>3</v>
      </c>
      <c r="F173" s="184" t="s">
        <v>181</v>
      </c>
      <c r="H173" s="185">
        <v>13.74</v>
      </c>
      <c r="I173" s="186"/>
      <c r="L173" s="182"/>
      <c r="M173" s="187"/>
      <c r="N173" s="188"/>
      <c r="O173" s="188"/>
      <c r="P173" s="188"/>
      <c r="Q173" s="188"/>
      <c r="R173" s="188"/>
      <c r="S173" s="188"/>
      <c r="T173" s="189"/>
      <c r="AT173" s="183" t="s">
        <v>173</v>
      </c>
      <c r="AU173" s="183" t="s">
        <v>75</v>
      </c>
      <c r="AV173" s="14" t="s">
        <v>87</v>
      </c>
      <c r="AW173" s="14" t="s">
        <v>33</v>
      </c>
      <c r="AX173" s="14" t="s">
        <v>15</v>
      </c>
      <c r="AY173" s="183" t="s">
        <v>165</v>
      </c>
    </row>
    <row r="174" spans="1:65" s="2" customFormat="1" ht="33" customHeight="1">
      <c r="A174" s="33"/>
      <c r="B174" s="160"/>
      <c r="C174" s="161" t="s">
        <v>340</v>
      </c>
      <c r="D174" s="354" t="s">
        <v>167</v>
      </c>
      <c r="E174" s="162" t="s">
        <v>504</v>
      </c>
      <c r="F174" s="163" t="s">
        <v>505</v>
      </c>
      <c r="G174" s="164" t="s">
        <v>170</v>
      </c>
      <c r="H174" s="165">
        <v>13.74</v>
      </c>
      <c r="I174" s="166"/>
      <c r="J174" s="167">
        <f>ROUND(I174*H174,2)</f>
        <v>0</v>
      </c>
      <c r="K174" s="163" t="s">
        <v>171</v>
      </c>
      <c r="L174" s="34"/>
      <c r="M174" s="208" t="s">
        <v>3</v>
      </c>
      <c r="N174" s="209" t="s">
        <v>42</v>
      </c>
      <c r="O174" s="210"/>
      <c r="P174" s="211">
        <f>O174*H174</f>
        <v>0</v>
      </c>
      <c r="Q174" s="211">
        <v>0.00029</v>
      </c>
      <c r="R174" s="211">
        <f>Q174*H174</f>
        <v>0.0039846000000000005</v>
      </c>
      <c r="S174" s="211">
        <v>0</v>
      </c>
      <c r="T174" s="212">
        <f>S174*H174</f>
        <v>0</v>
      </c>
      <c r="U174" s="33"/>
      <c r="V174" s="33"/>
      <c r="W174" s="33"/>
      <c r="X174" s="33"/>
      <c r="Y174" s="33"/>
      <c r="Z174" s="33"/>
      <c r="AA174" s="33"/>
      <c r="AB174" s="33"/>
      <c r="AC174" s="33"/>
      <c r="AD174" s="33"/>
      <c r="AE174" s="33"/>
      <c r="AR174" s="172" t="s">
        <v>255</v>
      </c>
      <c r="AT174" s="172" t="s">
        <v>167</v>
      </c>
      <c r="AU174" s="172" t="s">
        <v>75</v>
      </c>
      <c r="AY174" s="18" t="s">
        <v>165</v>
      </c>
      <c r="BE174" s="173">
        <f>IF(N174="základní",J174,0)</f>
        <v>0</v>
      </c>
      <c r="BF174" s="173">
        <f>IF(N174="snížená",J174,0)</f>
        <v>0</v>
      </c>
      <c r="BG174" s="173">
        <f>IF(N174="zákl. přenesená",J174,0)</f>
        <v>0</v>
      </c>
      <c r="BH174" s="173">
        <f>IF(N174="sníž. přenesená",J174,0)</f>
        <v>0</v>
      </c>
      <c r="BI174" s="173">
        <f>IF(N174="nulová",J174,0)</f>
        <v>0</v>
      </c>
      <c r="BJ174" s="18" t="s">
        <v>15</v>
      </c>
      <c r="BK174" s="173">
        <f>ROUND(I174*H174,2)</f>
        <v>0</v>
      </c>
      <c r="BL174" s="18" t="s">
        <v>255</v>
      </c>
      <c r="BM174" s="172" t="s">
        <v>915</v>
      </c>
    </row>
    <row r="175" spans="1:31" s="2" customFormat="1" ht="6.95" customHeight="1">
      <c r="A175" s="33"/>
      <c r="B175" s="43"/>
      <c r="C175" s="44"/>
      <c r="D175" s="44"/>
      <c r="E175" s="44"/>
      <c r="F175" s="44"/>
      <c r="G175" s="44"/>
      <c r="H175" s="44"/>
      <c r="I175" s="120"/>
      <c r="J175" s="44"/>
      <c r="K175" s="44"/>
      <c r="L175" s="34"/>
      <c r="M175" s="33"/>
      <c r="O175" s="33"/>
      <c r="P175" s="33"/>
      <c r="Q175" s="33"/>
      <c r="R175" s="33"/>
      <c r="S175" s="33"/>
      <c r="T175" s="33"/>
      <c r="U175" s="33"/>
      <c r="V175" s="33"/>
      <c r="W175" s="33"/>
      <c r="X175" s="33"/>
      <c r="Y175" s="33"/>
      <c r="Z175" s="33"/>
      <c r="AA175" s="33"/>
      <c r="AB175" s="33"/>
      <c r="AC175" s="33"/>
      <c r="AD175" s="33"/>
      <c r="AE175" s="33"/>
    </row>
  </sheetData>
  <autoFilter ref="C102:K17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nekl02</cp:lastModifiedBy>
  <dcterms:created xsi:type="dcterms:W3CDTF">2020-03-11T20:33:26Z</dcterms:created>
  <dcterms:modified xsi:type="dcterms:W3CDTF">2020-03-17T09:04:11Z</dcterms:modified>
  <cp:category/>
  <cp:version/>
  <cp:contentType/>
  <cp:contentStatus/>
</cp:coreProperties>
</file>