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on\Desktop\Zakázky\VSE_Vencovskeho_Aula\"/>
    </mc:Choice>
  </mc:AlternateContent>
  <xr:revisionPtr revIDLastSave="0" documentId="8_{CCF7A1EA-5BF3-4C95-A78E-9B87A53FFFD3}" xr6:coauthVersionLast="47" xr6:coauthVersionMax="47" xr10:uidLastSave="{00000000-0000-0000-0000-000000000000}"/>
  <bookViews>
    <workbookView xWindow="-110" yWindow="-110" windowWidth="19420" windowHeight="10420" xr2:uid="{A57772B4-A955-423A-8BA8-DED16B548037}"/>
  </bookViews>
  <sheets>
    <sheet name="Rekapitulace stavby" sheetId="1" r:id="rId1"/>
    <sheet name="MOB - Mobiliář" sheetId="2" r:id="rId2"/>
    <sheet name="Příloha č.1" sheetId="3" r:id="rId3"/>
    <sheet name="Příloha č.2" sheetId="4" r:id="rId4"/>
  </sheets>
  <externalReferences>
    <externalReference r:id="rId5"/>
  </externalReferences>
  <definedNames>
    <definedName name="_xlnm.Print_Area" localSheetId="1">'MOB - Mobiliář'!$A$1:$L$109</definedName>
    <definedName name="_xlnm.Print_Area" localSheetId="0">'Rekapitulace stavby'!$A$1:$AR$81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17" i="2"/>
  <c r="F32" i="2" l="1"/>
  <c r="J11" i="2" l="1"/>
  <c r="J97" i="2" s="1"/>
  <c r="E17" i="2"/>
  <c r="F79" i="2" s="1"/>
  <c r="E23" i="2"/>
  <c r="J79" i="2" s="1"/>
  <c r="E20" i="2"/>
  <c r="J99" i="2" s="1"/>
  <c r="J107" i="2"/>
  <c r="J106" i="2"/>
  <c r="J105" i="2" s="1"/>
  <c r="J104" i="2" s="1"/>
  <c r="J103" i="2" s="1"/>
  <c r="J83" i="2" s="1"/>
  <c r="F99" i="2"/>
  <c r="F97" i="2"/>
  <c r="E95" i="2"/>
  <c r="E93" i="2"/>
  <c r="F78" i="2"/>
  <c r="F76" i="2"/>
  <c r="E74" i="2"/>
  <c r="J36" i="2"/>
  <c r="F36" i="2"/>
  <c r="J35" i="2"/>
  <c r="F35" i="2"/>
  <c r="J33" i="2"/>
  <c r="F33" i="2"/>
  <c r="J32" i="2"/>
  <c r="J23" i="2"/>
  <c r="J22" i="2"/>
  <c r="E72" i="2"/>
  <c r="BD78" i="1"/>
  <c r="BD77" i="1" s="1"/>
  <c r="W32" i="1" s="1"/>
  <c r="BC78" i="1"/>
  <c r="BC77" i="1" s="1"/>
  <c r="W31" i="1" s="1"/>
  <c r="BB78" i="1"/>
  <c r="BB77" i="1" s="1"/>
  <c r="BA78" i="1"/>
  <c r="BA77" i="1" s="1"/>
  <c r="AZ78" i="1"/>
  <c r="AZ77" i="1" s="1"/>
  <c r="AY78" i="1"/>
  <c r="AX78" i="1"/>
  <c r="AW78" i="1"/>
  <c r="AV78" i="1"/>
  <c r="AU78" i="1"/>
  <c r="AU77" i="1" s="1"/>
  <c r="AS77" i="1"/>
  <c r="AM73" i="1"/>
  <c r="L73" i="1"/>
  <c r="AM72" i="1"/>
  <c r="L72" i="1"/>
  <c r="AM70" i="1"/>
  <c r="L70" i="1"/>
  <c r="L68" i="1"/>
  <c r="J100" i="2" l="1"/>
  <c r="J78" i="2"/>
  <c r="J85" i="2"/>
  <c r="J84" i="2"/>
  <c r="J76" i="2"/>
  <c r="J29" i="2"/>
  <c r="F100" i="2"/>
  <c r="AX77" i="1"/>
  <c r="AW77" i="1"/>
  <c r="AK29" i="1" s="1"/>
  <c r="W29" i="1"/>
  <c r="AY77" i="1"/>
  <c r="AT78" i="1"/>
  <c r="AV77" i="1"/>
  <c r="W28" i="1"/>
  <c r="F34" i="2" l="1"/>
  <c r="J34" i="2" s="1"/>
  <c r="J38" i="2" s="1"/>
  <c r="AN78" i="1" s="1"/>
  <c r="AN77" i="1" s="1"/>
  <c r="AG78" i="1"/>
  <c r="AG77" i="1" s="1"/>
  <c r="AK25" i="1"/>
  <c r="W30" i="1" s="1"/>
  <c r="AK30" i="1" s="1"/>
  <c r="AK28" i="1"/>
  <c r="AT77" i="1"/>
  <c r="AK34" i="1" l="1"/>
</calcChain>
</file>

<file path=xl/sharedStrings.xml><?xml version="1.0" encoding="utf-8"?>
<sst xmlns="http://schemas.openxmlformats.org/spreadsheetml/2006/main" count="324" uniqueCount="216">
  <si>
    <t/>
  </si>
  <si>
    <t>REKAPITULACE STAVBY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</si>
  <si>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</si>
  <si>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</si>
  <si>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</si>
  <si>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</si>
  <si>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</si>
  <si>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</si>
  <si>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</si>
  <si>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</si>
  <si>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</si>
  <si>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VYSOKÁ ŠKOLA EKONOMICKÁ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</si>
  <si>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</si>
  <si>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</si>
  <si>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</si>
  <si>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</si>
  <si>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</si>
  <si>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</si>
  <si>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</si>
  <si>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</si>
  <si>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</si>
  <si>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</si>
  <si>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</si>
  <si>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</si>
  <si>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</si>
  <si>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</si>
  <si>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</si>
  <si>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</si>
  <si>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</si>
  <si>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</si>
  <si>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</si>
  <si>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</si>
  <si>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</si>
  <si>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</si>
  <si>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</si>
  <si>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</si>
  <si>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</si>
  <si>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</si>
  <si>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</si>
  <si>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</si>
  <si>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</si>
  <si>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</si>
  <si>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</si>
  <si>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</si>
  <si>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</si>
  <si>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</si>
  <si>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</si>
  <si>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</si>
  <si>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</si>
  <si>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</si>
  <si>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</si>
  <si>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</si>
  <si>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</si>
  <si>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</si>
  <si>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</si>
  <si>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</si>
  <si>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</si>
  <si>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MOB</t>
  </si>
  <si>
    <t>Mobiliář</t>
  </si>
  <si>
    <t>STA</t>
  </si>
  <si>
    <t>LV plan, s.r.o.</t>
  </si>
  <si>
    <t>Ing. Lukáš Vrba</t>
  </si>
  <si>
    <t>KRYCÍ LIST SOUPISU PRACÍ</t>
  </si>
  <si>
    <t>Objekt:</t>
  </si>
  <si>
    <t>MOB - Mobiliář</t>
  </si>
  <si>
    <t>REKAPITULACE ČLENĚNÍ SOUPISU PRACÍ</t>
  </si>
  <si>
    <t>Kód dílu - Popis</t>
  </si>
  <si>
    <t>Cena celkem [CZK]</t>
  </si>
  <si>
    <t>Náklady ze soupisu prací</t>
  </si>
  <si>
    <t>N00 - Interiér</t>
  </si>
  <si>
    <t xml:space="preserve">    N01 - Vybavení interiéru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</si>
  <si>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</si>
  <si>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</si>
  <si>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</si>
  <si>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</si>
  <si>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</si>
  <si>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</si>
  <si>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</si>
  <si>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D</t>
  </si>
  <si>
    <t>N00</t>
  </si>
  <si>
    <t>Interiér</t>
  </si>
  <si>
    <t>N01</t>
  </si>
  <si>
    <t>Vybavení interiéru</t>
  </si>
  <si>
    <t>1</t>
  </si>
  <si>
    <t>K</t>
  </si>
  <si>
    <t>Pol99</t>
  </si>
  <si>
    <t>ks</t>
  </si>
  <si>
    <t>4</t>
  </si>
  <si>
    <t>Pol100</t>
  </si>
  <si>
    <t>Příloha č.1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</si>
  <si>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</si>
  <si>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Minimálně 70% odpadu vzniklého při realizaci díla je nutno dále recyklovat. Obaly čistého vybavení budou v maximální míře zpětně využitelné.</t>
  </si>
  <si>
    <t>Katalog odpadů - skupina 17</t>
  </si>
  <si>
    <t>Odpady označené * jsou kategorizovány jako nebezpečné odpady.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</si>
  <si>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</si>
  <si>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</si>
  <si>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</si>
  <si>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</si>
  <si>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</si>
  <si>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</si>
  <si>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</si>
  <si>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</si>
  <si>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</si>
  <si>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</si>
  <si>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</si>
  <si>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</si>
  <si>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</si>
  <si>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</si>
  <si>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</si>
  <si>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</si>
  <si>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</si>
  <si>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</si>
  <si>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Sklo</t>
  </si>
  <si>
    <t>17 02 03</t>
  </si>
  <si>
    <t>Plasty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</si>
  <si>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</si>
  <si>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</si>
  <si>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</si>
  <si>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</si>
  <si>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</si>
  <si>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</si>
  <si>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</si>
  <si>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</si>
  <si>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</si>
  <si>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</si>
  <si>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</si>
  <si>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</si>
  <si>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</si>
  <si>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</si>
  <si>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</si>
  <si>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Hliník</t>
  </si>
  <si>
    <t>17 04 03</t>
  </si>
  <si>
    <t>Olovo</t>
  </si>
  <si>
    <t>17 04 04</t>
  </si>
  <si>
    <t>Zinek</t>
  </si>
  <si>
    <t>17 04 05</t>
  </si>
  <si>
    <t>Železo a ocel</t>
  </si>
  <si>
    <t>17 04 06</t>
  </si>
  <si>
    <t>Cín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</si>
  <si>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</si>
  <si>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</si>
  <si>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</si>
  <si>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</si>
  <si>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</si>
  <si>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</si>
  <si>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</si>
  <si>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</si>
  <si>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</si>
  <si>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</si>
  <si>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</si>
  <si>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</si>
  <si>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</si>
  <si>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</si>
  <si>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</si>
  <si>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</si>
  <si>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</si>
  <si>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</si>
  <si>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</si>
  <si>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</si>
  <si>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</si>
  <si>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</si>
  <si>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</si>
  <si>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</si>
  <si>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</si>
  <si>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</si>
  <si>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</si>
  <si>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</si>
  <si>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</si>
  <si>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</si>
  <si>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</si>
  <si>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</si>
  <si>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</si>
  <si>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</si>
  <si>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</si>
  <si>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Izolační materiály na bázi polystyrenu s obsahem POPs vyžadující specifický způsob nakládání s ohledem na nařízení o POPs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</si>
  <si>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</si>
  <si>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</si>
  <si>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</si>
  <si>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</si>
  <si>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</si>
  <si>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</si>
  <si>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</si>
  <si>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</si>
  <si>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</si>
  <si>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</si>
  <si>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</si>
  <si>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</si>
  <si>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</si>
  <si>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</si>
  <si>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</si>
  <si>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</si>
  <si>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</si>
  <si>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</si>
  <si>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</si>
  <si>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</si>
  <si>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Pro stavební práce hrazené z prostředků OP JAK platí: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</si>
  <si>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</si>
  <si>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</si>
  <si>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Podmínka platí pro všechny stavební práce – výstavbu, změny dokončených staveb, případně též údržbu dokončených staveb;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</si>
  <si>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</si>
  <si>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</si>
  <si>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Podrobné informace o vhodném postupu viz dokumentace:</t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</si>
  <si>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</si>
  <si>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</si>
  <si>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t>• mezinárodní standardy ISO 20887;</t>
  </si>
  <si>
    <r>
      <t xml:space="preserve">• Základní přehled o druhotných surovinách a recyklovaných výrobcích: </t>
    </r>
    <r>
      <rPr>
        <u/>
        <sz val="10"/>
        <color rgb="FF000000"/>
        <rFont val="Calibri"/>
        <family val="2"/>
        <charset val="238"/>
      </rPr>
      <t>http://www.recyklujmestavby.cz/</t>
    </r>
    <r>
      <rPr>
        <sz val="10"/>
        <color rgb="FF000000"/>
        <rFont val="Calibri"/>
        <family val="2"/>
        <charset val="238"/>
      </rPr>
      <t>.</t>
    </r>
  </si>
  <si>
    <t>V rámci plnění povinností podle této smlouvy je zhotovitel povinen dbát na to, aby jeho plnění splňovalo níže uvedené podmínky:</t>
  </si>
  <si>
    <t>Pro plnění podmínky významně nepoškozovat životní prostředí není nutné splnit definici odpadu dle zákona o odpadech – započítávají se i veškeré další materiály, které jsou ihned využity na staveništi a které se formálně nestanou odpadem dle právních předpisů.</t>
  </si>
  <si>
    <t>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</si>
  <si>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- V ceně položek jsou obsaženy veškeré náklady, které jsou potřeba k plnohodnotné realizaci těchto položek
- Cena každé položky zahrnuje zaměření in situ, výrobní dokumentaci, výrobu, dodávku, montáž, dopravu, přesuny hmot, detaily vč. úprav navazujících konstrukcí
- Cena každé položky zahrnuje veškerá duševní vlastnictví, projektové a inženýrské práce, které se k realizaci a používání předmětu položek váží
- Cena každé položky také zahrnuje její vzorování před její realizací v reálné velikosti na stavbě (vzorky mohou být vyžadovány i opakovaně)
- V souhrnné ceně díla je zohledněna hodnota zařízení staveniště
- Pokud se údaje v rozpočtu rozchází s jinými částmi dokumentace, platí data uvedená v rozpočtu
- Vzhledem ke skutečnosti, že nebyly provedeny sondy, doporučuje se oceňovat položky na základě vizuální obhlídky místa plnění
- Nakládání s odpady vzniklými v průběhu provádění díla bude řízeno dle Přílohy č.1                                                                                                                                  - Další specifikace dodávek a požadavky na zpracování ceny dle Přílohy č.2</t>
  </si>
  <si>
    <t>S odpadem včetně použitých obalů je nutné nakládat dle hierarchie odpadového hospodářství zejména ve smyslu zákona o odpadech a přílohy č. 24 k vyhlášce č. 273/2021 Sb., o podrobnostech nakládání s odpady, v platném znění. Zhotovitel je povinen předcházet vzniku odpadu. Jestliže nelze vzniku odpadu předejít, pak musí dojít k jeho přípravě k opětovnému použití – recyklaci, a to v úrovni nejméně 70 % (hmotnostních) stavebního a demoličního odpadu neklasifikovaného jako nebezpečný.</t>
  </si>
  <si>
    <t>Z použitých materiálů,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</t>
  </si>
  <si>
    <t>Příloha č.2</t>
  </si>
  <si>
    <t>VYSOKÁ ŠKOLA EKONOMICKÁ, Praha 3 - VENCOVSKÉHO AULA - mobiliář</t>
  </si>
  <si>
    <t>Doprava, manipulace a montáž konferenčních křesel, vč. kotevního a spojovacího materiálu.</t>
  </si>
  <si>
    <t>Jednomístné konferenční křeslo ve složení : čalouněný sklopný sedák,čalouněný opěrák, měkčené područky, výklopný stolek, centrální noha. Rozměry křesla : celková šířka 610mm, celková výška 950mm, celková hloubka ve sklopeném stavu 600mm. Nasedací výška sklopeného sedáku 450mm. Tolerance rozměru +-3%. Minimální nosnost jednoho křesla 140kg. Křesla spojena do řad. Čalouněný sedák a plošně tvarovaný opěrák polstrovány materiálem s vysokou elasticitou,schopností návratu do původního tvaru a dlouhodobou tvarovou stálostí. Tl.sedáku 120-200mm. Tl.opěráků 100-200mm. Zadní část opěráku opatřena tvarovým krytem proti okopání. Fixní, plné područky čalouněné nebo jinak měkčené. Do jedné z područek se sklápí stolek o rozměru 400x300mm z odolného materiálu s prolisem pro tužku. Nosnost stolku min.20kg. Kovový, bezúdržbový mechanismus vyklápění stolku. Čtvercová/obdélníková kovová centrální noha s PÚ práškovoou vypalovací barvou dle RAL. Potahová látka s otěruvzdorností min. 150 000 cyklů (Martindale). Každé křeslo opatřeno el.zásuvkou 1x230V + USB-C. Veškeré použité materiály musí být určeny pro intenzivní veřejný provoz.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</si>
</sst>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14"/>
      <color rgb="FFFF0000"/>
      <name val="Arial CE"/>
      <family val="2"/>
    </font>
    <font>
      <sz val="8"/>
      <color rgb="FFFF0000"/>
      <name val="Arial CE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12"/>
      <name val="Arial CE"/>
      <family val="2"/>
    </font>
    <font>
      <sz val="12"/>
      <color rgb="FF000000"/>
      <name val="Calibri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11" fillId="0" borderId="14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0" fillId="0" borderId="19" xfId="0" applyNumberFormat="1" applyFont="1" applyBorder="1" applyAlignment="1">
      <alignment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4" fontId="20" fillId="0" borderId="2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13" fillId="0" borderId="22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167" fontId="13" fillId="0" borderId="22" xfId="0" applyNumberFormat="1" applyFont="1" applyBorder="1" applyAlignment="1">
      <alignment vertical="center"/>
    </xf>
    <xf numFmtId="4" fontId="13" fillId="2" borderId="22" xfId="0" applyNumberFormat="1" applyFont="1" applyFill="1" applyBorder="1" applyAlignment="1" applyProtection="1">
      <alignment vertical="center"/>
      <protection locked="0"/>
    </xf>
    <xf numFmtId="4" fontId="13" fillId="0" borderId="22" xfId="0" applyNumberFormat="1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5" fontId="28" fillId="0" borderId="0" xfId="0" applyNumberFormat="1" applyFont="1"/>
    <xf numFmtId="0" fontId="30" fillId="0" borderId="0" xfId="0" applyFont="1"/>
    <xf numFmtId="0" fontId="31" fillId="0" borderId="0" xfId="0" applyFont="1"/>
    <xf numFmtId="0" fontId="0" fillId="0" borderId="0" xfId="0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29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0" fillId="4" borderId="27" xfId="0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26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24" fillId="0" borderId="26" xfId="0" applyFont="1" applyBorder="1"/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 applyProtection="1">
      <protection locked="0"/>
    </xf>
    <xf numFmtId="4" fontId="22" fillId="0" borderId="0" xfId="0" applyNumberFormat="1" applyFont="1"/>
    <xf numFmtId="0" fontId="24" fillId="0" borderId="27" xfId="0" applyFont="1" applyBorder="1"/>
    <xf numFmtId="0" fontId="23" fillId="0" borderId="0" xfId="0" applyFont="1" applyAlignment="1">
      <alignment horizontal="left"/>
    </xf>
    <xf numFmtId="4" fontId="23" fillId="0" borderId="0" xfId="0" applyNumberFormat="1" applyFont="1"/>
    <xf numFmtId="0" fontId="13" fillId="0" borderId="36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0" fillId="0" borderId="37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left" vertical="top" wrapText="1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9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Ulozeno%202013\Zakazky_V2025\V&#352;E%20Vencovsk&#233;ho%20aula\Projekt\Rozpo&#269;et%20-%20Vencovsk&#233;ho%20aula%20-%20mobili&#225;&#345;.xlsx" TargetMode="External"/><Relationship Id="rId1" Type="http://schemas.openxmlformats.org/officeDocument/2006/relationships/externalLinkPath" Target="file:///M:\Ulozeno%202013\Zakazky_V2025\V&#352;E%20Vencovsk&#233;ho%20aula\Projekt\Rozpo&#269;et%20-%20Vencovsk&#233;ho%20aula%20-%20mobili&#225;&#3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MOB - Mobiliář"/>
      <sheetName val="Příloha č.1"/>
      <sheetName val="Příloha č.2"/>
      <sheetName val="Příloha č.3 "/>
    </sheetNames>
    <sheetDataSet>
      <sheetData sheetId="0">
        <row r="19">
          <cell r="AN19" t="str">
            <v/>
          </cell>
        </row>
        <row r="20">
          <cell r="AN20" t="str">
            <v/>
          </cell>
        </row>
      </sheetData>
      <sheetData sheetId="1">
        <row r="33">
          <cell r="F33">
            <v>0</v>
          </cell>
          <cell r="J33">
            <v>0</v>
          </cell>
        </row>
        <row r="34">
          <cell r="F34">
            <v>0</v>
          </cell>
          <cell r="J34">
            <v>0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18">
          <cell r="P118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76F7-D399-489A-AE8C-F0004A2631CB}">
  <sheetPr>
    <pageSetUpPr fitToPage="1"/>
  </sheetPr>
  <dimension ref="A2:BD80"/>
  <sheetViews>
    <sheetView tabSelected="1" workbookViewId="0">
      <selection activeCell="BG15" sqref="BG15"/>
    </sheetView>
  </sheetViews>
  <sheetFormatPr defaultRowHeight="14.5" x14ac:dyDescent="0.35"/>
  <cols>
    <col min="1" max="1" width="2.7265625" customWidth="1"/>
    <col min="2" max="2" width="1.453125" customWidth="1"/>
    <col min="3" max="3" width="3.54296875" customWidth="1"/>
    <col min="4" max="33" width="2.26953125" customWidth="1"/>
    <col min="34" max="34" width="2.81640625" customWidth="1"/>
    <col min="35" max="35" width="27.1796875" customWidth="1"/>
    <col min="36" max="37" width="2.1796875" customWidth="1"/>
    <col min="38" max="38" width="7.1796875" customWidth="1"/>
    <col min="39" max="39" width="2.81640625" customWidth="1"/>
    <col min="40" max="40" width="11.453125" customWidth="1"/>
    <col min="41" max="41" width="6.453125" customWidth="1"/>
    <col min="42" max="42" width="3.54296875" customWidth="1"/>
    <col min="43" max="43" width="13.453125" hidden="1" customWidth="1"/>
    <col min="44" max="44" width="2.7265625" customWidth="1"/>
    <col min="45" max="47" width="22.1796875" hidden="1" customWidth="1"/>
    <col min="48" max="49" width="18.54296875" hidden="1" customWidth="1"/>
    <col min="50" max="51" width="21.453125" hidden="1" customWidth="1"/>
    <col min="52" max="52" width="18.54296875" hidden="1" customWidth="1"/>
    <col min="53" max="53" width="16.453125" hidden="1" customWidth="1"/>
    <col min="54" max="54" width="21.453125" hidden="1" customWidth="1"/>
    <col min="55" max="55" width="18.54296875" hidden="1" customWidth="1"/>
    <col min="56" max="56" width="16.453125" hidden="1" customWidth="1"/>
  </cols>
  <sheetData>
    <row r="2" spans="2:45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2:45" ht="18" x14ac:dyDescent="0.35">
      <c r="B3" s="3"/>
      <c r="D3" s="4" t="s">
        <v>1</v>
      </c>
      <c r="AR3" s="3"/>
      <c r="AS3" s="5" t="s">
        <v>2</v>
      </c>
    </row>
    <row r="4" spans="2:45" x14ac:dyDescent="0.35">
      <c r="B4" s="3"/>
      <c r="D4" s="6"/>
      <c r="K4" s="148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R4" s="3"/>
    </row>
    <row r="5" spans="2:45" x14ac:dyDescent="0.35">
      <c r="B5" s="3"/>
      <c r="D5" s="8" t="s">
        <v>3</v>
      </c>
      <c r="K5" s="150" t="s">
        <v>213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R5" s="3"/>
    </row>
    <row r="6" spans="2:45" x14ac:dyDescent="0.35">
      <c r="B6" s="3"/>
      <c r="D6" s="9" t="s">
        <v>4</v>
      </c>
      <c r="K6" s="7" t="s">
        <v>0</v>
      </c>
      <c r="AK6" s="9" t="s">
        <v>5</v>
      </c>
      <c r="AN6" s="7" t="s">
        <v>0</v>
      </c>
      <c r="AR6" s="3"/>
    </row>
    <row r="7" spans="2:45" x14ac:dyDescent="0.35">
      <c r="B7" s="3"/>
      <c r="D7" s="9" t="s">
        <v>6</v>
      </c>
      <c r="K7" s="7" t="s">
        <v>7</v>
      </c>
      <c r="AK7" s="9" t="s">
        <v>8</v>
      </c>
      <c r="AN7" s="10" t="s">
        <v>14</v>
      </c>
      <c r="AR7" s="3"/>
    </row>
    <row r="8" spans="2:45" x14ac:dyDescent="0.35">
      <c r="B8" s="3"/>
      <c r="AR8" s="3"/>
    </row>
    <row r="9" spans="2:45" x14ac:dyDescent="0.35">
      <c r="B9" s="3"/>
      <c r="D9" s="9" t="s">
        <v>9</v>
      </c>
      <c r="AK9" s="9" t="s">
        <v>10</v>
      </c>
      <c r="AN9" s="7" t="s">
        <v>0</v>
      </c>
      <c r="AR9" s="3"/>
    </row>
    <row r="10" spans="2:45" x14ac:dyDescent="0.35">
      <c r="B10" s="3"/>
      <c r="E10" s="7" t="s">
        <v>11</v>
      </c>
      <c r="AK10" s="9" t="s">
        <v>12</v>
      </c>
      <c r="AN10" s="7" t="s">
        <v>0</v>
      </c>
      <c r="AR10" s="3"/>
    </row>
    <row r="11" spans="2:45" x14ac:dyDescent="0.35">
      <c r="B11" s="3"/>
      <c r="AR11" s="3"/>
    </row>
    <row r="12" spans="2:45" x14ac:dyDescent="0.35">
      <c r="B12" s="3"/>
      <c r="D12" s="9" t="s">
        <v>13</v>
      </c>
      <c r="AK12" s="9" t="s">
        <v>10</v>
      </c>
      <c r="AN12" s="10" t="s">
        <v>14</v>
      </c>
      <c r="AR12" s="3"/>
    </row>
    <row r="13" spans="2:45" x14ac:dyDescent="0.35">
      <c r="B13" s="3"/>
      <c r="E13" s="151" t="s">
        <v>14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9" t="s">
        <v>12</v>
      </c>
      <c r="AN13" s="10" t="s">
        <v>14</v>
      </c>
      <c r="AR13" s="3"/>
    </row>
    <row r="14" spans="2:45" x14ac:dyDescent="0.35">
      <c r="B14" s="3"/>
      <c r="AR14" s="3"/>
    </row>
    <row r="15" spans="2:45" x14ac:dyDescent="0.35">
      <c r="B15" s="3"/>
      <c r="D15" s="9" t="s">
        <v>15</v>
      </c>
      <c r="AK15" s="9" t="s">
        <v>10</v>
      </c>
      <c r="AN15" s="7" t="s">
        <v>0</v>
      </c>
      <c r="AR15" s="3"/>
    </row>
    <row r="16" spans="2:45" x14ac:dyDescent="0.35">
      <c r="B16" s="3"/>
      <c r="E16" s="7" t="s">
        <v>60</v>
      </c>
      <c r="AK16" s="9" t="s">
        <v>12</v>
      </c>
      <c r="AN16" s="7" t="s">
        <v>0</v>
      </c>
      <c r="AR16" s="3"/>
    </row>
    <row r="17" spans="1:56" x14ac:dyDescent="0.35">
      <c r="B17" s="3"/>
      <c r="AR17" s="3"/>
    </row>
    <row r="18" spans="1:56" x14ac:dyDescent="0.35">
      <c r="B18" s="3"/>
      <c r="D18" s="9" t="s">
        <v>16</v>
      </c>
      <c r="AK18" s="9" t="s">
        <v>10</v>
      </c>
      <c r="AN18" s="7" t="s">
        <v>0</v>
      </c>
      <c r="AR18" s="3"/>
    </row>
    <row r="19" spans="1:56" x14ac:dyDescent="0.35">
      <c r="B19" s="3"/>
      <c r="E19" s="7" t="s">
        <v>61</v>
      </c>
      <c r="AK19" s="9" t="s">
        <v>12</v>
      </c>
      <c r="AN19" s="7" t="s">
        <v>0</v>
      </c>
      <c r="AR19" s="3"/>
    </row>
    <row r="20" spans="1:56" x14ac:dyDescent="0.35">
      <c r="B20" s="3"/>
      <c r="AR20" s="3"/>
    </row>
    <row r="21" spans="1:56" x14ac:dyDescent="0.35">
      <c r="B21" s="3"/>
      <c r="D21" s="9" t="s">
        <v>17</v>
      </c>
      <c r="AR21" s="3"/>
    </row>
    <row r="22" spans="1:56" ht="150.75" customHeight="1" x14ac:dyDescent="0.35">
      <c r="B22" s="3"/>
      <c r="E22" s="153" t="s">
        <v>209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R22" s="3"/>
    </row>
    <row r="23" spans="1:56" x14ac:dyDescent="0.35">
      <c r="B23" s="3"/>
      <c r="AR23" s="3"/>
    </row>
    <row r="24" spans="1:56" ht="14.25" customHeight="1" x14ac:dyDescent="0.35">
      <c r="B24" s="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R24" s="3"/>
    </row>
    <row r="25" spans="1:56" x14ac:dyDescent="0.35">
      <c r="A25" s="12"/>
      <c r="B25" s="13"/>
      <c r="C25" s="12"/>
      <c r="D25" s="14" t="s">
        <v>18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4">
        <f>'MOB - Mobiliář'!J29</f>
        <v>0</v>
      </c>
      <c r="AL25" s="155"/>
      <c r="AM25" s="155"/>
      <c r="AN25" s="155"/>
      <c r="AO25" s="155"/>
      <c r="AP25" s="12"/>
      <c r="AQ25" s="12"/>
      <c r="AR25" s="13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</row>
    <row r="26" spans="1:56" x14ac:dyDescent="0.3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</row>
    <row r="27" spans="1:56" x14ac:dyDescent="0.35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47" t="s">
        <v>19</v>
      </c>
      <c r="M27" s="147"/>
      <c r="N27" s="147"/>
      <c r="O27" s="147"/>
      <c r="P27" s="147"/>
      <c r="Q27" s="12"/>
      <c r="R27" s="12"/>
      <c r="S27" s="12"/>
      <c r="T27" s="12"/>
      <c r="U27" s="12"/>
      <c r="V27" s="12"/>
      <c r="W27" s="147" t="s">
        <v>20</v>
      </c>
      <c r="X27" s="147"/>
      <c r="Y27" s="147"/>
      <c r="Z27" s="147"/>
      <c r="AA27" s="147"/>
      <c r="AB27" s="147"/>
      <c r="AC27" s="147"/>
      <c r="AD27" s="147"/>
      <c r="AE27" s="147"/>
      <c r="AF27" s="12"/>
      <c r="AG27" s="12"/>
      <c r="AH27" s="12"/>
      <c r="AI27" s="12"/>
      <c r="AJ27" s="12"/>
      <c r="AK27" s="147" t="s">
        <v>21</v>
      </c>
      <c r="AL27" s="147"/>
      <c r="AM27" s="147"/>
      <c r="AN27" s="147"/>
      <c r="AO27" s="147"/>
      <c r="AP27" s="12"/>
      <c r="AQ27" s="12"/>
      <c r="AR27" s="13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</row>
    <row r="28" spans="1:56" x14ac:dyDescent="0.35">
      <c r="A28" s="17"/>
      <c r="B28" s="18"/>
      <c r="C28" s="17"/>
      <c r="D28" s="9" t="s">
        <v>22</v>
      </c>
      <c r="E28" s="17"/>
      <c r="F28" s="9" t="s">
        <v>23</v>
      </c>
      <c r="G28" s="17"/>
      <c r="H28" s="17"/>
      <c r="I28" s="17"/>
      <c r="J28" s="17"/>
      <c r="K28" s="17"/>
      <c r="L28" s="156">
        <v>0.21</v>
      </c>
      <c r="M28" s="157"/>
      <c r="N28" s="157"/>
      <c r="O28" s="157"/>
      <c r="P28" s="157"/>
      <c r="Q28" s="17"/>
      <c r="R28" s="17"/>
      <c r="S28" s="17"/>
      <c r="T28" s="17"/>
      <c r="U28" s="17"/>
      <c r="V28" s="17"/>
      <c r="W28" s="158">
        <f>ROUND(AZ77, 2)</f>
        <v>0</v>
      </c>
      <c r="X28" s="157"/>
      <c r="Y28" s="157"/>
      <c r="Z28" s="157"/>
      <c r="AA28" s="157"/>
      <c r="AB28" s="157"/>
      <c r="AC28" s="157"/>
      <c r="AD28" s="157"/>
      <c r="AE28" s="157"/>
      <c r="AF28" s="17"/>
      <c r="AG28" s="17"/>
      <c r="AH28" s="17"/>
      <c r="AI28" s="17"/>
      <c r="AJ28" s="17"/>
      <c r="AK28" s="158">
        <f>ROUND(AV77, 2)</f>
        <v>0</v>
      </c>
      <c r="AL28" s="157"/>
      <c r="AM28" s="157"/>
      <c r="AN28" s="157"/>
      <c r="AO28" s="157"/>
      <c r="AP28" s="17"/>
      <c r="AQ28" s="17"/>
      <c r="AR28" s="18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56" x14ac:dyDescent="0.35">
      <c r="A29" s="17"/>
      <c r="B29" s="18"/>
      <c r="C29" s="17"/>
      <c r="D29" s="17"/>
      <c r="E29" s="17"/>
      <c r="F29" s="9" t="s">
        <v>24</v>
      </c>
      <c r="G29" s="17"/>
      <c r="H29" s="17"/>
      <c r="I29" s="17"/>
      <c r="J29" s="17"/>
      <c r="K29" s="17"/>
      <c r="L29" s="156">
        <v>0.12</v>
      </c>
      <c r="M29" s="157"/>
      <c r="N29" s="157"/>
      <c r="O29" s="157"/>
      <c r="P29" s="157"/>
      <c r="Q29" s="17"/>
      <c r="R29" s="17"/>
      <c r="S29" s="17"/>
      <c r="T29" s="17"/>
      <c r="U29" s="17"/>
      <c r="V29" s="17"/>
      <c r="W29" s="158">
        <f>ROUND(BA77, 2)</f>
        <v>0</v>
      </c>
      <c r="X29" s="157"/>
      <c r="Y29" s="157"/>
      <c r="Z29" s="157"/>
      <c r="AA29" s="157"/>
      <c r="AB29" s="157"/>
      <c r="AC29" s="157"/>
      <c r="AD29" s="157"/>
      <c r="AE29" s="157"/>
      <c r="AF29" s="17"/>
      <c r="AG29" s="17"/>
      <c r="AH29" s="17"/>
      <c r="AI29" s="17"/>
      <c r="AJ29" s="17"/>
      <c r="AK29" s="158">
        <f>ROUND(AW77, 2)</f>
        <v>0</v>
      </c>
      <c r="AL29" s="157"/>
      <c r="AM29" s="157"/>
      <c r="AN29" s="157"/>
      <c r="AO29" s="157"/>
      <c r="AP29" s="17"/>
      <c r="AQ29" s="17"/>
      <c r="AR29" s="18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56" x14ac:dyDescent="0.35">
      <c r="A30" s="17"/>
      <c r="B30" s="18"/>
      <c r="C30" s="17"/>
      <c r="D30" s="17"/>
      <c r="E30" s="17"/>
      <c r="F30" s="9" t="s">
        <v>25</v>
      </c>
      <c r="G30" s="17"/>
      <c r="H30" s="17"/>
      <c r="I30" s="17"/>
      <c r="J30" s="17"/>
      <c r="K30" s="17"/>
      <c r="L30" s="156">
        <v>0.21</v>
      </c>
      <c r="M30" s="157"/>
      <c r="N30" s="157"/>
      <c r="O30" s="157"/>
      <c r="P30" s="157"/>
      <c r="Q30" s="17"/>
      <c r="R30" s="17"/>
      <c r="S30" s="17"/>
      <c r="T30" s="17"/>
      <c r="U30" s="17"/>
      <c r="V30" s="17"/>
      <c r="W30" s="158">
        <f>AK25</f>
        <v>0</v>
      </c>
      <c r="X30" s="157"/>
      <c r="Y30" s="157"/>
      <c r="Z30" s="157"/>
      <c r="AA30" s="157"/>
      <c r="AB30" s="157"/>
      <c r="AC30" s="157"/>
      <c r="AD30" s="157"/>
      <c r="AE30" s="157"/>
      <c r="AF30" s="17"/>
      <c r="AG30" s="17"/>
      <c r="AH30" s="17"/>
      <c r="AI30" s="17"/>
      <c r="AJ30" s="17"/>
      <c r="AK30" s="158">
        <f>W30*0.21</f>
        <v>0</v>
      </c>
      <c r="AL30" s="157"/>
      <c r="AM30" s="157"/>
      <c r="AN30" s="157"/>
      <c r="AO30" s="157"/>
      <c r="AP30" s="17"/>
      <c r="AQ30" s="17"/>
      <c r="AR30" s="18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</row>
    <row r="31" spans="1:56" x14ac:dyDescent="0.35">
      <c r="A31" s="17"/>
      <c r="B31" s="18"/>
      <c r="C31" s="17"/>
      <c r="D31" s="17"/>
      <c r="E31" s="17"/>
      <c r="F31" s="9" t="s">
        <v>26</v>
      </c>
      <c r="G31" s="17"/>
      <c r="H31" s="17"/>
      <c r="I31" s="17"/>
      <c r="J31" s="17"/>
      <c r="K31" s="17"/>
      <c r="L31" s="156">
        <v>0.12</v>
      </c>
      <c r="M31" s="157"/>
      <c r="N31" s="157"/>
      <c r="O31" s="157"/>
      <c r="P31" s="157"/>
      <c r="Q31" s="17"/>
      <c r="R31" s="17"/>
      <c r="S31" s="17"/>
      <c r="T31" s="17"/>
      <c r="U31" s="17"/>
      <c r="V31" s="17"/>
      <c r="W31" s="158">
        <f>ROUND(BC77, 2)</f>
        <v>0</v>
      </c>
      <c r="X31" s="157"/>
      <c r="Y31" s="157"/>
      <c r="Z31" s="157"/>
      <c r="AA31" s="157"/>
      <c r="AB31" s="157"/>
      <c r="AC31" s="157"/>
      <c r="AD31" s="157"/>
      <c r="AE31" s="157"/>
      <c r="AF31" s="17"/>
      <c r="AG31" s="17"/>
      <c r="AH31" s="17"/>
      <c r="AI31" s="17"/>
      <c r="AJ31" s="17"/>
      <c r="AK31" s="158">
        <v>0</v>
      </c>
      <c r="AL31" s="157"/>
      <c r="AM31" s="157"/>
      <c r="AN31" s="157"/>
      <c r="AO31" s="157"/>
      <c r="AP31" s="17"/>
      <c r="AQ31" s="17"/>
      <c r="AR31" s="18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</row>
    <row r="32" spans="1:56" x14ac:dyDescent="0.35">
      <c r="A32" s="17"/>
      <c r="B32" s="18"/>
      <c r="C32" s="17"/>
      <c r="D32" s="17"/>
      <c r="E32" s="17"/>
      <c r="F32" s="9" t="s">
        <v>27</v>
      </c>
      <c r="G32" s="17"/>
      <c r="H32" s="17"/>
      <c r="I32" s="17"/>
      <c r="J32" s="17"/>
      <c r="K32" s="17"/>
      <c r="L32" s="156">
        <v>0</v>
      </c>
      <c r="M32" s="157"/>
      <c r="N32" s="157"/>
      <c r="O32" s="157"/>
      <c r="P32" s="157"/>
      <c r="Q32" s="17"/>
      <c r="R32" s="17"/>
      <c r="S32" s="17"/>
      <c r="T32" s="17"/>
      <c r="U32" s="17"/>
      <c r="V32" s="17"/>
      <c r="W32" s="158">
        <f>ROUND(BD77, 2)</f>
        <v>0</v>
      </c>
      <c r="X32" s="157"/>
      <c r="Y32" s="157"/>
      <c r="Z32" s="157"/>
      <c r="AA32" s="157"/>
      <c r="AB32" s="157"/>
      <c r="AC32" s="157"/>
      <c r="AD32" s="157"/>
      <c r="AE32" s="157"/>
      <c r="AF32" s="17"/>
      <c r="AG32" s="17"/>
      <c r="AH32" s="17"/>
      <c r="AI32" s="17"/>
      <c r="AJ32" s="17"/>
      <c r="AK32" s="158">
        <v>0</v>
      </c>
      <c r="AL32" s="157"/>
      <c r="AM32" s="157"/>
      <c r="AN32" s="157"/>
      <c r="AO32" s="157"/>
      <c r="AP32" s="17"/>
      <c r="AQ32" s="17"/>
      <c r="AR32" s="18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56" x14ac:dyDescent="0.35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</row>
    <row r="34" spans="1:56" ht="15.5" x14ac:dyDescent="0.35">
      <c r="A34" s="12"/>
      <c r="B34" s="13"/>
      <c r="C34" s="19"/>
      <c r="D34" s="20" t="s">
        <v>28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 t="s">
        <v>29</v>
      </c>
      <c r="U34" s="21"/>
      <c r="V34" s="21"/>
      <c r="W34" s="21"/>
      <c r="X34" s="161" t="s">
        <v>30</v>
      </c>
      <c r="Y34" s="162"/>
      <c r="Z34" s="162"/>
      <c r="AA34" s="162"/>
      <c r="AB34" s="162"/>
      <c r="AC34" s="21"/>
      <c r="AD34" s="21"/>
      <c r="AE34" s="21"/>
      <c r="AF34" s="21"/>
      <c r="AG34" s="21"/>
      <c r="AH34" s="21"/>
      <c r="AI34" s="21"/>
      <c r="AJ34" s="21"/>
      <c r="AK34" s="163">
        <f>SUM(AK25:AK32)</f>
        <v>0</v>
      </c>
      <c r="AL34" s="162"/>
      <c r="AM34" s="162"/>
      <c r="AN34" s="162"/>
      <c r="AO34" s="164"/>
      <c r="AP34" s="19"/>
      <c r="AQ34" s="19"/>
      <c r="AR34" s="13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</row>
    <row r="35" spans="1:56" x14ac:dyDescent="0.35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</row>
    <row r="36" spans="1:56" x14ac:dyDescent="0.35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3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</row>
    <row r="37" spans="1:56" x14ac:dyDescent="0.35">
      <c r="B37" s="3"/>
      <c r="AR37" s="3"/>
    </row>
    <row r="38" spans="1:56" x14ac:dyDescent="0.35">
      <c r="B38" s="3"/>
      <c r="AR38" s="3"/>
    </row>
    <row r="39" spans="1:56" x14ac:dyDescent="0.35">
      <c r="B39" s="3"/>
      <c r="AR39" s="3"/>
    </row>
    <row r="40" spans="1:56" x14ac:dyDescent="0.35">
      <c r="B40" s="3"/>
      <c r="AR40" s="3"/>
    </row>
    <row r="41" spans="1:56" x14ac:dyDescent="0.35">
      <c r="B41" s="3"/>
      <c r="AR41" s="3"/>
    </row>
    <row r="42" spans="1:56" x14ac:dyDescent="0.35">
      <c r="A42" s="12"/>
      <c r="B42" s="13"/>
      <c r="C42" s="12"/>
      <c r="D42" s="23" t="s">
        <v>31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3" t="s">
        <v>32</v>
      </c>
      <c r="AI42" s="24"/>
      <c r="AJ42" s="24"/>
      <c r="AK42" s="24"/>
      <c r="AL42" s="24"/>
      <c r="AM42" s="24"/>
      <c r="AN42" s="24"/>
      <c r="AO42" s="24"/>
      <c r="AP42" s="12"/>
      <c r="AQ42" s="12"/>
      <c r="AR42" s="13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</row>
    <row r="43" spans="1:56" x14ac:dyDescent="0.35">
      <c r="B43" s="3"/>
      <c r="AR43" s="3"/>
    </row>
    <row r="44" spans="1:56" x14ac:dyDescent="0.35">
      <c r="B44" s="3"/>
      <c r="AR44" s="3"/>
    </row>
    <row r="45" spans="1:56" x14ac:dyDescent="0.35">
      <c r="B45" s="3"/>
      <c r="AR45" s="3"/>
    </row>
    <row r="46" spans="1:56" x14ac:dyDescent="0.35">
      <c r="B46" s="3"/>
      <c r="AR46" s="3"/>
    </row>
    <row r="47" spans="1:56" x14ac:dyDescent="0.35">
      <c r="B47" s="3"/>
      <c r="AR47" s="3"/>
    </row>
    <row r="48" spans="1:56" x14ac:dyDescent="0.35">
      <c r="B48" s="3"/>
      <c r="AR48" s="3"/>
    </row>
    <row r="49" spans="1:56" x14ac:dyDescent="0.35">
      <c r="B49" s="3"/>
      <c r="AR49" s="3"/>
    </row>
    <row r="50" spans="1:56" x14ac:dyDescent="0.35">
      <c r="A50" s="12"/>
      <c r="B50" s="13"/>
      <c r="C50" s="12"/>
      <c r="D50" s="25" t="s">
        <v>33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5" t="s">
        <v>34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25" t="s">
        <v>33</v>
      </c>
      <c r="AI50" s="15"/>
      <c r="AJ50" s="15"/>
      <c r="AK50" s="15"/>
      <c r="AL50" s="15"/>
      <c r="AM50" s="25" t="s">
        <v>34</v>
      </c>
      <c r="AN50" s="15"/>
      <c r="AO50" s="15"/>
      <c r="AP50" s="12"/>
      <c r="AQ50" s="12"/>
      <c r="AR50" s="13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</row>
    <row r="51" spans="1:56" x14ac:dyDescent="0.35">
      <c r="B51" s="3"/>
      <c r="AR51" s="3"/>
    </row>
    <row r="52" spans="1:56" x14ac:dyDescent="0.35">
      <c r="B52" s="3"/>
      <c r="AR52" s="3"/>
    </row>
    <row r="53" spans="1:56" x14ac:dyDescent="0.35">
      <c r="A53" s="12"/>
      <c r="B53" s="13"/>
      <c r="C53" s="12"/>
      <c r="D53" s="23" t="s">
        <v>35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3" t="s">
        <v>36</v>
      </c>
      <c r="AI53" s="24"/>
      <c r="AJ53" s="24"/>
      <c r="AK53" s="24"/>
      <c r="AL53" s="24"/>
      <c r="AM53" s="24"/>
      <c r="AN53" s="24"/>
      <c r="AO53" s="24"/>
      <c r="AP53" s="12"/>
      <c r="AQ53" s="12"/>
      <c r="AR53" s="13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</row>
    <row r="54" spans="1:56" x14ac:dyDescent="0.35">
      <c r="B54" s="3"/>
      <c r="AR54" s="3"/>
    </row>
    <row r="55" spans="1:56" x14ac:dyDescent="0.35">
      <c r="B55" s="3"/>
      <c r="AR55" s="3"/>
    </row>
    <row r="56" spans="1:56" x14ac:dyDescent="0.35">
      <c r="B56" s="3"/>
      <c r="AR56" s="3"/>
    </row>
    <row r="57" spans="1:56" x14ac:dyDescent="0.35">
      <c r="B57" s="3"/>
      <c r="AR57" s="3"/>
    </row>
    <row r="58" spans="1:56" x14ac:dyDescent="0.35">
      <c r="B58" s="3"/>
      <c r="AR58" s="3"/>
    </row>
    <row r="59" spans="1:56" x14ac:dyDescent="0.35">
      <c r="B59" s="3"/>
      <c r="AR59" s="3"/>
    </row>
    <row r="60" spans="1:56" x14ac:dyDescent="0.35">
      <c r="B60" s="3"/>
      <c r="AR60" s="3"/>
    </row>
    <row r="61" spans="1:56" x14ac:dyDescent="0.35">
      <c r="A61" s="12"/>
      <c r="B61" s="13"/>
      <c r="C61" s="12"/>
      <c r="D61" s="25" t="s">
        <v>33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25" t="s">
        <v>34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25" t="s">
        <v>33</v>
      </c>
      <c r="AI61" s="15"/>
      <c r="AJ61" s="15"/>
      <c r="AK61" s="15"/>
      <c r="AL61" s="15"/>
      <c r="AM61" s="25" t="s">
        <v>34</v>
      </c>
      <c r="AN61" s="15"/>
      <c r="AO61" s="15"/>
      <c r="AP61" s="12"/>
      <c r="AQ61" s="12"/>
      <c r="AR61" s="13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</row>
    <row r="62" spans="1:56" x14ac:dyDescent="0.35">
      <c r="A62" s="12"/>
      <c r="B62" s="146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2"/>
      <c r="AR62" s="13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</row>
    <row r="65" spans="1:56" x14ac:dyDescent="0.35">
      <c r="A65" s="12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13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</row>
    <row r="66" spans="1:56" ht="18" x14ac:dyDescent="0.35">
      <c r="A66" s="12"/>
      <c r="B66" s="13"/>
      <c r="C66" s="4" t="s">
        <v>37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3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</row>
    <row r="67" spans="1:56" x14ac:dyDescent="0.35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3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</row>
    <row r="68" spans="1:56" x14ac:dyDescent="0.35">
      <c r="A68" s="31"/>
      <c r="B68" s="32"/>
      <c r="C68" s="33" t="s">
        <v>3</v>
      </c>
      <c r="D68" s="31"/>
      <c r="E68" s="31"/>
      <c r="F68" s="31"/>
      <c r="G68" s="31"/>
      <c r="H68" s="31"/>
      <c r="I68" s="31"/>
      <c r="J68" s="31"/>
      <c r="K68" s="31"/>
      <c r="L68" s="159" t="str">
        <f>K5</f>
        <v>VYSOKÁ ŠKOLA EKONOMICKÁ, Praha 3 - VENCOVSKÉHO AULA - mobiliář</v>
      </c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31"/>
      <c r="AQ68" s="31"/>
      <c r="AR68" s="32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</row>
    <row r="69" spans="1:56" x14ac:dyDescent="0.35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3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</row>
    <row r="70" spans="1:56" x14ac:dyDescent="0.35">
      <c r="A70" s="12"/>
      <c r="B70" s="13"/>
      <c r="C70" s="9" t="s">
        <v>6</v>
      </c>
      <c r="D70" s="12"/>
      <c r="E70" s="12"/>
      <c r="F70" s="12"/>
      <c r="G70" s="12"/>
      <c r="H70" s="12"/>
      <c r="I70" s="12"/>
      <c r="J70" s="12"/>
      <c r="K70" s="12"/>
      <c r="L70" s="34" t="str">
        <f>IF(K7="","",K7)</f>
        <v xml:space="preserve"> 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9" t="s">
        <v>8</v>
      </c>
      <c r="AJ70" s="12"/>
      <c r="AK70" s="12"/>
      <c r="AL70" s="12"/>
      <c r="AM70" s="165" t="str">
        <f>IF(AN7= "","",AN7)</f>
        <v>Vyplň údaj</v>
      </c>
      <c r="AN70" s="165"/>
      <c r="AO70" s="12"/>
      <c r="AP70" s="12"/>
      <c r="AQ70" s="12"/>
      <c r="AR70" s="13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</row>
    <row r="71" spans="1:56" x14ac:dyDescent="0.35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3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</row>
    <row r="72" spans="1:56" x14ac:dyDescent="0.35">
      <c r="A72" s="12"/>
      <c r="B72" s="13"/>
      <c r="C72" s="9" t="s">
        <v>9</v>
      </c>
      <c r="D72" s="12"/>
      <c r="E72" s="12"/>
      <c r="F72" s="12"/>
      <c r="G72" s="12"/>
      <c r="H72" s="12"/>
      <c r="I72" s="12"/>
      <c r="J72" s="12"/>
      <c r="K72" s="12"/>
      <c r="L72" s="30" t="str">
        <f>IF(E10= "","",E10)</f>
        <v>VYSOKÁ ŠKOLA EKONOMICKÁ</v>
      </c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9" t="s">
        <v>15</v>
      </c>
      <c r="AJ72" s="12"/>
      <c r="AK72" s="12"/>
      <c r="AL72" s="12"/>
      <c r="AM72" s="166" t="str">
        <f>IF(E16="","",E16)</f>
        <v>LV plan, s.r.o.</v>
      </c>
      <c r="AN72" s="167"/>
      <c r="AO72" s="167"/>
      <c r="AP72" s="167"/>
      <c r="AQ72" s="12"/>
      <c r="AR72" s="13"/>
      <c r="AS72" s="168" t="s">
        <v>38</v>
      </c>
      <c r="AT72" s="169"/>
      <c r="AU72" s="36"/>
      <c r="AV72" s="36"/>
      <c r="AW72" s="36"/>
      <c r="AX72" s="36"/>
      <c r="AY72" s="36"/>
      <c r="AZ72" s="36"/>
      <c r="BA72" s="36"/>
      <c r="BB72" s="36"/>
      <c r="BC72" s="36"/>
      <c r="BD72" s="37"/>
    </row>
    <row r="73" spans="1:56" x14ac:dyDescent="0.35">
      <c r="A73" s="12"/>
      <c r="B73" s="13"/>
      <c r="C73" s="9" t="s">
        <v>13</v>
      </c>
      <c r="D73" s="12"/>
      <c r="E73" s="12"/>
      <c r="F73" s="12"/>
      <c r="G73" s="12"/>
      <c r="H73" s="12"/>
      <c r="I73" s="12"/>
      <c r="J73" s="12"/>
      <c r="K73" s="12"/>
      <c r="L73" s="30" t="str">
        <f>IF(E13= "Vyplň údaj","",E13)</f>
        <v/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9" t="s">
        <v>16</v>
      </c>
      <c r="AJ73" s="12"/>
      <c r="AK73" s="12"/>
      <c r="AL73" s="12"/>
      <c r="AM73" s="166" t="str">
        <f>IF(E19="","",E19)</f>
        <v>Ing. Lukáš Vrba</v>
      </c>
      <c r="AN73" s="167"/>
      <c r="AO73" s="167"/>
      <c r="AP73" s="167"/>
      <c r="AQ73" s="12"/>
      <c r="AR73" s="13"/>
      <c r="AS73" s="170"/>
      <c r="AT73" s="171"/>
      <c r="AU73" s="12"/>
      <c r="AV73" s="12"/>
      <c r="AW73" s="12"/>
      <c r="AX73" s="12"/>
      <c r="AY73" s="12"/>
      <c r="AZ73" s="12"/>
      <c r="BA73" s="12"/>
      <c r="BB73" s="12"/>
      <c r="BC73" s="12"/>
      <c r="BD73" s="39"/>
    </row>
    <row r="74" spans="1:56" x14ac:dyDescent="0.35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3"/>
      <c r="AS74" s="170"/>
      <c r="AT74" s="171"/>
      <c r="AU74" s="12"/>
      <c r="AV74" s="12"/>
      <c r="AW74" s="12"/>
      <c r="AX74" s="12"/>
      <c r="AY74" s="12"/>
      <c r="AZ74" s="12"/>
      <c r="BA74" s="12"/>
      <c r="BB74" s="12"/>
      <c r="BC74" s="12"/>
      <c r="BD74" s="39"/>
    </row>
    <row r="75" spans="1:56" ht="23" x14ac:dyDescent="0.35">
      <c r="A75" s="12"/>
      <c r="B75" s="13"/>
      <c r="C75" s="172" t="s">
        <v>39</v>
      </c>
      <c r="D75" s="173"/>
      <c r="E75" s="173"/>
      <c r="F75" s="173"/>
      <c r="G75" s="173"/>
      <c r="H75" s="40"/>
      <c r="I75" s="174" t="s">
        <v>40</v>
      </c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5" t="s">
        <v>41</v>
      </c>
      <c r="AH75" s="173"/>
      <c r="AI75" s="173"/>
      <c r="AJ75" s="173"/>
      <c r="AK75" s="173"/>
      <c r="AL75" s="173"/>
      <c r="AM75" s="173"/>
      <c r="AN75" s="174" t="s">
        <v>42</v>
      </c>
      <c r="AO75" s="173"/>
      <c r="AP75" s="176"/>
      <c r="AQ75" s="41" t="s">
        <v>43</v>
      </c>
      <c r="AR75" s="13"/>
      <c r="AS75" s="42" t="s">
        <v>44</v>
      </c>
      <c r="AT75" s="43" t="s">
        <v>45</v>
      </c>
      <c r="AU75" s="43" t="s">
        <v>46</v>
      </c>
      <c r="AV75" s="43" t="s">
        <v>47</v>
      </c>
      <c r="AW75" s="43" t="s">
        <v>48</v>
      </c>
      <c r="AX75" s="43" t="s">
        <v>49</v>
      </c>
      <c r="AY75" s="43" t="s">
        <v>50</v>
      </c>
      <c r="AZ75" s="43" t="s">
        <v>51</v>
      </c>
      <c r="BA75" s="43" t="s">
        <v>52</v>
      </c>
      <c r="BB75" s="43" t="s">
        <v>53</v>
      </c>
      <c r="BC75" s="43" t="s">
        <v>54</v>
      </c>
      <c r="BD75" s="44" t="s">
        <v>55</v>
      </c>
    </row>
    <row r="76" spans="1:56" x14ac:dyDescent="0.35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3"/>
      <c r="AS76" s="45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7"/>
    </row>
    <row r="77" spans="1:56" ht="15.5" x14ac:dyDescent="0.35">
      <c r="A77" s="46"/>
      <c r="B77" s="47"/>
      <c r="C77" s="48" t="s">
        <v>56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177">
        <f>ROUND(AG78,2)</f>
        <v>0</v>
      </c>
      <c r="AH77" s="177"/>
      <c r="AI77" s="177"/>
      <c r="AJ77" s="177"/>
      <c r="AK77" s="177"/>
      <c r="AL77" s="177"/>
      <c r="AM77" s="177"/>
      <c r="AN77" s="178">
        <f>AN78</f>
        <v>0</v>
      </c>
      <c r="AO77" s="178"/>
      <c r="AP77" s="178"/>
      <c r="AQ77" s="51" t="s">
        <v>0</v>
      </c>
      <c r="AR77" s="47"/>
      <c r="AS77" s="52">
        <f>ROUND(AS78,2)</f>
        <v>0</v>
      </c>
      <c r="AT77" s="53">
        <f>ROUND(SUM(AV77:AW77),2)</f>
        <v>0</v>
      </c>
      <c r="AU77" s="54">
        <f>ROUND(AU78,5)</f>
        <v>0</v>
      </c>
      <c r="AV77" s="53">
        <f>ROUND(AZ77*L28,2)</f>
        <v>0</v>
      </c>
      <c r="AW77" s="53">
        <f>ROUND(BA77*L29,2)</f>
        <v>0</v>
      </c>
      <c r="AX77" s="53">
        <f>ROUND(BB77*L28,2)</f>
        <v>0</v>
      </c>
      <c r="AY77" s="53">
        <f>ROUND(BC77*L29,2)</f>
        <v>0</v>
      </c>
      <c r="AZ77" s="53">
        <f>ROUND(AZ78,2)</f>
        <v>0</v>
      </c>
      <c r="BA77" s="53">
        <f>ROUND(BA78,2)</f>
        <v>0</v>
      </c>
      <c r="BB77" s="53">
        <f>ROUND(BB78,2)</f>
        <v>0</v>
      </c>
      <c r="BC77" s="53">
        <f>ROUND(BC78,2)</f>
        <v>0</v>
      </c>
      <c r="BD77" s="55">
        <f>ROUND(BD78,2)</f>
        <v>0</v>
      </c>
    </row>
    <row r="78" spans="1:56" ht="22.5" x14ac:dyDescent="0.35">
      <c r="A78" s="56"/>
      <c r="B78" s="57"/>
      <c r="C78" s="58"/>
      <c r="D78" s="179" t="s">
        <v>57</v>
      </c>
      <c r="E78" s="179"/>
      <c r="F78" s="179"/>
      <c r="G78" s="179"/>
      <c r="H78" s="179"/>
      <c r="I78" s="59"/>
      <c r="J78" s="179" t="s">
        <v>58</v>
      </c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80">
        <f>'MOB - Mobiliář'!J29</f>
        <v>0</v>
      </c>
      <c r="AH78" s="181"/>
      <c r="AI78" s="181"/>
      <c r="AJ78" s="181"/>
      <c r="AK78" s="181"/>
      <c r="AL78" s="181"/>
      <c r="AM78" s="181"/>
      <c r="AN78" s="180">
        <f>'MOB - Mobiliář'!J38</f>
        <v>0</v>
      </c>
      <c r="AO78" s="181"/>
      <c r="AP78" s="181"/>
      <c r="AQ78" s="60" t="s">
        <v>59</v>
      </c>
      <c r="AR78" s="57"/>
      <c r="AS78" s="61">
        <v>0</v>
      </c>
      <c r="AT78" s="62">
        <f>ROUND(SUM(AV78:AW78),2)</f>
        <v>0</v>
      </c>
      <c r="AU78" s="63">
        <f>'[1]MOB - Mobiliář'!P118</f>
        <v>0</v>
      </c>
      <c r="AV78" s="62">
        <f>'[1]MOB - Mobiliář'!J33</f>
        <v>0</v>
      </c>
      <c r="AW78" s="62">
        <f>'[1]MOB - Mobiliář'!J34</f>
        <v>0</v>
      </c>
      <c r="AX78" s="62">
        <f>'[1]MOB - Mobiliář'!J35</f>
        <v>0</v>
      </c>
      <c r="AY78" s="62">
        <f>'[1]MOB - Mobiliář'!J36</f>
        <v>0</v>
      </c>
      <c r="AZ78" s="62">
        <f>'[1]MOB - Mobiliář'!F33</f>
        <v>0</v>
      </c>
      <c r="BA78" s="62">
        <f>'[1]MOB - Mobiliář'!F34</f>
        <v>0</v>
      </c>
      <c r="BB78" s="62">
        <f>'[1]MOB - Mobiliář'!F35</f>
        <v>0</v>
      </c>
      <c r="BC78" s="62">
        <f>'[1]MOB - Mobiliář'!F36</f>
        <v>0</v>
      </c>
      <c r="BD78" s="64">
        <f>'[1]MOB - Mobiliář'!F37</f>
        <v>0</v>
      </c>
    </row>
    <row r="79" spans="1:56" x14ac:dyDescent="0.35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3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</row>
    <row r="80" spans="1:56" x14ac:dyDescent="0.35">
      <c r="A80" s="12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13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</row>
  </sheetData>
  <sheetProtection algorithmName="SHA-512" hashValue="WIDR2jsE+IvtsJ3dtApOKDV8yciiIlqUNX84GshvFHiwlRQ1jWOc3SzGAFHJm35jkFrH5Pw2wt8jEg9qz7IFeg==" saltValue="y7uIJ3VwGcAYYP0T9TCbQg==" spinCount="100000" sheet="1" objects="1" scenarios="1"/>
  <mergeCells count="40">
    <mergeCell ref="AG77:AM77"/>
    <mergeCell ref="AN77:AP77"/>
    <mergeCell ref="D78:H78"/>
    <mergeCell ref="J78:AF78"/>
    <mergeCell ref="AG78:AM78"/>
    <mergeCell ref="AN78:AP78"/>
    <mergeCell ref="AM70:AN70"/>
    <mergeCell ref="AM72:AP72"/>
    <mergeCell ref="AS72:AT74"/>
    <mergeCell ref="AM73:AP73"/>
    <mergeCell ref="C75:G75"/>
    <mergeCell ref="I75:AF75"/>
    <mergeCell ref="AG75:AM75"/>
    <mergeCell ref="AN75:AP75"/>
    <mergeCell ref="L68:AO68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X34:AB34"/>
    <mergeCell ref="AK34:AO34"/>
    <mergeCell ref="L28:P28"/>
    <mergeCell ref="W28:AE28"/>
    <mergeCell ref="AK28:AO28"/>
    <mergeCell ref="L29:P29"/>
    <mergeCell ref="W29:AE29"/>
    <mergeCell ref="AK29:AO29"/>
    <mergeCell ref="L27:P27"/>
    <mergeCell ref="W27:AE27"/>
    <mergeCell ref="AK27:AO27"/>
    <mergeCell ref="K4:AO4"/>
    <mergeCell ref="K5:AO5"/>
    <mergeCell ref="E13:AJ13"/>
    <mergeCell ref="E22:AN22"/>
    <mergeCell ref="AK25:AO25"/>
  </mergeCells>
  <pageMargins left="0.11811023622047245" right="0.11811023622047245" top="0.78740157480314965" bottom="0.78740157480314965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F58A-E872-44D1-BFCC-4DC4596282E6}">
  <sheetPr>
    <pageSetUpPr fitToPage="1"/>
  </sheetPr>
  <dimension ref="A2:K108"/>
  <sheetViews>
    <sheetView workbookViewId="0">
      <selection activeCell="E20" sqref="E20"/>
    </sheetView>
  </sheetViews>
  <sheetFormatPr defaultRowHeight="14.5" x14ac:dyDescent="0.35"/>
  <cols>
    <col min="1" max="1" width="3.1796875" customWidth="1"/>
    <col min="2" max="2" width="1" customWidth="1"/>
    <col min="3" max="3" width="3.54296875" customWidth="1"/>
    <col min="4" max="4" width="3.7265625" customWidth="1"/>
    <col min="5" max="5" width="14.7265625" customWidth="1"/>
    <col min="6" max="6" width="43.54296875" customWidth="1"/>
    <col min="7" max="7" width="6.453125" customWidth="1"/>
    <col min="8" max="8" width="12" customWidth="1"/>
    <col min="9" max="9" width="13.54296875" customWidth="1"/>
    <col min="10" max="11" width="19.1796875" customWidth="1"/>
    <col min="12" max="12" width="4.81640625" customWidth="1"/>
  </cols>
  <sheetData>
    <row r="2" spans="1:11" x14ac:dyDescent="0.35">
      <c r="B2" s="101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18" x14ac:dyDescent="0.35">
      <c r="B3" s="104"/>
      <c r="D3" s="4" t="s">
        <v>62</v>
      </c>
      <c r="K3" s="105"/>
    </row>
    <row r="4" spans="1:11" x14ac:dyDescent="0.35">
      <c r="B4" s="104"/>
      <c r="K4" s="105"/>
    </row>
    <row r="5" spans="1:11" x14ac:dyDescent="0.35">
      <c r="B5" s="104"/>
      <c r="D5" s="9" t="s">
        <v>3</v>
      </c>
      <c r="K5" s="105"/>
    </row>
    <row r="6" spans="1:11" ht="15" customHeight="1" x14ac:dyDescent="0.35">
      <c r="B6" s="104"/>
      <c r="E6" s="186" t="s">
        <v>213</v>
      </c>
      <c r="F6" s="186"/>
      <c r="G6" s="186"/>
      <c r="H6" s="186"/>
      <c r="K6" s="105"/>
    </row>
    <row r="7" spans="1:11" x14ac:dyDescent="0.35">
      <c r="A7" s="12"/>
      <c r="B7" s="106"/>
      <c r="C7" s="12"/>
      <c r="D7" s="9" t="s">
        <v>63</v>
      </c>
      <c r="E7" s="12"/>
      <c r="F7" s="12"/>
      <c r="G7" s="12"/>
      <c r="H7" s="12"/>
      <c r="I7" s="12"/>
      <c r="J7" s="12"/>
      <c r="K7" s="107"/>
    </row>
    <row r="8" spans="1:11" x14ac:dyDescent="0.35">
      <c r="A8" s="12"/>
      <c r="B8" s="106"/>
      <c r="C8" s="12"/>
      <c r="D8" s="12"/>
      <c r="E8" s="159" t="s">
        <v>64</v>
      </c>
      <c r="F8" s="184"/>
      <c r="G8" s="184"/>
      <c r="H8" s="184"/>
      <c r="I8" s="12"/>
      <c r="J8" s="12"/>
      <c r="K8" s="107"/>
    </row>
    <row r="9" spans="1:11" x14ac:dyDescent="0.35">
      <c r="A9" s="12"/>
      <c r="B9" s="106"/>
      <c r="C9" s="12"/>
      <c r="D9" s="12"/>
      <c r="E9" s="12"/>
      <c r="F9" s="12"/>
      <c r="G9" s="12"/>
      <c r="H9" s="12"/>
      <c r="I9" s="12"/>
      <c r="J9" s="12"/>
      <c r="K9" s="107"/>
    </row>
    <row r="10" spans="1:11" x14ac:dyDescent="0.35">
      <c r="A10" s="12"/>
      <c r="B10" s="106"/>
      <c r="C10" s="12"/>
      <c r="D10" s="9" t="s">
        <v>4</v>
      </c>
      <c r="E10" s="12"/>
      <c r="F10" s="7" t="s">
        <v>0</v>
      </c>
      <c r="G10" s="12"/>
      <c r="H10" s="12"/>
      <c r="I10" s="9" t="s">
        <v>5</v>
      </c>
      <c r="J10" s="7" t="s">
        <v>0</v>
      </c>
      <c r="K10" s="107"/>
    </row>
    <row r="11" spans="1:11" x14ac:dyDescent="0.35">
      <c r="A11" s="12"/>
      <c r="B11" s="106"/>
      <c r="C11" s="12"/>
      <c r="D11" s="9" t="s">
        <v>6</v>
      </c>
      <c r="E11" s="12"/>
      <c r="F11" s="7" t="s">
        <v>7</v>
      </c>
      <c r="G11" s="12"/>
      <c r="H11" s="12"/>
      <c r="I11" s="9" t="s">
        <v>8</v>
      </c>
      <c r="J11" s="35" t="str">
        <f>'Rekapitulace stavby'!AN7</f>
        <v>Vyplň údaj</v>
      </c>
      <c r="K11" s="107"/>
    </row>
    <row r="12" spans="1:11" x14ac:dyDescent="0.35">
      <c r="A12" s="12"/>
      <c r="B12" s="106"/>
      <c r="C12" s="12"/>
      <c r="D12" s="12"/>
      <c r="E12" s="12"/>
      <c r="F12" s="12"/>
      <c r="G12" s="12"/>
      <c r="H12" s="12"/>
      <c r="I12" s="12"/>
      <c r="J12" s="12"/>
      <c r="K12" s="107"/>
    </row>
    <row r="13" spans="1:11" x14ac:dyDescent="0.35">
      <c r="A13" s="12"/>
      <c r="B13" s="106"/>
      <c r="C13" s="12"/>
      <c r="D13" s="9" t="s">
        <v>9</v>
      </c>
      <c r="E13" s="12"/>
      <c r="F13" s="12"/>
      <c r="G13" s="12"/>
      <c r="H13" s="12"/>
      <c r="I13" s="9" t="s">
        <v>10</v>
      </c>
      <c r="J13" s="7" t="s">
        <v>0</v>
      </c>
      <c r="K13" s="107"/>
    </row>
    <row r="14" spans="1:11" x14ac:dyDescent="0.35">
      <c r="A14" s="12"/>
      <c r="B14" s="106"/>
      <c r="C14" s="12"/>
      <c r="D14" s="12"/>
      <c r="E14" s="7" t="s">
        <v>11</v>
      </c>
      <c r="F14" s="12"/>
      <c r="G14" s="12"/>
      <c r="H14" s="12"/>
      <c r="I14" s="9" t="s">
        <v>12</v>
      </c>
      <c r="J14" s="7" t="s">
        <v>0</v>
      </c>
      <c r="K14" s="107"/>
    </row>
    <row r="15" spans="1:11" x14ac:dyDescent="0.35">
      <c r="A15" s="12"/>
      <c r="B15" s="106"/>
      <c r="C15" s="12"/>
      <c r="D15" s="12"/>
      <c r="E15" s="12"/>
      <c r="F15" s="12"/>
      <c r="G15" s="12"/>
      <c r="H15" s="12"/>
      <c r="I15" s="12"/>
      <c r="J15" s="12"/>
      <c r="K15" s="107"/>
    </row>
    <row r="16" spans="1:11" x14ac:dyDescent="0.35">
      <c r="A16" s="12"/>
      <c r="B16" s="106"/>
      <c r="C16" s="12"/>
      <c r="D16" s="9" t="s">
        <v>13</v>
      </c>
      <c r="E16" s="12"/>
      <c r="F16" s="12"/>
      <c r="G16" s="12"/>
      <c r="H16" s="12"/>
      <c r="I16" s="9" t="s">
        <v>10</v>
      </c>
      <c r="J16" s="10" t="str">
        <f>'Rekapitulace stavby'!AN12</f>
        <v>Vyplň údaj</v>
      </c>
      <c r="K16" s="107"/>
    </row>
    <row r="17" spans="1:11" x14ac:dyDescent="0.35">
      <c r="A17" s="12"/>
      <c r="B17" s="106"/>
      <c r="C17" s="12"/>
      <c r="D17" s="12"/>
      <c r="E17" s="151" t="str">
        <f>'Rekapitulace stavby'!E13:AJ13</f>
        <v>Vyplň údaj</v>
      </c>
      <c r="F17" s="148"/>
      <c r="G17" s="148"/>
      <c r="H17" s="148"/>
      <c r="I17" s="9" t="s">
        <v>12</v>
      </c>
      <c r="J17" s="10" t="str">
        <f>'Rekapitulace stavby'!AN13</f>
        <v>Vyplň údaj</v>
      </c>
      <c r="K17" s="107"/>
    </row>
    <row r="18" spans="1:11" x14ac:dyDescent="0.35">
      <c r="A18" s="12"/>
      <c r="B18" s="106"/>
      <c r="C18" s="12"/>
      <c r="D18" s="12"/>
      <c r="E18" s="12"/>
      <c r="F18" s="12"/>
      <c r="G18" s="12"/>
      <c r="H18" s="12"/>
      <c r="I18" s="12"/>
      <c r="J18" s="12"/>
      <c r="K18" s="107"/>
    </row>
    <row r="19" spans="1:11" x14ac:dyDescent="0.35">
      <c r="A19" s="12"/>
      <c r="B19" s="106"/>
      <c r="C19" s="12"/>
      <c r="D19" s="9" t="s">
        <v>15</v>
      </c>
      <c r="E19" s="12"/>
      <c r="F19" s="12"/>
      <c r="G19" s="12"/>
      <c r="H19" s="12"/>
      <c r="I19" s="9" t="s">
        <v>10</v>
      </c>
      <c r="J19" s="7" t="s">
        <v>0</v>
      </c>
      <c r="K19" s="107"/>
    </row>
    <row r="20" spans="1:11" x14ac:dyDescent="0.35">
      <c r="A20" s="12"/>
      <c r="B20" s="106"/>
      <c r="C20" s="12"/>
      <c r="D20" s="12"/>
      <c r="E20" s="7" t="str">
        <f>'Rekapitulace stavby'!E16</f>
        <v>LV plan, s.r.o.</v>
      </c>
      <c r="F20" s="12"/>
      <c r="G20" s="12"/>
      <c r="H20" s="12"/>
      <c r="I20" s="9" t="s">
        <v>12</v>
      </c>
      <c r="J20" s="7" t="s">
        <v>0</v>
      </c>
      <c r="K20" s="107"/>
    </row>
    <row r="21" spans="1:11" x14ac:dyDescent="0.35">
      <c r="A21" s="12"/>
      <c r="B21" s="106"/>
      <c r="C21" s="12"/>
      <c r="D21" s="12"/>
      <c r="E21" s="12"/>
      <c r="F21" s="12"/>
      <c r="G21" s="12"/>
      <c r="H21" s="12"/>
      <c r="I21" s="12"/>
      <c r="J21" s="12"/>
      <c r="K21" s="107"/>
    </row>
    <row r="22" spans="1:11" x14ac:dyDescent="0.35">
      <c r="A22" s="12"/>
      <c r="B22" s="106"/>
      <c r="C22" s="12"/>
      <c r="D22" s="9" t="s">
        <v>16</v>
      </c>
      <c r="E22" s="12"/>
      <c r="F22" s="12"/>
      <c r="G22" s="12"/>
      <c r="H22" s="12"/>
      <c r="I22" s="9" t="s">
        <v>10</v>
      </c>
      <c r="J22" s="7" t="str">
        <f>IF('[1]Rekapitulace stavby'!AN19="","",'[1]Rekapitulace stavby'!AN19)</f>
        <v/>
      </c>
      <c r="K22" s="107"/>
    </row>
    <row r="23" spans="1:11" x14ac:dyDescent="0.35">
      <c r="A23" s="12"/>
      <c r="B23" s="106"/>
      <c r="C23" s="12"/>
      <c r="D23" s="12"/>
      <c r="E23" s="7" t="str">
        <f>'Rekapitulace stavby'!E19</f>
        <v>Ing. Lukáš Vrba</v>
      </c>
      <c r="F23" s="12"/>
      <c r="G23" s="12"/>
      <c r="H23" s="12"/>
      <c r="I23" s="9" t="s">
        <v>12</v>
      </c>
      <c r="J23" s="7" t="str">
        <f>IF('[1]Rekapitulace stavby'!AN20="","",'[1]Rekapitulace stavby'!AN20)</f>
        <v/>
      </c>
      <c r="K23" s="107"/>
    </row>
    <row r="24" spans="1:11" x14ac:dyDescent="0.35">
      <c r="A24" s="12"/>
      <c r="B24" s="106"/>
      <c r="C24" s="12"/>
      <c r="D24" s="12"/>
      <c r="E24" s="12"/>
      <c r="F24" s="12"/>
      <c r="G24" s="12"/>
      <c r="H24" s="12"/>
      <c r="I24" s="12"/>
      <c r="J24" s="12"/>
      <c r="K24" s="107"/>
    </row>
    <row r="25" spans="1:11" x14ac:dyDescent="0.35">
      <c r="A25" s="12"/>
      <c r="B25" s="106"/>
      <c r="C25" s="12"/>
      <c r="D25" s="9" t="s">
        <v>17</v>
      </c>
      <c r="E25" s="12"/>
      <c r="F25" s="12"/>
      <c r="G25" s="12"/>
      <c r="H25" s="12"/>
      <c r="I25" s="12"/>
      <c r="J25" s="12"/>
      <c r="K25" s="107"/>
    </row>
    <row r="26" spans="1:11" ht="176.25" customHeight="1" x14ac:dyDescent="0.35">
      <c r="A26" s="65"/>
      <c r="B26" s="108"/>
      <c r="C26" s="65"/>
      <c r="D26" s="65"/>
      <c r="E26" s="153" t="s">
        <v>209</v>
      </c>
      <c r="F26" s="153"/>
      <c r="G26" s="153"/>
      <c r="H26" s="153"/>
      <c r="I26" s="185"/>
      <c r="J26" s="185"/>
      <c r="K26" s="109"/>
    </row>
    <row r="27" spans="1:11" x14ac:dyDescent="0.35">
      <c r="A27" s="12"/>
      <c r="B27" s="106"/>
      <c r="C27" s="12"/>
      <c r="D27" s="12"/>
      <c r="E27" s="12"/>
      <c r="F27" s="12"/>
      <c r="G27" s="12"/>
      <c r="H27" s="12"/>
      <c r="I27" s="12"/>
      <c r="J27" s="12"/>
      <c r="K27" s="107"/>
    </row>
    <row r="28" spans="1:11" x14ac:dyDescent="0.35">
      <c r="A28" s="12"/>
      <c r="B28" s="106"/>
      <c r="C28" s="12"/>
      <c r="D28" s="36"/>
      <c r="E28" s="36"/>
      <c r="F28" s="36"/>
      <c r="G28" s="36"/>
      <c r="H28" s="36"/>
      <c r="I28" s="36"/>
      <c r="J28" s="36"/>
      <c r="K28" s="110"/>
    </row>
    <row r="29" spans="1:11" ht="15.5" x14ac:dyDescent="0.35">
      <c r="A29" s="12"/>
      <c r="B29" s="106"/>
      <c r="C29" s="12"/>
      <c r="D29" s="111" t="s">
        <v>18</v>
      </c>
      <c r="E29" s="12"/>
      <c r="F29" s="12"/>
      <c r="G29" s="12"/>
      <c r="H29" s="12"/>
      <c r="I29" s="12"/>
      <c r="J29" s="50">
        <f>ROUND(J103, 2)</f>
        <v>0</v>
      </c>
      <c r="K29" s="107"/>
    </row>
    <row r="30" spans="1:11" x14ac:dyDescent="0.35">
      <c r="A30" s="12"/>
      <c r="B30" s="106"/>
      <c r="C30" s="12"/>
      <c r="D30" s="36"/>
      <c r="E30" s="36"/>
      <c r="F30" s="36"/>
      <c r="G30" s="36"/>
      <c r="H30" s="36"/>
      <c r="I30" s="36"/>
      <c r="J30" s="36"/>
      <c r="K30" s="110"/>
    </row>
    <row r="31" spans="1:11" x14ac:dyDescent="0.35">
      <c r="A31" s="12"/>
      <c r="B31" s="106"/>
      <c r="C31" s="12"/>
      <c r="D31" s="12"/>
      <c r="E31" s="12"/>
      <c r="F31" s="16" t="s">
        <v>20</v>
      </c>
      <c r="G31" s="12"/>
      <c r="H31" s="12"/>
      <c r="I31" s="16" t="s">
        <v>19</v>
      </c>
      <c r="J31" s="16" t="s">
        <v>21</v>
      </c>
      <c r="K31" s="107"/>
    </row>
    <row r="32" spans="1:11" x14ac:dyDescent="0.35">
      <c r="A32" s="12"/>
      <c r="B32" s="106"/>
      <c r="C32" s="12"/>
      <c r="D32" s="38" t="s">
        <v>22</v>
      </c>
      <c r="E32" s="9" t="s">
        <v>23</v>
      </c>
      <c r="F32" s="112">
        <f>ROUND((SUM(BE103:BE107)),  2)</f>
        <v>0</v>
      </c>
      <c r="G32" s="12"/>
      <c r="H32" s="12"/>
      <c r="I32" s="113">
        <v>0.21</v>
      </c>
      <c r="J32" s="112">
        <f>ROUND(((SUM(BE103:BE107))*I32),  2)</f>
        <v>0</v>
      </c>
      <c r="K32" s="107"/>
    </row>
    <row r="33" spans="1:11" x14ac:dyDescent="0.35">
      <c r="A33" s="12"/>
      <c r="B33" s="106"/>
      <c r="C33" s="12"/>
      <c r="D33" s="12"/>
      <c r="E33" s="9" t="s">
        <v>24</v>
      </c>
      <c r="F33" s="112">
        <f>ROUND((SUM(BF103:BF107)),  2)</f>
        <v>0</v>
      </c>
      <c r="G33" s="12"/>
      <c r="H33" s="12"/>
      <c r="I33" s="113">
        <v>0.12</v>
      </c>
      <c r="J33" s="112">
        <f>ROUND(((SUM(BF103:BF107))*I33),  2)</f>
        <v>0</v>
      </c>
      <c r="K33" s="107"/>
    </row>
    <row r="34" spans="1:11" x14ac:dyDescent="0.35">
      <c r="A34" s="12"/>
      <c r="B34" s="106"/>
      <c r="C34" s="12"/>
      <c r="D34" s="12"/>
      <c r="E34" s="9" t="s">
        <v>25</v>
      </c>
      <c r="F34" s="112">
        <f>J29</f>
        <v>0</v>
      </c>
      <c r="G34" s="12"/>
      <c r="H34" s="12"/>
      <c r="I34" s="113">
        <v>0.21</v>
      </c>
      <c r="J34" s="112">
        <f>F34*0.21</f>
        <v>0</v>
      </c>
      <c r="K34" s="107"/>
    </row>
    <row r="35" spans="1:11" x14ac:dyDescent="0.35">
      <c r="A35" s="12"/>
      <c r="B35" s="106"/>
      <c r="C35" s="12"/>
      <c r="D35" s="12"/>
      <c r="E35" s="9" t="s">
        <v>26</v>
      </c>
      <c r="F35" s="112">
        <f>ROUND((SUM(BH103:BH107)),  2)</f>
        <v>0</v>
      </c>
      <c r="G35" s="12"/>
      <c r="H35" s="12"/>
      <c r="I35" s="113">
        <v>0.12</v>
      </c>
      <c r="J35" s="112">
        <f>0</f>
        <v>0</v>
      </c>
      <c r="K35" s="107"/>
    </row>
    <row r="36" spans="1:11" x14ac:dyDescent="0.35">
      <c r="A36" s="12"/>
      <c r="B36" s="106"/>
      <c r="C36" s="12"/>
      <c r="D36" s="12"/>
      <c r="E36" s="9" t="s">
        <v>27</v>
      </c>
      <c r="F36" s="112">
        <f>ROUND((SUM(BI103:BI107)),  2)</f>
        <v>0</v>
      </c>
      <c r="G36" s="12"/>
      <c r="H36" s="12"/>
      <c r="I36" s="113">
        <v>0</v>
      </c>
      <c r="J36" s="112">
        <f>0</f>
        <v>0</v>
      </c>
      <c r="K36" s="107"/>
    </row>
    <row r="37" spans="1:11" x14ac:dyDescent="0.35">
      <c r="A37" s="12"/>
      <c r="B37" s="106"/>
      <c r="C37" s="12"/>
      <c r="D37" s="12"/>
      <c r="E37" s="12"/>
      <c r="F37" s="12"/>
      <c r="G37" s="12"/>
      <c r="H37" s="12"/>
      <c r="I37" s="12"/>
      <c r="J37" s="12"/>
      <c r="K37" s="107"/>
    </row>
    <row r="38" spans="1:11" ht="15.5" x14ac:dyDescent="0.35">
      <c r="A38" s="12"/>
      <c r="B38" s="106"/>
      <c r="C38" s="114"/>
      <c r="D38" s="66" t="s">
        <v>28</v>
      </c>
      <c r="E38" s="40"/>
      <c r="F38" s="40"/>
      <c r="G38" s="67" t="s">
        <v>29</v>
      </c>
      <c r="H38" s="68" t="s">
        <v>30</v>
      </c>
      <c r="I38" s="40"/>
      <c r="J38" s="69">
        <f>SUM(J29:J36)</f>
        <v>0</v>
      </c>
      <c r="K38" s="115"/>
    </row>
    <row r="39" spans="1:11" x14ac:dyDescent="0.35">
      <c r="A39" s="12"/>
      <c r="B39" s="106"/>
      <c r="C39" s="12"/>
      <c r="D39" s="12"/>
      <c r="E39" s="12"/>
      <c r="F39" s="12"/>
      <c r="G39" s="12"/>
      <c r="H39" s="12"/>
      <c r="I39" s="12"/>
      <c r="J39" s="12"/>
      <c r="K39" s="107"/>
    </row>
    <row r="40" spans="1:11" x14ac:dyDescent="0.35">
      <c r="B40" s="104"/>
      <c r="K40" s="105"/>
    </row>
    <row r="41" spans="1:11" x14ac:dyDescent="0.35">
      <c r="B41" s="104"/>
      <c r="K41" s="105"/>
    </row>
    <row r="42" spans="1:11" x14ac:dyDescent="0.35">
      <c r="B42" s="104"/>
      <c r="K42" s="105"/>
    </row>
    <row r="43" spans="1:11" x14ac:dyDescent="0.35">
      <c r="A43" s="12"/>
      <c r="B43" s="106"/>
      <c r="C43" s="12"/>
      <c r="D43" s="23" t="s">
        <v>31</v>
      </c>
      <c r="E43" s="24"/>
      <c r="F43" s="24"/>
      <c r="G43" s="23" t="s">
        <v>32</v>
      </c>
      <c r="H43" s="24"/>
      <c r="I43" s="24"/>
      <c r="J43" s="24"/>
      <c r="K43" s="116"/>
    </row>
    <row r="44" spans="1:11" x14ac:dyDescent="0.35">
      <c r="B44" s="104"/>
      <c r="K44" s="105"/>
    </row>
    <row r="45" spans="1:11" x14ac:dyDescent="0.35">
      <c r="B45" s="104"/>
      <c r="K45" s="105"/>
    </row>
    <row r="46" spans="1:11" x14ac:dyDescent="0.35">
      <c r="B46" s="104"/>
      <c r="K46" s="105"/>
    </row>
    <row r="47" spans="1:11" x14ac:dyDescent="0.35">
      <c r="B47" s="104"/>
      <c r="K47" s="105"/>
    </row>
    <row r="48" spans="1:11" x14ac:dyDescent="0.35">
      <c r="B48" s="104"/>
      <c r="K48" s="105"/>
    </row>
    <row r="49" spans="1:11" x14ac:dyDescent="0.35">
      <c r="B49" s="104"/>
      <c r="K49" s="105"/>
    </row>
    <row r="50" spans="1:11" x14ac:dyDescent="0.35">
      <c r="B50" s="104"/>
      <c r="K50" s="105"/>
    </row>
    <row r="51" spans="1:11" x14ac:dyDescent="0.35">
      <c r="A51" s="12"/>
      <c r="B51" s="106"/>
      <c r="C51" s="12"/>
      <c r="D51" s="25" t="s">
        <v>33</v>
      </c>
      <c r="E51" s="15"/>
      <c r="F51" s="70" t="s">
        <v>34</v>
      </c>
      <c r="G51" s="25" t="s">
        <v>33</v>
      </c>
      <c r="H51" s="15"/>
      <c r="I51" s="15"/>
      <c r="J51" s="71" t="s">
        <v>34</v>
      </c>
      <c r="K51" s="117"/>
    </row>
    <row r="52" spans="1:11" x14ac:dyDescent="0.35">
      <c r="B52" s="104"/>
      <c r="K52" s="105"/>
    </row>
    <row r="53" spans="1:11" x14ac:dyDescent="0.35">
      <c r="B53" s="104"/>
      <c r="K53" s="105"/>
    </row>
    <row r="54" spans="1:11" x14ac:dyDescent="0.35">
      <c r="A54" s="12"/>
      <c r="B54" s="106"/>
      <c r="C54" s="12"/>
      <c r="D54" s="23" t="s">
        <v>35</v>
      </c>
      <c r="E54" s="24"/>
      <c r="F54" s="24"/>
      <c r="G54" s="23" t="s">
        <v>36</v>
      </c>
      <c r="H54" s="24"/>
      <c r="I54" s="24"/>
      <c r="J54" s="24"/>
      <c r="K54" s="116"/>
    </row>
    <row r="55" spans="1:11" x14ac:dyDescent="0.35">
      <c r="B55" s="104"/>
      <c r="K55" s="105"/>
    </row>
    <row r="56" spans="1:11" x14ac:dyDescent="0.35">
      <c r="B56" s="104"/>
      <c r="K56" s="105"/>
    </row>
    <row r="57" spans="1:11" x14ac:dyDescent="0.35">
      <c r="B57" s="104"/>
      <c r="K57" s="105"/>
    </row>
    <row r="58" spans="1:11" x14ac:dyDescent="0.35">
      <c r="B58" s="104"/>
      <c r="K58" s="105"/>
    </row>
    <row r="59" spans="1:11" x14ac:dyDescent="0.35">
      <c r="B59" s="104"/>
      <c r="K59" s="105"/>
    </row>
    <row r="60" spans="1:11" x14ac:dyDescent="0.35">
      <c r="B60" s="104"/>
      <c r="K60" s="105"/>
    </row>
    <row r="61" spans="1:11" x14ac:dyDescent="0.35">
      <c r="B61" s="104"/>
      <c r="K61" s="105"/>
    </row>
    <row r="62" spans="1:11" x14ac:dyDescent="0.35">
      <c r="B62" s="104"/>
      <c r="K62" s="105"/>
    </row>
    <row r="63" spans="1:11" x14ac:dyDescent="0.35">
      <c r="A63" s="12"/>
      <c r="B63" s="106"/>
      <c r="C63" s="12"/>
      <c r="D63" s="25" t="s">
        <v>33</v>
      </c>
      <c r="E63" s="15"/>
      <c r="F63" s="70" t="s">
        <v>34</v>
      </c>
      <c r="G63" s="25" t="s">
        <v>33</v>
      </c>
      <c r="H63" s="15"/>
      <c r="I63" s="15"/>
      <c r="J63" s="71" t="s">
        <v>34</v>
      </c>
      <c r="K63" s="117"/>
    </row>
    <row r="64" spans="1:11" x14ac:dyDescent="0.35">
      <c r="A64" s="12"/>
      <c r="B64" s="118"/>
      <c r="C64" s="119"/>
      <c r="D64" s="119"/>
      <c r="E64" s="119"/>
      <c r="F64" s="119"/>
      <c r="G64" s="119"/>
      <c r="H64" s="119"/>
      <c r="I64" s="119"/>
      <c r="J64" s="119"/>
      <c r="K64" s="120"/>
    </row>
    <row r="67" spans="1:11" ht="41.25" customHeight="1" x14ac:dyDescent="0.35"/>
    <row r="68" spans="1:11" x14ac:dyDescent="0.35">
      <c r="A68" s="12"/>
      <c r="B68" s="121"/>
      <c r="C68" s="122"/>
      <c r="D68" s="122"/>
      <c r="E68" s="122"/>
      <c r="F68" s="122"/>
      <c r="G68" s="122"/>
      <c r="H68" s="122"/>
      <c r="I68" s="122"/>
      <c r="J68" s="122"/>
      <c r="K68" s="123"/>
    </row>
    <row r="69" spans="1:11" ht="18" x14ac:dyDescent="0.35">
      <c r="A69" s="12"/>
      <c r="B69" s="106"/>
      <c r="C69" s="4" t="s">
        <v>65</v>
      </c>
      <c r="D69" s="12"/>
      <c r="E69" s="12"/>
      <c r="F69" s="12"/>
      <c r="G69" s="12"/>
      <c r="H69" s="12"/>
      <c r="I69" s="12"/>
      <c r="J69" s="12"/>
      <c r="K69" s="107"/>
    </row>
    <row r="70" spans="1:11" x14ac:dyDescent="0.35">
      <c r="A70" s="12"/>
      <c r="B70" s="106"/>
      <c r="C70" s="12"/>
      <c r="D70" s="12"/>
      <c r="E70" s="12"/>
      <c r="F70" s="12"/>
      <c r="G70" s="12"/>
      <c r="H70" s="12"/>
      <c r="I70" s="12"/>
      <c r="J70" s="12"/>
      <c r="K70" s="107"/>
    </row>
    <row r="71" spans="1:11" x14ac:dyDescent="0.35">
      <c r="A71" s="12"/>
      <c r="B71" s="106"/>
      <c r="C71" s="9" t="s">
        <v>3</v>
      </c>
      <c r="D71" s="12"/>
      <c r="E71" s="12"/>
      <c r="F71" s="12"/>
      <c r="G71" s="12"/>
      <c r="H71" s="12"/>
      <c r="I71" s="12"/>
      <c r="J71" s="12"/>
      <c r="K71" s="107"/>
    </row>
    <row r="72" spans="1:11" x14ac:dyDescent="0.35">
      <c r="A72" s="12"/>
      <c r="B72" s="106"/>
      <c r="C72" s="12"/>
      <c r="D72" s="12"/>
      <c r="E72" s="182" t="str">
        <f>E6</f>
        <v>VYSOKÁ ŠKOLA EKONOMICKÁ, Praha 3 - VENCOVSKÉHO AULA - mobiliář</v>
      </c>
      <c r="F72" s="183"/>
      <c r="G72" s="183"/>
      <c r="H72" s="183"/>
      <c r="I72" s="12"/>
      <c r="J72" s="12"/>
      <c r="K72" s="107"/>
    </row>
    <row r="73" spans="1:11" x14ac:dyDescent="0.35">
      <c r="A73" s="12"/>
      <c r="B73" s="106"/>
      <c r="C73" s="9" t="s">
        <v>63</v>
      </c>
      <c r="D73" s="12"/>
      <c r="E73" s="12"/>
      <c r="F73" s="12"/>
      <c r="G73" s="12"/>
      <c r="H73" s="12"/>
      <c r="I73" s="12"/>
      <c r="J73" s="12"/>
      <c r="K73" s="107"/>
    </row>
    <row r="74" spans="1:11" x14ac:dyDescent="0.35">
      <c r="A74" s="12"/>
      <c r="B74" s="106"/>
      <c r="C74" s="12"/>
      <c r="D74" s="12"/>
      <c r="E74" s="159" t="str">
        <f>E8</f>
        <v>MOB - Mobiliář</v>
      </c>
      <c r="F74" s="184"/>
      <c r="G74" s="184"/>
      <c r="H74" s="184"/>
      <c r="I74" s="12"/>
      <c r="J74" s="12"/>
      <c r="K74" s="107"/>
    </row>
    <row r="75" spans="1:11" x14ac:dyDescent="0.35">
      <c r="A75" s="12"/>
      <c r="B75" s="106"/>
      <c r="C75" s="12"/>
      <c r="D75" s="12"/>
      <c r="E75" s="12"/>
      <c r="F75" s="12"/>
      <c r="G75" s="12"/>
      <c r="H75" s="12"/>
      <c r="I75" s="12"/>
      <c r="J75" s="12"/>
      <c r="K75" s="107"/>
    </row>
    <row r="76" spans="1:11" x14ac:dyDescent="0.35">
      <c r="A76" s="12"/>
      <c r="B76" s="106"/>
      <c r="C76" s="9" t="s">
        <v>6</v>
      </c>
      <c r="D76" s="12"/>
      <c r="E76" s="12"/>
      <c r="F76" s="7" t="str">
        <f>F11</f>
        <v xml:space="preserve"> </v>
      </c>
      <c r="G76" s="12"/>
      <c r="H76" s="12"/>
      <c r="I76" s="9" t="s">
        <v>8</v>
      </c>
      <c r="J76" s="35" t="str">
        <f>IF(J11="","",J11)</f>
        <v>Vyplň údaj</v>
      </c>
      <c r="K76" s="107"/>
    </row>
    <row r="77" spans="1:11" x14ac:dyDescent="0.35">
      <c r="A77" s="12"/>
      <c r="B77" s="106"/>
      <c r="C77" s="12"/>
      <c r="D77" s="12"/>
      <c r="E77" s="12"/>
      <c r="F77" s="12"/>
      <c r="G77" s="12"/>
      <c r="H77" s="12"/>
      <c r="I77" s="12"/>
      <c r="J77" s="12"/>
      <c r="K77" s="107"/>
    </row>
    <row r="78" spans="1:11" x14ac:dyDescent="0.35">
      <c r="A78" s="12"/>
      <c r="B78" s="106"/>
      <c r="C78" s="9" t="s">
        <v>9</v>
      </c>
      <c r="D78" s="12"/>
      <c r="E78" s="12"/>
      <c r="F78" s="7" t="str">
        <f>E14</f>
        <v>VYSOKÁ ŠKOLA EKONOMICKÁ</v>
      </c>
      <c r="G78" s="12"/>
      <c r="H78" s="12"/>
      <c r="I78" s="9" t="s">
        <v>15</v>
      </c>
      <c r="J78" s="124" t="str">
        <f>E20</f>
        <v>LV plan, s.r.o.</v>
      </c>
      <c r="K78" s="107"/>
    </row>
    <row r="79" spans="1:11" x14ac:dyDescent="0.35">
      <c r="A79" s="12"/>
      <c r="B79" s="106"/>
      <c r="C79" s="9" t="s">
        <v>13</v>
      </c>
      <c r="D79" s="12"/>
      <c r="E79" s="12"/>
      <c r="F79" s="7" t="str">
        <f>IF(E17="","",E17)</f>
        <v>Vyplň údaj</v>
      </c>
      <c r="G79" s="12"/>
      <c r="H79" s="12"/>
      <c r="I79" s="9" t="s">
        <v>16</v>
      </c>
      <c r="J79" s="124" t="str">
        <f>E23</f>
        <v>Ing. Lukáš Vrba</v>
      </c>
      <c r="K79" s="107"/>
    </row>
    <row r="80" spans="1:11" x14ac:dyDescent="0.35">
      <c r="A80" s="12"/>
      <c r="B80" s="106"/>
      <c r="C80" s="12"/>
      <c r="D80" s="12"/>
      <c r="E80" s="12"/>
      <c r="F80" s="12"/>
      <c r="G80" s="12"/>
      <c r="H80" s="12"/>
      <c r="I80" s="12"/>
      <c r="J80" s="12"/>
      <c r="K80" s="107"/>
    </row>
    <row r="81" spans="1:11" x14ac:dyDescent="0.35">
      <c r="A81" s="12"/>
      <c r="B81" s="106"/>
      <c r="C81" s="125" t="s">
        <v>66</v>
      </c>
      <c r="D81" s="114"/>
      <c r="E81" s="114"/>
      <c r="F81" s="114"/>
      <c r="G81" s="114"/>
      <c r="H81" s="114"/>
      <c r="I81" s="114"/>
      <c r="J81" s="126" t="s">
        <v>67</v>
      </c>
      <c r="K81" s="127"/>
    </row>
    <row r="82" spans="1:11" x14ac:dyDescent="0.35">
      <c r="A82" s="12"/>
      <c r="B82" s="106"/>
      <c r="C82" s="12"/>
      <c r="D82" s="12"/>
      <c r="E82" s="12"/>
      <c r="F82" s="12"/>
      <c r="G82" s="12"/>
      <c r="H82" s="12"/>
      <c r="I82" s="12"/>
      <c r="J82" s="12"/>
      <c r="K82" s="107"/>
    </row>
    <row r="83" spans="1:11" ht="15.5" x14ac:dyDescent="0.35">
      <c r="A83" s="12"/>
      <c r="B83" s="106"/>
      <c r="C83" s="128" t="s">
        <v>68</v>
      </c>
      <c r="D83" s="12"/>
      <c r="E83" s="12"/>
      <c r="F83" s="12"/>
      <c r="G83" s="12"/>
      <c r="H83" s="12"/>
      <c r="I83" s="12"/>
      <c r="J83" s="50">
        <f>J103</f>
        <v>0</v>
      </c>
      <c r="K83" s="107"/>
    </row>
    <row r="84" spans="1:11" ht="15.5" x14ac:dyDescent="0.35">
      <c r="A84" s="72"/>
      <c r="B84" s="129"/>
      <c r="C84" s="72"/>
      <c r="D84" s="73" t="s">
        <v>69</v>
      </c>
      <c r="E84" s="74"/>
      <c r="F84" s="74"/>
      <c r="G84" s="74"/>
      <c r="H84" s="74"/>
      <c r="I84" s="74"/>
      <c r="J84" s="75">
        <f>J104</f>
        <v>0</v>
      </c>
      <c r="K84" s="130"/>
    </row>
    <row r="85" spans="1:11" x14ac:dyDescent="0.35">
      <c r="A85" s="76"/>
      <c r="B85" s="131"/>
      <c r="C85" s="76"/>
      <c r="D85" s="77" t="s">
        <v>70</v>
      </c>
      <c r="E85" s="78"/>
      <c r="F85" s="78"/>
      <c r="G85" s="78"/>
      <c r="H85" s="78"/>
      <c r="I85" s="78"/>
      <c r="J85" s="79">
        <f>J105</f>
        <v>0</v>
      </c>
      <c r="K85" s="132"/>
    </row>
    <row r="86" spans="1:11" x14ac:dyDescent="0.35">
      <c r="A86" s="12"/>
      <c r="B86" s="106"/>
      <c r="C86" s="12"/>
      <c r="D86" s="12"/>
      <c r="E86" s="12"/>
      <c r="F86" s="12"/>
      <c r="G86" s="12"/>
      <c r="H86" s="12"/>
      <c r="I86" s="12"/>
      <c r="J86" s="12"/>
      <c r="K86" s="107"/>
    </row>
    <row r="87" spans="1:11" x14ac:dyDescent="0.35">
      <c r="A87" s="12"/>
      <c r="B87" s="118"/>
      <c r="C87" s="119"/>
      <c r="D87" s="119"/>
      <c r="E87" s="119"/>
      <c r="F87" s="119"/>
      <c r="G87" s="119"/>
      <c r="H87" s="119"/>
      <c r="I87" s="119"/>
      <c r="J87" s="119"/>
      <c r="K87" s="120"/>
    </row>
    <row r="88" spans="1:11" ht="85.5" customHeight="1" x14ac:dyDescent="0.35"/>
    <row r="89" spans="1:11" ht="8.25" customHeight="1" x14ac:dyDescent="0.35">
      <c r="A89" s="12"/>
      <c r="B89" s="121"/>
      <c r="C89" s="122"/>
      <c r="D89" s="122"/>
      <c r="E89" s="122"/>
      <c r="F89" s="122"/>
      <c r="G89" s="122"/>
      <c r="H89" s="122"/>
      <c r="I89" s="122"/>
      <c r="J89" s="122"/>
      <c r="K89" s="123"/>
    </row>
    <row r="90" spans="1:11" ht="24" customHeight="1" x14ac:dyDescent="0.35">
      <c r="A90" s="12"/>
      <c r="B90" s="106"/>
      <c r="C90" s="4" t="s">
        <v>71</v>
      </c>
      <c r="D90" s="12"/>
      <c r="E90" s="12"/>
      <c r="F90" s="12"/>
      <c r="G90" s="12"/>
      <c r="H90" s="12"/>
      <c r="I90" s="12"/>
      <c r="J90" s="12"/>
      <c r="K90" s="107"/>
    </row>
    <row r="91" spans="1:11" ht="10.5" customHeight="1" x14ac:dyDescent="0.35">
      <c r="A91" s="12"/>
      <c r="B91" s="106"/>
      <c r="C91" s="12"/>
      <c r="D91" s="12"/>
      <c r="E91" s="12"/>
      <c r="F91" s="12"/>
      <c r="G91" s="12"/>
      <c r="H91" s="12"/>
      <c r="I91" s="12"/>
      <c r="J91" s="12"/>
      <c r="K91" s="107"/>
    </row>
    <row r="92" spans="1:11" x14ac:dyDescent="0.35">
      <c r="A92" s="12"/>
      <c r="B92" s="106"/>
      <c r="C92" s="9" t="s">
        <v>3</v>
      </c>
      <c r="D92" s="12"/>
      <c r="E92" s="12"/>
      <c r="F92" s="12"/>
      <c r="G92" s="12"/>
      <c r="H92" s="12"/>
      <c r="I92" s="12"/>
      <c r="J92" s="12"/>
      <c r="K92" s="107"/>
    </row>
    <row r="93" spans="1:11" x14ac:dyDescent="0.35">
      <c r="A93" s="12"/>
      <c r="B93" s="106"/>
      <c r="C93" s="12"/>
      <c r="D93" s="12"/>
      <c r="E93" s="182" t="str">
        <f>E6</f>
        <v>VYSOKÁ ŠKOLA EKONOMICKÁ, Praha 3 - VENCOVSKÉHO AULA - mobiliář</v>
      </c>
      <c r="F93" s="183"/>
      <c r="G93" s="183"/>
      <c r="H93" s="183"/>
      <c r="I93" s="12"/>
      <c r="J93" s="12"/>
      <c r="K93" s="107"/>
    </row>
    <row r="94" spans="1:11" x14ac:dyDescent="0.35">
      <c r="A94" s="12"/>
      <c r="B94" s="106"/>
      <c r="C94" s="9" t="s">
        <v>63</v>
      </c>
      <c r="D94" s="12"/>
      <c r="E94" s="12"/>
      <c r="F94" s="12"/>
      <c r="G94" s="12"/>
      <c r="H94" s="12"/>
      <c r="I94" s="12"/>
      <c r="J94" s="12"/>
      <c r="K94" s="107"/>
    </row>
    <row r="95" spans="1:11" x14ac:dyDescent="0.35">
      <c r="A95" s="12"/>
      <c r="B95" s="106"/>
      <c r="C95" s="12"/>
      <c r="D95" s="12"/>
      <c r="E95" s="159" t="str">
        <f>E8</f>
        <v>MOB - Mobiliář</v>
      </c>
      <c r="F95" s="184"/>
      <c r="G95" s="184"/>
      <c r="H95" s="184"/>
      <c r="I95" s="12"/>
      <c r="J95" s="12"/>
      <c r="K95" s="107"/>
    </row>
    <row r="96" spans="1:11" ht="9" customHeight="1" x14ac:dyDescent="0.35">
      <c r="A96" s="12"/>
      <c r="B96" s="106"/>
      <c r="C96" s="12"/>
      <c r="D96" s="12"/>
      <c r="E96" s="12"/>
      <c r="F96" s="12"/>
      <c r="G96" s="12"/>
      <c r="H96" s="12"/>
      <c r="I96" s="12"/>
      <c r="J96" s="12"/>
      <c r="K96" s="107"/>
    </row>
    <row r="97" spans="1:11" x14ac:dyDescent="0.35">
      <c r="A97" s="12"/>
      <c r="B97" s="106"/>
      <c r="C97" s="9" t="s">
        <v>6</v>
      </c>
      <c r="D97" s="12"/>
      <c r="E97" s="12"/>
      <c r="F97" s="7" t="str">
        <f>F11</f>
        <v xml:space="preserve"> </v>
      </c>
      <c r="G97" s="12"/>
      <c r="H97" s="12"/>
      <c r="I97" s="9" t="s">
        <v>8</v>
      </c>
      <c r="J97" s="35" t="str">
        <f>IF(J11="","",J11)</f>
        <v>Vyplň údaj</v>
      </c>
      <c r="K97" s="107"/>
    </row>
    <row r="98" spans="1:11" ht="9" customHeight="1" x14ac:dyDescent="0.35">
      <c r="A98" s="12"/>
      <c r="B98" s="106"/>
      <c r="C98" s="12"/>
      <c r="D98" s="12"/>
      <c r="E98" s="12"/>
      <c r="F98" s="12"/>
      <c r="G98" s="12"/>
      <c r="H98" s="12"/>
      <c r="I98" s="12"/>
      <c r="J98" s="12"/>
      <c r="K98" s="107"/>
    </row>
    <row r="99" spans="1:11" x14ac:dyDescent="0.35">
      <c r="A99" s="12"/>
      <c r="B99" s="106"/>
      <c r="C99" s="9" t="s">
        <v>9</v>
      </c>
      <c r="D99" s="12"/>
      <c r="E99" s="12"/>
      <c r="F99" s="7" t="str">
        <f>E14</f>
        <v>VYSOKÁ ŠKOLA EKONOMICKÁ</v>
      </c>
      <c r="G99" s="12"/>
      <c r="H99" s="12"/>
      <c r="I99" s="9" t="s">
        <v>15</v>
      </c>
      <c r="J99" s="124" t="str">
        <f>E20</f>
        <v>LV plan, s.r.o.</v>
      </c>
      <c r="K99" s="107"/>
    </row>
    <row r="100" spans="1:11" x14ac:dyDescent="0.35">
      <c r="A100" s="12"/>
      <c r="B100" s="106"/>
      <c r="C100" s="9" t="s">
        <v>13</v>
      </c>
      <c r="D100" s="12"/>
      <c r="E100" s="12"/>
      <c r="F100" s="7" t="str">
        <f>IF(E17="","",E17)</f>
        <v>Vyplň údaj</v>
      </c>
      <c r="G100" s="12"/>
      <c r="H100" s="12"/>
      <c r="I100" s="9" t="s">
        <v>16</v>
      </c>
      <c r="J100" s="124" t="str">
        <f>E23</f>
        <v>Ing. Lukáš Vrba</v>
      </c>
      <c r="K100" s="107"/>
    </row>
    <row r="101" spans="1:11" x14ac:dyDescent="0.35">
      <c r="A101" s="12"/>
      <c r="B101" s="106"/>
      <c r="C101" s="12"/>
      <c r="D101" s="12"/>
      <c r="E101" s="12"/>
      <c r="F101" s="12"/>
      <c r="G101" s="12"/>
      <c r="H101" s="12"/>
      <c r="I101" s="12"/>
      <c r="J101" s="12"/>
      <c r="K101" s="107"/>
    </row>
    <row r="102" spans="1:11" x14ac:dyDescent="0.35">
      <c r="A102" s="80"/>
      <c r="B102" s="133"/>
      <c r="C102" s="81" t="s">
        <v>72</v>
      </c>
      <c r="D102" s="82" t="s">
        <v>43</v>
      </c>
      <c r="E102" s="82" t="s">
        <v>39</v>
      </c>
      <c r="F102" s="82" t="s">
        <v>40</v>
      </c>
      <c r="G102" s="82" t="s">
        <v>73</v>
      </c>
      <c r="H102" s="82" t="s">
        <v>74</v>
      </c>
      <c r="I102" s="82" t="s">
        <v>75</v>
      </c>
      <c r="J102" s="82" t="s">
        <v>67</v>
      </c>
      <c r="K102" s="134" t="s">
        <v>76</v>
      </c>
    </row>
    <row r="103" spans="1:11" ht="15.5" x14ac:dyDescent="0.35">
      <c r="A103" s="12"/>
      <c r="B103" s="106"/>
      <c r="C103" s="48" t="s">
        <v>77</v>
      </c>
      <c r="D103" s="12"/>
      <c r="E103" s="12"/>
      <c r="F103" s="12"/>
      <c r="G103" s="12"/>
      <c r="H103" s="12"/>
      <c r="I103" s="12"/>
      <c r="J103" s="135">
        <f>J104</f>
        <v>0</v>
      </c>
      <c r="K103" s="107"/>
    </row>
    <row r="104" spans="1:11" ht="15.5" x14ac:dyDescent="0.35">
      <c r="A104" s="83"/>
      <c r="B104" s="136"/>
      <c r="C104" s="83"/>
      <c r="D104" s="137" t="s">
        <v>78</v>
      </c>
      <c r="E104" s="138" t="s">
        <v>79</v>
      </c>
      <c r="F104" s="138" t="s">
        <v>80</v>
      </c>
      <c r="G104" s="83"/>
      <c r="H104" s="83"/>
      <c r="I104" s="139"/>
      <c r="J104" s="140">
        <f>J105</f>
        <v>0</v>
      </c>
      <c r="K104" s="141"/>
    </row>
    <row r="105" spans="1:11" x14ac:dyDescent="0.35">
      <c r="A105" s="83"/>
      <c r="B105" s="136"/>
      <c r="C105" s="83"/>
      <c r="D105" s="137" t="s">
        <v>78</v>
      </c>
      <c r="E105" s="142" t="s">
        <v>81</v>
      </c>
      <c r="F105" s="142" t="s">
        <v>82</v>
      </c>
      <c r="G105" s="83"/>
      <c r="H105" s="83"/>
      <c r="I105" s="139"/>
      <c r="J105" s="143">
        <f>SUM(J106:J107)</f>
        <v>0</v>
      </c>
      <c r="K105" s="141"/>
    </row>
    <row r="106" spans="1:11" ht="284.25" customHeight="1" x14ac:dyDescent="0.35">
      <c r="A106" s="12"/>
      <c r="B106" s="106"/>
      <c r="C106" s="84" t="s">
        <v>83</v>
      </c>
      <c r="D106" s="84" t="s">
        <v>84</v>
      </c>
      <c r="E106" s="85" t="s">
        <v>85</v>
      </c>
      <c r="F106" s="145" t="s">
        <v>215</v>
      </c>
      <c r="G106" s="87" t="s">
        <v>86</v>
      </c>
      <c r="H106" s="88">
        <v>420</v>
      </c>
      <c r="I106" s="89"/>
      <c r="J106" s="90">
        <f>ROUND(I106*H106,2)</f>
        <v>0</v>
      </c>
      <c r="K106" s="144" t="s">
        <v>0</v>
      </c>
    </row>
    <row r="107" spans="1:11" ht="23" x14ac:dyDescent="0.35">
      <c r="A107" s="12"/>
      <c r="B107" s="106"/>
      <c r="C107" s="84" t="s">
        <v>87</v>
      </c>
      <c r="D107" s="84" t="s">
        <v>84</v>
      </c>
      <c r="E107" s="85" t="s">
        <v>88</v>
      </c>
      <c r="F107" s="86" t="s">
        <v>214</v>
      </c>
      <c r="G107" s="87" t="s">
        <v>86</v>
      </c>
      <c r="H107" s="88">
        <v>420</v>
      </c>
      <c r="I107" s="89"/>
      <c r="J107" s="90">
        <f>ROUND(I107*H107,2)</f>
        <v>0</v>
      </c>
      <c r="K107" s="144" t="s">
        <v>0</v>
      </c>
    </row>
    <row r="108" spans="1:11" ht="8.25" customHeight="1" x14ac:dyDescent="0.35">
      <c r="A108" s="12"/>
      <c r="B108" s="118"/>
      <c r="C108" s="119"/>
      <c r="D108" s="119"/>
      <c r="E108" s="119"/>
      <c r="F108" s="119"/>
      <c r="G108" s="119"/>
      <c r="H108" s="119"/>
      <c r="I108" s="119"/>
      <c r="J108" s="119"/>
      <c r="K108" s="120"/>
    </row>
  </sheetData>
  <sheetProtection algorithmName="SHA-512" hashValue="oLrCFmdo+RkOQvtL3fognwf0++gLjS6+wYJiaHo5DSEJD1ysyRxxpUy7Z2MgyUaaNO87xhZz/BLb600yrbopBA==" saltValue="0wC7DiZw/EDKAiOQYXTd+g==" spinCount="100000" sheet="1" objects="1" scenarios="1"/>
  <mergeCells count="8">
    <mergeCell ref="E93:H93"/>
    <mergeCell ref="E95:H95"/>
    <mergeCell ref="E26:J26"/>
    <mergeCell ref="E6:H6"/>
    <mergeCell ref="E8:H8"/>
    <mergeCell ref="E17:H17"/>
    <mergeCell ref="E72:H72"/>
    <mergeCell ref="E74:H74"/>
  </mergeCells>
  <pageMargins left="0.11811023622047245" right="0.11811023622047245" top="0.39370078740157483" bottom="0.3937007874015748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BBFC-FE24-4E42-84B1-C194041E6369}">
  <dimension ref="A1:I70"/>
  <sheetViews>
    <sheetView workbookViewId="0">
      <selection activeCell="D76" sqref="D76"/>
    </sheetView>
  </sheetViews>
  <sheetFormatPr defaultRowHeight="14.5" x14ac:dyDescent="0.35"/>
  <cols>
    <col min="1" max="1" width="9.81640625" customWidth="1"/>
    <col min="9" max="9" width="9.1796875" customWidth="1"/>
  </cols>
  <sheetData>
    <row r="1" spans="1:9" ht="17.5" x14ac:dyDescent="0.35">
      <c r="A1" s="91" t="s">
        <v>89</v>
      </c>
      <c r="B1" s="92"/>
    </row>
    <row r="2" spans="1:9" x14ac:dyDescent="0.35">
      <c r="A2" s="93"/>
    </row>
    <row r="3" spans="1:9" ht="45" customHeight="1" x14ac:dyDescent="0.35">
      <c r="A3" s="188" t="s">
        <v>90</v>
      </c>
      <c r="B3" s="189"/>
      <c r="C3" s="189"/>
      <c r="D3" s="189"/>
      <c r="E3" s="189"/>
      <c r="F3" s="189"/>
      <c r="G3" s="189"/>
      <c r="H3" s="189"/>
      <c r="I3" s="189"/>
    </row>
    <row r="4" spans="1:9" ht="26.25" customHeight="1" x14ac:dyDescent="0.35">
      <c r="A4" s="188" t="s">
        <v>91</v>
      </c>
      <c r="B4" s="189"/>
      <c r="C4" s="189"/>
      <c r="D4" s="189"/>
      <c r="E4" s="189"/>
      <c r="F4" s="189"/>
      <c r="G4" s="189"/>
      <c r="H4" s="189"/>
      <c r="I4" s="189"/>
    </row>
    <row r="5" spans="1:9" ht="13.5" customHeight="1" x14ac:dyDescent="0.35">
      <c r="A5" s="99"/>
      <c r="B5" s="98"/>
      <c r="C5" s="98"/>
      <c r="D5" s="98"/>
      <c r="E5" s="98"/>
      <c r="F5" s="98"/>
      <c r="G5" s="98"/>
      <c r="H5" s="98"/>
      <c r="I5" s="98"/>
    </row>
    <row r="6" spans="1:9" x14ac:dyDescent="0.35">
      <c r="A6" s="94" t="s">
        <v>92</v>
      </c>
    </row>
    <row r="7" spans="1:9" x14ac:dyDescent="0.35">
      <c r="A7" s="94" t="s">
        <v>93</v>
      </c>
    </row>
    <row r="8" spans="1:9" x14ac:dyDescent="0.35">
      <c r="A8" s="95">
        <v>39660</v>
      </c>
    </row>
    <row r="9" spans="1:9" x14ac:dyDescent="0.35">
      <c r="A9" s="94">
        <v>17</v>
      </c>
      <c r="B9" s="94" t="s">
        <v>94</v>
      </c>
    </row>
    <row r="10" spans="1:9" x14ac:dyDescent="0.35">
      <c r="A10" s="94" t="s">
        <v>95</v>
      </c>
      <c r="B10" s="94" t="s">
        <v>96</v>
      </c>
    </row>
    <row r="11" spans="1:9" x14ac:dyDescent="0.35">
      <c r="A11" s="94" t="s">
        <v>97</v>
      </c>
      <c r="B11" s="94" t="s">
        <v>98</v>
      </c>
    </row>
    <row r="12" spans="1:9" x14ac:dyDescent="0.35">
      <c r="A12" s="94" t="s">
        <v>99</v>
      </c>
      <c r="B12" s="94" t="s">
        <v>100</v>
      </c>
    </row>
    <row r="13" spans="1:9" x14ac:dyDescent="0.35">
      <c r="A13" s="94" t="s">
        <v>101</v>
      </c>
      <c r="B13" s="94" t="s">
        <v>102</v>
      </c>
    </row>
    <row r="14" spans="1:9" s="12" customFormat="1" ht="27" customHeight="1" x14ac:dyDescent="0.35">
      <c r="A14" s="100" t="s">
        <v>103</v>
      </c>
      <c r="B14" s="187" t="s">
        <v>104</v>
      </c>
      <c r="C14" s="185"/>
      <c r="D14" s="185"/>
      <c r="E14" s="185"/>
      <c r="F14" s="185"/>
      <c r="G14" s="185"/>
      <c r="H14" s="185"/>
      <c r="I14" s="185"/>
    </row>
    <row r="15" spans="1:9" s="12" customFormat="1" ht="28.5" customHeight="1" x14ac:dyDescent="0.35">
      <c r="A15" s="100" t="s">
        <v>105</v>
      </c>
      <c r="B15" s="187" t="s">
        <v>106</v>
      </c>
      <c r="C15" s="185"/>
      <c r="D15" s="185"/>
      <c r="E15" s="185"/>
      <c r="F15" s="185"/>
      <c r="G15" s="185"/>
      <c r="H15" s="185"/>
      <c r="I15" s="185"/>
    </row>
    <row r="16" spans="1:9" x14ac:dyDescent="0.35">
      <c r="A16" s="94" t="s">
        <v>107</v>
      </c>
      <c r="B16" s="94" t="s">
        <v>108</v>
      </c>
    </row>
    <row r="17" spans="1:2" x14ac:dyDescent="0.35">
      <c r="A17" s="94" t="s">
        <v>109</v>
      </c>
      <c r="B17" s="94" t="s">
        <v>110</v>
      </c>
    </row>
    <row r="18" spans="1:2" x14ac:dyDescent="0.35">
      <c r="A18" s="94" t="s">
        <v>111</v>
      </c>
      <c r="B18" s="94" t="s">
        <v>112</v>
      </c>
    </row>
    <row r="19" spans="1:2" x14ac:dyDescent="0.35">
      <c r="A19" s="94" t="s">
        <v>113</v>
      </c>
      <c r="B19" s="94" t="s">
        <v>114</v>
      </c>
    </row>
    <row r="20" spans="1:2" x14ac:dyDescent="0.35">
      <c r="A20" s="94" t="s">
        <v>115</v>
      </c>
      <c r="B20" s="94" t="s">
        <v>116</v>
      </c>
    </row>
    <row r="21" spans="1:2" x14ac:dyDescent="0.35">
      <c r="A21" s="94" t="s">
        <v>117</v>
      </c>
      <c r="B21" s="94" t="s">
        <v>118</v>
      </c>
    </row>
    <row r="22" spans="1:2" x14ac:dyDescent="0.35">
      <c r="A22" s="94" t="s">
        <v>119</v>
      </c>
      <c r="B22" s="94" t="s">
        <v>120</v>
      </c>
    </row>
    <row r="23" spans="1:2" x14ac:dyDescent="0.35">
      <c r="A23" s="94" t="s">
        <v>121</v>
      </c>
      <c r="B23" s="94" t="s">
        <v>122</v>
      </c>
    </row>
    <row r="24" spans="1:2" x14ac:dyDescent="0.35">
      <c r="A24" s="94" t="s">
        <v>123</v>
      </c>
      <c r="B24" s="94" t="s">
        <v>124</v>
      </c>
    </row>
    <row r="25" spans="1:2" x14ac:dyDescent="0.35">
      <c r="A25" s="94" t="s">
        <v>125</v>
      </c>
      <c r="B25" s="94" t="s">
        <v>126</v>
      </c>
    </row>
    <row r="26" spans="1:2" x14ac:dyDescent="0.35">
      <c r="A26" s="94" t="s">
        <v>127</v>
      </c>
      <c r="B26" s="94" t="s">
        <v>128</v>
      </c>
    </row>
    <row r="27" spans="1:2" x14ac:dyDescent="0.35">
      <c r="A27" s="94" t="s">
        <v>129</v>
      </c>
      <c r="B27" s="94" t="s">
        <v>130</v>
      </c>
    </row>
    <row r="28" spans="1:2" x14ac:dyDescent="0.35">
      <c r="A28" s="94" t="s">
        <v>131</v>
      </c>
      <c r="B28" s="94" t="s">
        <v>132</v>
      </c>
    </row>
    <row r="29" spans="1:2" x14ac:dyDescent="0.35">
      <c r="A29" s="94" t="s">
        <v>133</v>
      </c>
      <c r="B29" s="94" t="s">
        <v>134</v>
      </c>
    </row>
    <row r="30" spans="1:2" x14ac:dyDescent="0.35">
      <c r="A30" s="94" t="s">
        <v>135</v>
      </c>
      <c r="B30" s="94" t="s">
        <v>136</v>
      </c>
    </row>
    <row r="31" spans="1:2" x14ac:dyDescent="0.35">
      <c r="A31" s="94" t="s">
        <v>137</v>
      </c>
      <c r="B31" s="94" t="s">
        <v>138</v>
      </c>
    </row>
    <row r="32" spans="1:2" x14ac:dyDescent="0.35">
      <c r="A32" s="94" t="s">
        <v>139</v>
      </c>
      <c r="B32" s="94" t="s">
        <v>140</v>
      </c>
    </row>
    <row r="33" spans="1:9" x14ac:dyDescent="0.35">
      <c r="A33" s="94" t="s">
        <v>141</v>
      </c>
      <c r="B33" s="94" t="s">
        <v>142</v>
      </c>
    </row>
    <row r="34" spans="1:9" x14ac:dyDescent="0.35">
      <c r="A34" s="94" t="s">
        <v>143</v>
      </c>
      <c r="B34" s="94" t="s">
        <v>144</v>
      </c>
    </row>
    <row r="35" spans="1:9" x14ac:dyDescent="0.35">
      <c r="A35" s="94" t="s">
        <v>145</v>
      </c>
      <c r="B35" s="94" t="s">
        <v>146</v>
      </c>
    </row>
    <row r="36" spans="1:9" s="12" customFormat="1" ht="25.5" customHeight="1" x14ac:dyDescent="0.35">
      <c r="A36" s="100" t="s">
        <v>147</v>
      </c>
      <c r="B36" s="187" t="s">
        <v>148</v>
      </c>
      <c r="C36" s="185"/>
      <c r="D36" s="185"/>
      <c r="E36" s="185"/>
      <c r="F36" s="185"/>
      <c r="G36" s="185"/>
      <c r="H36" s="185"/>
      <c r="I36" s="185"/>
    </row>
    <row r="37" spans="1:9" x14ac:dyDescent="0.35">
      <c r="A37" s="94" t="s">
        <v>149</v>
      </c>
      <c r="B37" s="94" t="s">
        <v>150</v>
      </c>
    </row>
    <row r="38" spans="1:9" x14ac:dyDescent="0.35">
      <c r="A38" s="94" t="s">
        <v>151</v>
      </c>
      <c r="B38" s="94" t="s">
        <v>152</v>
      </c>
    </row>
    <row r="39" spans="1:9" x14ac:dyDescent="0.35">
      <c r="A39" s="94" t="s">
        <v>153</v>
      </c>
      <c r="B39" s="94" t="s">
        <v>154</v>
      </c>
    </row>
    <row r="40" spans="1:9" x14ac:dyDescent="0.35">
      <c r="A40" s="94" t="s">
        <v>155</v>
      </c>
      <c r="B40" s="94" t="s">
        <v>156</v>
      </c>
    </row>
    <row r="41" spans="1:9" x14ac:dyDescent="0.35">
      <c r="A41" s="94" t="s">
        <v>157</v>
      </c>
      <c r="B41" s="94" t="s">
        <v>158</v>
      </c>
    </row>
    <row r="42" spans="1:9" x14ac:dyDescent="0.35">
      <c r="A42" s="94" t="s">
        <v>159</v>
      </c>
      <c r="B42" s="94" t="s">
        <v>160</v>
      </c>
    </row>
    <row r="43" spans="1:9" x14ac:dyDescent="0.35">
      <c r="A43" s="94" t="s">
        <v>161</v>
      </c>
      <c r="B43" s="94" t="s">
        <v>162</v>
      </c>
    </row>
    <row r="44" spans="1:9" x14ac:dyDescent="0.35">
      <c r="A44" s="94" t="s">
        <v>163</v>
      </c>
      <c r="B44" s="94" t="s">
        <v>164</v>
      </c>
    </row>
    <row r="45" spans="1:9" x14ac:dyDescent="0.35">
      <c r="A45" s="94" t="s">
        <v>165</v>
      </c>
      <c r="B45" s="94" t="s">
        <v>166</v>
      </c>
    </row>
    <row r="46" spans="1:9" x14ac:dyDescent="0.35">
      <c r="A46" s="94" t="s">
        <v>167</v>
      </c>
      <c r="B46" s="94" t="s">
        <v>168</v>
      </c>
    </row>
    <row r="47" spans="1:9" x14ac:dyDescent="0.35">
      <c r="A47" s="94" t="s">
        <v>169</v>
      </c>
      <c r="B47" s="94" t="s">
        <v>170</v>
      </c>
    </row>
    <row r="48" spans="1:9" x14ac:dyDescent="0.35">
      <c r="A48" s="94" t="s">
        <v>171</v>
      </c>
      <c r="B48" s="94" t="s">
        <v>172</v>
      </c>
    </row>
    <row r="49" spans="1:9" s="12" customFormat="1" ht="30" customHeight="1" x14ac:dyDescent="0.35">
      <c r="A49" s="100" t="s">
        <v>173</v>
      </c>
      <c r="B49" s="187" t="s">
        <v>174</v>
      </c>
      <c r="C49" s="185"/>
      <c r="D49" s="185"/>
      <c r="E49" s="185"/>
      <c r="F49" s="185"/>
      <c r="G49" s="185"/>
      <c r="H49" s="185"/>
      <c r="I49" s="185"/>
    </row>
    <row r="50" spans="1:9" x14ac:dyDescent="0.35">
      <c r="A50" s="94" t="s">
        <v>175</v>
      </c>
      <c r="B50" s="94" t="s">
        <v>176</v>
      </c>
    </row>
    <row r="51" spans="1:9" x14ac:dyDescent="0.35">
      <c r="A51" s="94" t="s">
        <v>177</v>
      </c>
      <c r="B51" s="94" t="s">
        <v>178</v>
      </c>
    </row>
    <row r="52" spans="1:9" x14ac:dyDescent="0.35">
      <c r="A52" s="94" t="s">
        <v>179</v>
      </c>
      <c r="B52" s="94" t="s">
        <v>180</v>
      </c>
    </row>
    <row r="53" spans="1:9" x14ac:dyDescent="0.35">
      <c r="A53" s="94" t="s">
        <v>181</v>
      </c>
      <c r="B53" s="94" t="s">
        <v>182</v>
      </c>
    </row>
    <row r="54" spans="1:9" x14ac:dyDescent="0.35">
      <c r="A54" s="94" t="s">
        <v>183</v>
      </c>
      <c r="B54" s="94" t="s">
        <v>184</v>
      </c>
    </row>
    <row r="55" spans="1:9" x14ac:dyDescent="0.35">
      <c r="A55" s="94" t="s">
        <v>185</v>
      </c>
      <c r="B55" s="94" t="s">
        <v>186</v>
      </c>
    </row>
    <row r="56" spans="1:9" x14ac:dyDescent="0.35">
      <c r="A56" s="94" t="s">
        <v>187</v>
      </c>
      <c r="B56" s="94" t="s">
        <v>188</v>
      </c>
    </row>
    <row r="57" spans="1:9" s="12" customFormat="1" ht="42" customHeight="1" x14ac:dyDescent="0.35">
      <c r="A57" s="100" t="s">
        <v>189</v>
      </c>
      <c r="B57" s="187" t="s">
        <v>190</v>
      </c>
      <c r="C57" s="185"/>
      <c r="D57" s="185"/>
      <c r="E57" s="185"/>
      <c r="F57" s="185"/>
      <c r="G57" s="185"/>
      <c r="H57" s="185"/>
      <c r="I57" s="185"/>
    </row>
    <row r="58" spans="1:9" s="12" customFormat="1" ht="30" customHeight="1" x14ac:dyDescent="0.35">
      <c r="A58" s="100" t="s">
        <v>191</v>
      </c>
      <c r="B58" s="187" t="s">
        <v>192</v>
      </c>
      <c r="C58" s="185"/>
      <c r="D58" s="185"/>
      <c r="E58" s="185"/>
      <c r="F58" s="185"/>
      <c r="G58" s="185"/>
      <c r="H58" s="185"/>
      <c r="I58" s="185"/>
    </row>
    <row r="59" spans="1:9" x14ac:dyDescent="0.35">
      <c r="A59" s="94" t="s">
        <v>193</v>
      </c>
      <c r="B59" s="94" t="s">
        <v>194</v>
      </c>
    </row>
    <row r="60" spans="1:9" x14ac:dyDescent="0.35">
      <c r="A60" s="94" t="s">
        <v>195</v>
      </c>
    </row>
    <row r="61" spans="1:9" ht="81" customHeight="1" x14ac:dyDescent="0.35">
      <c r="A61" s="190" t="s">
        <v>196</v>
      </c>
      <c r="B61" s="189"/>
      <c r="C61" s="189"/>
      <c r="D61" s="189"/>
      <c r="E61" s="189"/>
      <c r="F61" s="189"/>
      <c r="G61" s="189"/>
      <c r="H61" s="189"/>
      <c r="I61" s="189"/>
    </row>
    <row r="62" spans="1:9" ht="144" customHeight="1" x14ac:dyDescent="0.35">
      <c r="A62" s="190" t="s">
        <v>197</v>
      </c>
      <c r="B62" s="189"/>
      <c r="C62" s="189"/>
      <c r="D62" s="189"/>
      <c r="E62" s="189"/>
      <c r="F62" s="189"/>
      <c r="G62" s="189"/>
      <c r="H62" s="189"/>
      <c r="I62" s="189"/>
    </row>
    <row r="63" spans="1:9" ht="30" customHeight="1" x14ac:dyDescent="0.35">
      <c r="A63" s="190" t="s">
        <v>198</v>
      </c>
      <c r="B63" s="189"/>
      <c r="C63" s="189"/>
      <c r="D63" s="189"/>
      <c r="E63" s="189"/>
      <c r="F63" s="189"/>
      <c r="G63" s="189"/>
      <c r="H63" s="189"/>
      <c r="I63" s="189"/>
    </row>
    <row r="64" spans="1:9" ht="54" customHeight="1" x14ac:dyDescent="0.35">
      <c r="A64" s="190" t="s">
        <v>199</v>
      </c>
      <c r="B64" s="189"/>
      <c r="C64" s="189"/>
      <c r="D64" s="189"/>
      <c r="E64" s="189"/>
      <c r="F64" s="189"/>
      <c r="G64" s="189"/>
      <c r="H64" s="189"/>
      <c r="I64" s="189"/>
    </row>
    <row r="65" spans="1:9" ht="40.5" customHeight="1" x14ac:dyDescent="0.35">
      <c r="A65" s="190" t="s">
        <v>200</v>
      </c>
      <c r="B65" s="189"/>
      <c r="C65" s="189"/>
      <c r="D65" s="189"/>
      <c r="E65" s="189"/>
      <c r="F65" s="189"/>
      <c r="G65" s="189"/>
      <c r="H65" s="189"/>
      <c r="I65" s="189"/>
    </row>
    <row r="66" spans="1:9" x14ac:dyDescent="0.35">
      <c r="A66" s="94" t="s">
        <v>201</v>
      </c>
    </row>
    <row r="67" spans="1:9" x14ac:dyDescent="0.35">
      <c r="A67" s="190" t="s">
        <v>202</v>
      </c>
      <c r="B67" s="189"/>
      <c r="C67" s="189"/>
      <c r="D67" s="189"/>
      <c r="E67" s="189"/>
      <c r="F67" s="189"/>
      <c r="G67" s="189"/>
      <c r="H67" s="189"/>
      <c r="I67" s="189"/>
    </row>
    <row r="68" spans="1:9" ht="41.25" customHeight="1" x14ac:dyDescent="0.35">
      <c r="A68" s="190" t="s">
        <v>203</v>
      </c>
      <c r="B68" s="189"/>
      <c r="C68" s="189"/>
      <c r="D68" s="189"/>
      <c r="E68" s="189"/>
      <c r="F68" s="189"/>
      <c r="G68" s="189"/>
      <c r="H68" s="189"/>
      <c r="I68" s="189"/>
    </row>
    <row r="69" spans="1:9" x14ac:dyDescent="0.35">
      <c r="A69" s="94" t="s">
        <v>204</v>
      </c>
    </row>
    <row r="70" spans="1:9" x14ac:dyDescent="0.35">
      <c r="A70" s="94" t="s">
        <v>205</v>
      </c>
    </row>
  </sheetData>
  <mergeCells count="15">
    <mergeCell ref="A65:I65"/>
    <mergeCell ref="A67:I67"/>
    <mergeCell ref="A68:I68"/>
    <mergeCell ref="B57:I57"/>
    <mergeCell ref="B58:I58"/>
    <mergeCell ref="A61:I61"/>
    <mergeCell ref="A62:I62"/>
    <mergeCell ref="A63:I63"/>
    <mergeCell ref="A64:I64"/>
    <mergeCell ref="B49:I49"/>
    <mergeCell ref="A3:I3"/>
    <mergeCell ref="A4:I4"/>
    <mergeCell ref="B14:I14"/>
    <mergeCell ref="B15:I15"/>
    <mergeCell ref="B36:I3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8D28-A9C6-466A-A038-E6172153042A}">
  <dimension ref="A1:CR15"/>
  <sheetViews>
    <sheetView workbookViewId="0">
      <selection activeCell="C13" sqref="C13"/>
    </sheetView>
  </sheetViews>
  <sheetFormatPr defaultRowHeight="14.5" x14ac:dyDescent="0.35"/>
  <sheetData>
    <row r="1" spans="1:96" ht="18.649999999999999" customHeight="1" x14ac:dyDescent="0.35">
      <c r="A1" s="91" t="s">
        <v>212</v>
      </c>
      <c r="B1" s="92"/>
    </row>
    <row r="2" spans="1:96" x14ac:dyDescent="0.35">
      <c r="A2" s="93"/>
    </row>
    <row r="3" spans="1:96" ht="32.25" customHeight="1" x14ac:dyDescent="0.35">
      <c r="A3" s="191" t="s">
        <v>206</v>
      </c>
      <c r="B3" s="189"/>
      <c r="C3" s="189"/>
      <c r="D3" s="189"/>
      <c r="E3" s="189"/>
      <c r="F3" s="189"/>
      <c r="G3" s="189"/>
      <c r="H3" s="189"/>
      <c r="I3" s="189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</row>
    <row r="4" spans="1:96" ht="15.5" x14ac:dyDescent="0.3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</row>
    <row r="5" spans="1:96" ht="110.25" customHeight="1" x14ac:dyDescent="0.35">
      <c r="A5" s="191" t="s">
        <v>210</v>
      </c>
      <c r="B5" s="189"/>
      <c r="C5" s="189"/>
      <c r="D5" s="189"/>
      <c r="E5" s="189"/>
      <c r="F5" s="189"/>
      <c r="G5" s="189"/>
      <c r="H5" s="189"/>
      <c r="I5" s="189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</row>
    <row r="6" spans="1:96" ht="15.5" x14ac:dyDescent="0.3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</row>
    <row r="7" spans="1:96" ht="61.5" customHeight="1" x14ac:dyDescent="0.35">
      <c r="A7" s="191" t="s">
        <v>207</v>
      </c>
      <c r="B7" s="189"/>
      <c r="C7" s="189"/>
      <c r="D7" s="189"/>
      <c r="E7" s="189"/>
      <c r="F7" s="189"/>
      <c r="G7" s="189"/>
      <c r="H7" s="189"/>
      <c r="I7" s="189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</row>
    <row r="8" spans="1:96" ht="15.5" x14ac:dyDescent="0.35">
      <c r="A8" s="96"/>
      <c r="B8" s="97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</row>
    <row r="9" spans="1:96" ht="61.5" customHeight="1" x14ac:dyDescent="0.35">
      <c r="A9" s="191" t="s">
        <v>208</v>
      </c>
      <c r="B9" s="189"/>
      <c r="C9" s="189"/>
      <c r="D9" s="189"/>
      <c r="E9" s="189"/>
      <c r="F9" s="189"/>
      <c r="G9" s="189"/>
      <c r="H9" s="189"/>
      <c r="I9" s="189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</row>
    <row r="10" spans="1:96" ht="15.5" x14ac:dyDescent="0.35">
      <c r="A10" s="96"/>
      <c r="B10" s="97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</row>
    <row r="11" spans="1:96" ht="109.5" customHeight="1" x14ac:dyDescent="0.35">
      <c r="A11" s="191" t="s">
        <v>211</v>
      </c>
      <c r="B11" s="189"/>
      <c r="C11" s="189"/>
      <c r="D11" s="189"/>
      <c r="E11" s="189"/>
      <c r="F11" s="189"/>
      <c r="G11" s="189"/>
      <c r="H11" s="189"/>
      <c r="I11" s="189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</row>
    <row r="12" spans="1:96" ht="15.5" x14ac:dyDescent="0.35">
      <c r="A12" s="96"/>
      <c r="B12" s="97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</row>
    <row r="13" spans="1:96" ht="15.5" x14ac:dyDescent="0.35">
      <c r="A13" s="97"/>
      <c r="B13" s="97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</row>
    <row r="14" spans="1:96" ht="15.5" x14ac:dyDescent="0.35">
      <c r="A14" s="97"/>
      <c r="B14" s="97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</row>
    <row r="15" spans="1:96" ht="15.5" x14ac:dyDescent="0.35">
      <c r="A15" s="97"/>
      <c r="B15" s="97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</row>
  </sheetData>
  <mergeCells count="5">
    <mergeCell ref="A3:I3"/>
    <mergeCell ref="A5:I5"/>
    <mergeCell ref="A7:I7"/>
    <mergeCell ref="A9:I9"/>
    <mergeCell ref="A11:I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2A0D7A12D8D549A90E4610E9A2AD7F" ma:contentTypeVersion="4" ma:contentTypeDescription="Vytvoří nový dokument" ma:contentTypeScope="" ma:versionID="89d42ae736e63eeb01e19f50e2378f03">
  <xsd:schema xmlns:xsd="http://www.w3.org/2001/XMLSchema" xmlns:xs="http://www.w3.org/2001/XMLSchema" xmlns:p="http://schemas.microsoft.com/office/2006/metadata/properties" xmlns:ns2="4c833c57-6e2c-4788-83c6-e96b9d5c0e51" targetNamespace="http://schemas.microsoft.com/office/2006/metadata/properties" ma:root="true" ma:fieldsID="b2c0df15564e76c98616aac1eb9fcfea" ns2:_="">
    <xsd:import namespace="4c833c57-6e2c-4788-83c6-e96b9d5c0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33c57-6e2c-4788-83c6-e96b9d5c0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158786-162D-487F-8506-CD76B755F92B}"/>
</file>

<file path=customXml/itemProps2.xml><?xml version="1.0" encoding="utf-8"?>
<ds:datastoreItem xmlns:ds="http://schemas.openxmlformats.org/officeDocument/2006/customXml" ds:itemID="{4CD07B08-DF72-4B9B-B5CD-43AB7E4BD73D}"/>
</file>

<file path=customXml/itemProps3.xml><?xml version="1.0" encoding="utf-8"?>
<ds:datastoreItem xmlns:ds="http://schemas.openxmlformats.org/officeDocument/2006/customXml" ds:itemID="{A68386BB-30D9-41C3-BEA2-CA7E856B9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Rekapitulace stavby</vt:lpstr>
      <vt:lpstr>MOB - Mobiliář</vt:lpstr>
      <vt:lpstr>Příloha č.1</vt:lpstr>
      <vt:lpstr>Příloha č.2</vt:lpstr>
      <vt:lpstr>'MOB - Mobiliář'!Oblast_tisku</vt:lpstr>
      <vt:lpstr>'Rekapitulace stavby'!Oblast_tisku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Borovička</dc:creator>
  <cp:lastModifiedBy>Mathon</cp:lastModifiedBy>
  <cp:lastPrinted>2026-02-23T12:57:49Z</cp:lastPrinted>
  <dcterms:created xsi:type="dcterms:W3CDTF">2026-02-23T09:51:08Z</dcterms:created>
  <dcterms:modified xsi:type="dcterms:W3CDTF">2026-03-10T08:41:16Z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0x010100822A0D7A12D8D549A90E4610E9A2AD7F</vt:lpwstr>
  </property>
</Properties>
</file>