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drawings/drawing11.xml" ContentType="application/vnd.openxmlformats-officedocument.drawing+xml"/>
  <Override PartName="/xl/styles.xml" ContentType="application/vnd.openxmlformats-officedocument.spreadsheetml.styles+xml"/>
  <Override PartName="/xl/theme/theme1.xml" ContentType="application/vnd.openxmlformats-officedocument.theme+xml"/>
  <Override PartName="/xl/worksheets/sheet11.xml" ContentType="application/vnd.openxmlformats-officedocument.spreadsheetml.worksheet+xml"/>
  <Override PartName="/xl/worksheets/sheet10.xml" ContentType="application/vnd.openxmlformats-officedocument.spreadsheetml.worksheet+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9.xml" ContentType="application/vnd.openxmlformats-officedocument.drawing+xml"/>
  <Override PartName="/xl/drawings/drawing8.xml" ContentType="application/vnd.openxmlformats-officedocument.drawing+xml"/>
  <Override PartName="/xl/drawings/drawing7.xml" ContentType="application/vnd.openxmlformats-officedocument.drawing+xml"/>
  <Override PartName="/xl/drawings/drawing6.xml" ContentType="application/vnd.openxmlformats-officedocument.drawing+xml"/>
  <Override PartName="/xl/drawings/drawing10.xml" ContentType="application/vnd.openxmlformats-officedocument.drawing+xml"/>
  <Override PartName="/xl/drawings/drawing5.xml" ContentType="application/vnd.openxmlformats-officedocument.drawing+xml"/>
  <Override PartName="/xl/drawings/drawing3.xml" ContentType="application/vnd.openxmlformats-officedocument.drawing+xml"/>
  <Override PartName="/xl/drawings/drawing2.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bookViews>
    <workbookView xWindow="390" yWindow="630" windowWidth="18855" windowHeight="19350"/>
  </bookViews>
  <sheets>
    <sheet name="Rekapitulace stavby" sheetId="1" r:id="rId1"/>
    <sheet name="01 - Stavební část" sheetId="2" r:id="rId2"/>
    <sheet name="02 -  Zeleň a výsadba" sheetId="3" r:id="rId3"/>
    <sheet name="03 - Elektro" sheetId="4" r:id="rId4"/>
    <sheet name="04 - Vytápění" sheetId="5" r:id="rId5"/>
    <sheet name="05 - Elektro kotelna" sheetId="6" r:id="rId6"/>
    <sheet name="06 - MaR kotelna" sheetId="7" r:id="rId7"/>
    <sheet name="07 - Kanalizace" sheetId="8" r:id="rId8"/>
    <sheet name="08 - Primární okruh tepel..." sheetId="9" r:id="rId9"/>
    <sheet name="09 - Nabíječky " sheetId="10" r:id="rId10"/>
    <sheet name="10 - VRN" sheetId="11" r:id="rId11"/>
  </sheets>
  <definedNames>
    <definedName name="_xlnm._FilterDatabase" localSheetId="1" hidden="1">'01 - Stavební část'!$C$127:$K$280</definedName>
    <definedName name="_xlnm._FilterDatabase" localSheetId="2" hidden="1">'02 -  Zeleň a výsadba'!$C$118:$K$148</definedName>
    <definedName name="_xlnm._FilterDatabase" localSheetId="3" hidden="1">'03 - Elektro'!$C$123:$K$214</definedName>
    <definedName name="_xlnm._FilterDatabase" localSheetId="4" hidden="1">'04 - Vytápění'!$C$120:$K$214</definedName>
    <definedName name="_xlnm._FilterDatabase" localSheetId="5" hidden="1">'05 - Elektro kotelna'!$C$119:$K$160</definedName>
    <definedName name="_xlnm._FilterDatabase" localSheetId="6" hidden="1">'06 - MaR kotelna'!$C$119:$K$181</definedName>
    <definedName name="_xlnm._FilterDatabase" localSheetId="7" hidden="1">'07 - Kanalizace'!$C$121:$K$194</definedName>
    <definedName name="_xlnm._FilterDatabase" localSheetId="8" hidden="1">'08 - Primární okruh tepel...'!$C$127:$K$232</definedName>
    <definedName name="_xlnm._FilterDatabase" localSheetId="9" hidden="1">'09 - Nabíječky '!$C$123:$K$159</definedName>
    <definedName name="_xlnm._FilterDatabase" localSheetId="10" hidden="1">'10 - VRN'!$C$119:$K$129</definedName>
    <definedName name="_xlnm.Print_Titles" localSheetId="1">'01 - Stavební část'!$127:$127</definedName>
    <definedName name="_xlnm.Print_Titles" localSheetId="2">'02 -  Zeleň a výsadba'!$118:$118</definedName>
    <definedName name="_xlnm.Print_Titles" localSheetId="3">'03 - Elektro'!$123:$123</definedName>
    <definedName name="_xlnm.Print_Titles" localSheetId="4">'04 - Vytápění'!$120:$120</definedName>
    <definedName name="_xlnm.Print_Titles" localSheetId="5">'05 - Elektro kotelna'!$119:$119</definedName>
    <definedName name="_xlnm.Print_Titles" localSheetId="6">'06 - MaR kotelna'!$119:$119</definedName>
    <definedName name="_xlnm.Print_Titles" localSheetId="7">'07 - Kanalizace'!$121:$121</definedName>
    <definedName name="_xlnm.Print_Titles" localSheetId="8">'08 - Primární okruh tepel...'!$127:$127</definedName>
    <definedName name="_xlnm.Print_Titles" localSheetId="9">'09 - Nabíječky '!$123:$123</definedName>
    <definedName name="_xlnm.Print_Titles" localSheetId="10">'10 - VRN'!$119:$119</definedName>
    <definedName name="_xlnm.Print_Titles" localSheetId="0">'Rekapitulace stavby'!$92:$92</definedName>
    <definedName name="_xlnm.Print_Area" localSheetId="1">'01 - Stavební část'!$C$4:$J$76,'01 - Stavební část'!$C$115:$J$280</definedName>
    <definedName name="_xlnm.Print_Area" localSheetId="2">'02 -  Zeleň a výsadba'!$C$4:$J$76,'02 -  Zeleň a výsadba'!$C$106:$J$148</definedName>
    <definedName name="_xlnm.Print_Area" localSheetId="3">'03 - Elektro'!$C$4:$J$76,'03 - Elektro'!$C$111:$J$214</definedName>
    <definedName name="_xlnm.Print_Area" localSheetId="4">'04 - Vytápění'!$C$4:$J$76,'04 - Vytápění'!$C$108:$J$214</definedName>
    <definedName name="_xlnm.Print_Area" localSheetId="5">'05 - Elektro kotelna'!$C$4:$J$76,'05 - Elektro kotelna'!$C$107:$J$160</definedName>
    <definedName name="_xlnm.Print_Area" localSheetId="6">'06 - MaR kotelna'!$C$4:$J$76,'06 - MaR kotelna'!$C$107:$J$181</definedName>
    <definedName name="_xlnm.Print_Area" localSheetId="7">'07 - Kanalizace'!$C$4:$J$76,'07 - Kanalizace'!$C$109:$J$194</definedName>
    <definedName name="_xlnm.Print_Area" localSheetId="8">'08 - Primární okruh tepel...'!$C$4:$J$76,'08 - Primární okruh tepel...'!$C$115:$J$232</definedName>
    <definedName name="_xlnm.Print_Area" localSheetId="9">'09 - Nabíječky '!$C$4:$J$76,'09 - Nabíječky '!$C$111:$J$159</definedName>
    <definedName name="_xlnm.Print_Area" localSheetId="10">'10 - VRN'!$C$4:$J$76,'10 - VRN'!$C$107:$J$129</definedName>
    <definedName name="_xlnm.Print_Area" localSheetId="0">'Rekapitulace stavby'!$D$4:$AO$76,'Rekapitulace stavby'!$C$82:$AQ$105</definedName>
  </definedNames>
  <calcPr calcId="125725"/>
</workbook>
</file>

<file path=xl/calcChain.xml><?xml version="1.0" encoding="utf-8"?>
<calcChain xmlns="http://schemas.openxmlformats.org/spreadsheetml/2006/main">
  <c r="J37" i="11"/>
  <c r="J36"/>
  <c r="AY104" i="1" s="1"/>
  <c r="J35" i="11"/>
  <c r="AX104" i="1" s="1"/>
  <c r="BI129" i="11"/>
  <c r="BH129"/>
  <c r="BG129"/>
  <c r="BF129"/>
  <c r="T129"/>
  <c r="R129"/>
  <c r="P129"/>
  <c r="BI128"/>
  <c r="BH128"/>
  <c r="BG128"/>
  <c r="BF128"/>
  <c r="T128"/>
  <c r="R128"/>
  <c r="P128"/>
  <c r="BI127"/>
  <c r="BH127"/>
  <c r="BG127"/>
  <c r="BF127"/>
  <c r="T127"/>
  <c r="R127"/>
  <c r="P127"/>
  <c r="BI125"/>
  <c r="BH125"/>
  <c r="BG125"/>
  <c r="BF125"/>
  <c r="T125"/>
  <c r="T124" s="1"/>
  <c r="R125"/>
  <c r="R124"/>
  <c r="P125"/>
  <c r="P124"/>
  <c r="BI123"/>
  <c r="BH123"/>
  <c r="BG123"/>
  <c r="BF123"/>
  <c r="T123"/>
  <c r="T122"/>
  <c r="R123"/>
  <c r="R122"/>
  <c r="P123"/>
  <c r="P122"/>
  <c r="J117"/>
  <c r="F114"/>
  <c r="E112"/>
  <c r="J92"/>
  <c r="F89"/>
  <c r="E87"/>
  <c r="J21"/>
  <c r="E21"/>
  <c r="J116" s="1"/>
  <c r="J20"/>
  <c r="J18"/>
  <c r="E18"/>
  <c r="F117" s="1"/>
  <c r="J17"/>
  <c r="J15"/>
  <c r="E15"/>
  <c r="F116" s="1"/>
  <c r="J14"/>
  <c r="J12"/>
  <c r="J114" s="1"/>
  <c r="E7"/>
  <c r="E110" s="1"/>
  <c r="J37" i="10"/>
  <c r="J36"/>
  <c r="AY103" i="1" s="1"/>
  <c r="J35" i="10"/>
  <c r="AX103" i="1" s="1"/>
  <c r="BI159" i="10"/>
  <c r="BH159"/>
  <c r="BG159"/>
  <c r="BF159"/>
  <c r="T159"/>
  <c r="R159"/>
  <c r="P159"/>
  <c r="BI158"/>
  <c r="BH158"/>
  <c r="BG158"/>
  <c r="BF158"/>
  <c r="T158"/>
  <c r="R158"/>
  <c r="P158"/>
  <c r="BI157"/>
  <c r="BH157"/>
  <c r="BG157"/>
  <c r="BF157"/>
  <c r="T157"/>
  <c r="R157"/>
  <c r="P157"/>
  <c r="BI155"/>
  <c r="BH155"/>
  <c r="BG155"/>
  <c r="BF155"/>
  <c r="T155"/>
  <c r="R155"/>
  <c r="P155"/>
  <c r="BI154"/>
  <c r="BH154"/>
  <c r="BG154"/>
  <c r="BF154"/>
  <c r="T154"/>
  <c r="R154"/>
  <c r="P154"/>
  <c r="BI153"/>
  <c r="BH153"/>
  <c r="BG153"/>
  <c r="BF153"/>
  <c r="T153"/>
  <c r="R153"/>
  <c r="P153"/>
  <c r="BI150"/>
  <c r="BH150"/>
  <c r="BG150"/>
  <c r="BF150"/>
  <c r="T150"/>
  <c r="R150"/>
  <c r="P150"/>
  <c r="BI149"/>
  <c r="BH149"/>
  <c r="BG149"/>
  <c r="BF149"/>
  <c r="T149"/>
  <c r="R149"/>
  <c r="P149"/>
  <c r="BI148"/>
  <c r="BH148"/>
  <c r="BG148"/>
  <c r="BF148"/>
  <c r="T148"/>
  <c r="R148"/>
  <c r="P148"/>
  <c r="BI147"/>
  <c r="BH147"/>
  <c r="BG147"/>
  <c r="BF147"/>
  <c r="T147"/>
  <c r="R147"/>
  <c r="P147"/>
  <c r="BI146"/>
  <c r="BH146"/>
  <c r="BG146"/>
  <c r="BF146"/>
  <c r="T146"/>
  <c r="R146"/>
  <c r="P146"/>
  <c r="BI145"/>
  <c r="BH145"/>
  <c r="BG145"/>
  <c r="BF145"/>
  <c r="T145"/>
  <c r="R145"/>
  <c r="P145"/>
  <c r="BI144"/>
  <c r="BH144"/>
  <c r="BG144"/>
  <c r="BF144"/>
  <c r="T144"/>
  <c r="R144"/>
  <c r="P144"/>
  <c r="BI142"/>
  <c r="BH142"/>
  <c r="BG142"/>
  <c r="BF142"/>
  <c r="T142"/>
  <c r="R142"/>
  <c r="P142"/>
  <c r="BI141"/>
  <c r="BH141"/>
  <c r="BG141"/>
  <c r="BF141"/>
  <c r="T141"/>
  <c r="R141"/>
  <c r="P141"/>
  <c r="BI140"/>
  <c r="BH140"/>
  <c r="BG140"/>
  <c r="BF140"/>
  <c r="T140"/>
  <c r="R140"/>
  <c r="P140"/>
  <c r="BI138"/>
  <c r="BH138"/>
  <c r="BG138"/>
  <c r="BF138"/>
  <c r="T138"/>
  <c r="R138"/>
  <c r="P138"/>
  <c r="BI137"/>
  <c r="BH137"/>
  <c r="BG137"/>
  <c r="BF137"/>
  <c r="T137"/>
  <c r="R137"/>
  <c r="P137"/>
  <c r="BI135"/>
  <c r="BH135"/>
  <c r="BG135"/>
  <c r="BF135"/>
  <c r="T135"/>
  <c r="R135"/>
  <c r="P135"/>
  <c r="BI134"/>
  <c r="BH134"/>
  <c r="BG134"/>
  <c r="BF134"/>
  <c r="T134"/>
  <c r="R134"/>
  <c r="P134"/>
  <c r="BI132"/>
  <c r="BH132"/>
  <c r="BG132"/>
  <c r="BF132"/>
  <c r="T132"/>
  <c r="R132"/>
  <c r="P132"/>
  <c r="BI131"/>
  <c r="BH131"/>
  <c r="BG131"/>
  <c r="BF131"/>
  <c r="T131"/>
  <c r="R131"/>
  <c r="P131"/>
  <c r="BI128"/>
  <c r="BH128"/>
  <c r="BG128"/>
  <c r="BF128"/>
  <c r="T128"/>
  <c r="R128"/>
  <c r="P128"/>
  <c r="BI127"/>
  <c r="BH127"/>
  <c r="BG127"/>
  <c r="BF127"/>
  <c r="T127"/>
  <c r="R127"/>
  <c r="P127"/>
  <c r="J121"/>
  <c r="F118"/>
  <c r="E116"/>
  <c r="J92"/>
  <c r="F89"/>
  <c r="E87"/>
  <c r="J21"/>
  <c r="E21"/>
  <c r="J91" s="1"/>
  <c r="J20"/>
  <c r="J18"/>
  <c r="E18"/>
  <c r="F92" s="1"/>
  <c r="J17"/>
  <c r="J15"/>
  <c r="E15"/>
  <c r="F120" s="1"/>
  <c r="J14"/>
  <c r="J12"/>
  <c r="J118" s="1"/>
  <c r="E7"/>
  <c r="E114" s="1"/>
  <c r="J37" i="9"/>
  <c r="J36"/>
  <c r="AY102" i="1"/>
  <c r="J35" i="9"/>
  <c r="AX102" i="1" s="1"/>
  <c r="BI232" i="9"/>
  <c r="BH232"/>
  <c r="BG232"/>
  <c r="BF232"/>
  <c r="T232"/>
  <c r="T231"/>
  <c r="R232"/>
  <c r="R231" s="1"/>
  <c r="P232"/>
  <c r="P231"/>
  <c r="BI230"/>
  <c r="BH230"/>
  <c r="BG230"/>
  <c r="BF230"/>
  <c r="T230"/>
  <c r="T229" s="1"/>
  <c r="R230"/>
  <c r="R229"/>
  <c r="P230"/>
  <c r="P229" s="1"/>
  <c r="BI228"/>
  <c r="BH228"/>
  <c r="BG228"/>
  <c r="BF228"/>
  <c r="T228"/>
  <c r="T227"/>
  <c r="R228"/>
  <c r="R227" s="1"/>
  <c r="P228"/>
  <c r="P227"/>
  <c r="BI225"/>
  <c r="BH225"/>
  <c r="BG225"/>
  <c r="BF225"/>
  <c r="T225"/>
  <c r="R225"/>
  <c r="P225"/>
  <c r="BI224"/>
  <c r="BH224"/>
  <c r="BG224"/>
  <c r="BF224"/>
  <c r="T224"/>
  <c r="R224"/>
  <c r="P224"/>
  <c r="BI222"/>
  <c r="BH222"/>
  <c r="BG222"/>
  <c r="BF222"/>
  <c r="T222"/>
  <c r="R222"/>
  <c r="P222"/>
  <c r="BI221"/>
  <c r="BH221"/>
  <c r="BG221"/>
  <c r="BF221"/>
  <c r="T221"/>
  <c r="R221"/>
  <c r="P221"/>
  <c r="BI218"/>
  <c r="BH218"/>
  <c r="BG218"/>
  <c r="BF218"/>
  <c r="T218"/>
  <c r="R218"/>
  <c r="P218"/>
  <c r="BI217"/>
  <c r="BH217"/>
  <c r="BG217"/>
  <c r="BF217"/>
  <c r="T217"/>
  <c r="R217"/>
  <c r="P217"/>
  <c r="BI214"/>
  <c r="BH214"/>
  <c r="BG214"/>
  <c r="BF214"/>
  <c r="T214"/>
  <c r="T213"/>
  <c r="R214"/>
  <c r="R213" s="1"/>
  <c r="P214"/>
  <c r="P213"/>
  <c r="BI212"/>
  <c r="BH212"/>
  <c r="BG212"/>
  <c r="BF212"/>
  <c r="T212"/>
  <c r="R212"/>
  <c r="P212"/>
  <c r="BI211"/>
  <c r="BH211"/>
  <c r="BG211"/>
  <c r="BF211"/>
  <c r="T211"/>
  <c r="R211"/>
  <c r="P211"/>
  <c r="BI210"/>
  <c r="BH210"/>
  <c r="BG210"/>
  <c r="BF210"/>
  <c r="T210"/>
  <c r="R210"/>
  <c r="P210"/>
  <c r="BI208"/>
  <c r="BH208"/>
  <c r="BG208"/>
  <c r="BF208"/>
  <c r="T208"/>
  <c r="R208"/>
  <c r="P208"/>
  <c r="BI206"/>
  <c r="BH206"/>
  <c r="BG206"/>
  <c r="BF206"/>
  <c r="T206"/>
  <c r="R206"/>
  <c r="P206"/>
  <c r="BI205"/>
  <c r="BH205"/>
  <c r="BG205"/>
  <c r="BF205"/>
  <c r="T205"/>
  <c r="R205"/>
  <c r="P205"/>
  <c r="BI204"/>
  <c r="BH204"/>
  <c r="BG204"/>
  <c r="BF204"/>
  <c r="T204"/>
  <c r="R204"/>
  <c r="P204"/>
  <c r="BI203"/>
  <c r="BH203"/>
  <c r="BG203"/>
  <c r="BF203"/>
  <c r="T203"/>
  <c r="R203"/>
  <c r="P203"/>
  <c r="BI202"/>
  <c r="BH202"/>
  <c r="BG202"/>
  <c r="BF202"/>
  <c r="T202"/>
  <c r="R202"/>
  <c r="P202"/>
  <c r="BI201"/>
  <c r="BH201"/>
  <c r="BG201"/>
  <c r="BF201"/>
  <c r="T201"/>
  <c r="R201"/>
  <c r="P201"/>
  <c r="BI200"/>
  <c r="BH200"/>
  <c r="BG200"/>
  <c r="BF200"/>
  <c r="T200"/>
  <c r="R200"/>
  <c r="P200"/>
  <c r="BI199"/>
  <c r="BH199"/>
  <c r="BG199"/>
  <c r="BF199"/>
  <c r="T199"/>
  <c r="R199"/>
  <c r="P199"/>
  <c r="BI198"/>
  <c r="BH198"/>
  <c r="BG198"/>
  <c r="BF198"/>
  <c r="T198"/>
  <c r="R198"/>
  <c r="P198"/>
  <c r="BI196"/>
  <c r="BH196"/>
  <c r="BG196"/>
  <c r="BF196"/>
  <c r="T196"/>
  <c r="R196"/>
  <c r="P196"/>
  <c r="BI195"/>
  <c r="BH195"/>
  <c r="BG195"/>
  <c r="BF195"/>
  <c r="T195"/>
  <c r="R195"/>
  <c r="P195"/>
  <c r="BI194"/>
  <c r="BH194"/>
  <c r="BG194"/>
  <c r="BF194"/>
  <c r="T194"/>
  <c r="R194"/>
  <c r="P194"/>
  <c r="BI192"/>
  <c r="BH192"/>
  <c r="BG192"/>
  <c r="BF192"/>
  <c r="T192"/>
  <c r="R192"/>
  <c r="P192"/>
  <c r="BI191"/>
  <c r="BH191"/>
  <c r="BG191"/>
  <c r="BF191"/>
  <c r="T191"/>
  <c r="R191"/>
  <c r="P191"/>
  <c r="BI189"/>
  <c r="BH189"/>
  <c r="BG189"/>
  <c r="BF189"/>
  <c r="T189"/>
  <c r="R189"/>
  <c r="P189"/>
  <c r="BI188"/>
  <c r="BH188"/>
  <c r="BG188"/>
  <c r="BF188"/>
  <c r="T188"/>
  <c r="R188"/>
  <c r="P188"/>
  <c r="BI187"/>
  <c r="BH187"/>
  <c r="BG187"/>
  <c r="BF187"/>
  <c r="T187"/>
  <c r="R187"/>
  <c r="P187"/>
  <c r="BI186"/>
  <c r="BH186"/>
  <c r="BG186"/>
  <c r="BF186"/>
  <c r="T186"/>
  <c r="R186"/>
  <c r="P186"/>
  <c r="BI185"/>
  <c r="BH185"/>
  <c r="BG185"/>
  <c r="BF185"/>
  <c r="T185"/>
  <c r="R185"/>
  <c r="P185"/>
  <c r="BI184"/>
  <c r="BH184"/>
  <c r="BG184"/>
  <c r="BF184"/>
  <c r="T184"/>
  <c r="R184"/>
  <c r="P184"/>
  <c r="BI183"/>
  <c r="BH183"/>
  <c r="BG183"/>
  <c r="BF183"/>
  <c r="T183"/>
  <c r="R183"/>
  <c r="P183"/>
  <c r="BI182"/>
  <c r="BH182"/>
  <c r="BG182"/>
  <c r="BF182"/>
  <c r="T182"/>
  <c r="R182"/>
  <c r="P182"/>
  <c r="BI179"/>
  <c r="BH179"/>
  <c r="BG179"/>
  <c r="BF179"/>
  <c r="T179"/>
  <c r="R179"/>
  <c r="P179"/>
  <c r="BI176"/>
  <c r="BH176"/>
  <c r="BG176"/>
  <c r="BF176"/>
  <c r="T176"/>
  <c r="R176"/>
  <c r="P176"/>
  <c r="BI173"/>
  <c r="BH173"/>
  <c r="BG173"/>
  <c r="BF173"/>
  <c r="T173"/>
  <c r="R173"/>
  <c r="P173"/>
  <c r="BI170"/>
  <c r="BH170"/>
  <c r="BG170"/>
  <c r="BF170"/>
  <c r="T170"/>
  <c r="R170"/>
  <c r="P170"/>
  <c r="BI168"/>
  <c r="BH168"/>
  <c r="BG168"/>
  <c r="BF168"/>
  <c r="T168"/>
  <c r="R168"/>
  <c r="P168"/>
  <c r="BI167"/>
  <c r="BH167"/>
  <c r="BG167"/>
  <c r="BF167"/>
  <c r="T167"/>
  <c r="R167"/>
  <c r="P167"/>
  <c r="BI164"/>
  <c r="BH164"/>
  <c r="BG164"/>
  <c r="BF164"/>
  <c r="T164"/>
  <c r="R164"/>
  <c r="P164"/>
  <c r="BI161"/>
  <c r="BH161"/>
  <c r="BG161"/>
  <c r="BF161"/>
  <c r="T161"/>
  <c r="R161"/>
  <c r="P161"/>
  <c r="BI159"/>
  <c r="BH159"/>
  <c r="BG159"/>
  <c r="BF159"/>
  <c r="T159"/>
  <c r="R159"/>
  <c r="P159"/>
  <c r="BI156"/>
  <c r="BH156"/>
  <c r="BG156"/>
  <c r="BF156"/>
  <c r="T156"/>
  <c r="R156"/>
  <c r="P156"/>
  <c r="BI154"/>
  <c r="BH154"/>
  <c r="BG154"/>
  <c r="BF154"/>
  <c r="T154"/>
  <c r="R154"/>
  <c r="P154"/>
  <c r="BI151"/>
  <c r="BH151"/>
  <c r="BG151"/>
  <c r="BF151"/>
  <c r="T151"/>
  <c r="R151"/>
  <c r="P151"/>
  <c r="BI149"/>
  <c r="BH149"/>
  <c r="BG149"/>
  <c r="BF149"/>
  <c r="T149"/>
  <c r="R149"/>
  <c r="P149"/>
  <c r="BI148"/>
  <c r="BH148"/>
  <c r="BG148"/>
  <c r="BF148"/>
  <c r="T148"/>
  <c r="R148"/>
  <c r="P148"/>
  <c r="BI147"/>
  <c r="BH147"/>
  <c r="BG147"/>
  <c r="BF147"/>
  <c r="T147"/>
  <c r="R147"/>
  <c r="P147"/>
  <c r="BI146"/>
  <c r="BH146"/>
  <c r="BG146"/>
  <c r="BF146"/>
  <c r="T146"/>
  <c r="R146"/>
  <c r="P146"/>
  <c r="BI143"/>
  <c r="BH143"/>
  <c r="BG143"/>
  <c r="BF143"/>
  <c r="T143"/>
  <c r="R143"/>
  <c r="P143"/>
  <c r="BI142"/>
  <c r="BH142"/>
  <c r="BG142"/>
  <c r="BF142"/>
  <c r="T142"/>
  <c r="R142"/>
  <c r="P142"/>
  <c r="BI139"/>
  <c r="BH139"/>
  <c r="BG139"/>
  <c r="BF139"/>
  <c r="T139"/>
  <c r="R139"/>
  <c r="P139"/>
  <c r="BI135"/>
  <c r="BH135"/>
  <c r="BG135"/>
  <c r="BF135"/>
  <c r="T135"/>
  <c r="R135"/>
  <c r="P135"/>
  <c r="BI133"/>
  <c r="BH133"/>
  <c r="BG133"/>
  <c r="BF133"/>
  <c r="T133"/>
  <c r="R133"/>
  <c r="P133"/>
  <c r="BI131"/>
  <c r="BH131"/>
  <c r="BG131"/>
  <c r="BF131"/>
  <c r="T131"/>
  <c r="R131"/>
  <c r="P131"/>
  <c r="J125"/>
  <c r="F122"/>
  <c r="E120"/>
  <c r="J92"/>
  <c r="F89"/>
  <c r="E87"/>
  <c r="J21"/>
  <c r="E21"/>
  <c r="J124" s="1"/>
  <c r="J20"/>
  <c r="J18"/>
  <c r="E18"/>
  <c r="F92" s="1"/>
  <c r="J17"/>
  <c r="J15"/>
  <c r="E15"/>
  <c r="F91" s="1"/>
  <c r="J14"/>
  <c r="J12"/>
  <c r="J122" s="1"/>
  <c r="E7"/>
  <c r="E85"/>
  <c r="J37" i="8"/>
  <c r="J36"/>
  <c r="AY101" i="1" s="1"/>
  <c r="J35" i="8"/>
  <c r="AX101" i="1" s="1"/>
  <c r="BI194" i="8"/>
  <c r="BH194"/>
  <c r="BG194"/>
  <c r="BF194"/>
  <c r="T194"/>
  <c r="T193" s="1"/>
  <c r="R194"/>
  <c r="R193" s="1"/>
  <c r="P194"/>
  <c r="P193" s="1"/>
  <c r="BI192"/>
  <c r="BH192"/>
  <c r="BG192"/>
  <c r="BF192"/>
  <c r="T192"/>
  <c r="R192"/>
  <c r="P192"/>
  <c r="BI190"/>
  <c r="BH190"/>
  <c r="BG190"/>
  <c r="BF190"/>
  <c r="T190"/>
  <c r="R190"/>
  <c r="P190"/>
  <c r="BI189"/>
  <c r="BH189"/>
  <c r="BG189"/>
  <c r="BF189"/>
  <c r="T189"/>
  <c r="R189"/>
  <c r="P189"/>
  <c r="BI188"/>
  <c r="BH188"/>
  <c r="BG188"/>
  <c r="BF188"/>
  <c r="T188"/>
  <c r="R188"/>
  <c r="P188"/>
  <c r="BI186"/>
  <c r="BH186"/>
  <c r="BG186"/>
  <c r="BF186"/>
  <c r="T186"/>
  <c r="R186"/>
  <c r="P186"/>
  <c r="BI185"/>
  <c r="BH185"/>
  <c r="BG185"/>
  <c r="BF185"/>
  <c r="T185"/>
  <c r="R185"/>
  <c r="P185"/>
  <c r="BI184"/>
  <c r="BH184"/>
  <c r="BG184"/>
  <c r="BF184"/>
  <c r="T184"/>
  <c r="R184"/>
  <c r="P184"/>
  <c r="BI183"/>
  <c r="BH183"/>
  <c r="BG183"/>
  <c r="BF183"/>
  <c r="T183"/>
  <c r="R183"/>
  <c r="P183"/>
  <c r="BI182"/>
  <c r="BH182"/>
  <c r="BG182"/>
  <c r="BF182"/>
  <c r="T182"/>
  <c r="R182"/>
  <c r="P182"/>
  <c r="BI181"/>
  <c r="BH181"/>
  <c r="BG181"/>
  <c r="BF181"/>
  <c r="T181"/>
  <c r="R181"/>
  <c r="P181"/>
  <c r="BI180"/>
  <c r="BH180"/>
  <c r="BG180"/>
  <c r="BF180"/>
  <c r="T180"/>
  <c r="R180"/>
  <c r="P180"/>
  <c r="BI179"/>
  <c r="BH179"/>
  <c r="BG179"/>
  <c r="BF179"/>
  <c r="T179"/>
  <c r="R179"/>
  <c r="P179"/>
  <c r="BI178"/>
  <c r="BH178"/>
  <c r="BG178"/>
  <c r="BF178"/>
  <c r="T178"/>
  <c r="R178"/>
  <c r="P178"/>
  <c r="BI177"/>
  <c r="BH177"/>
  <c r="BG177"/>
  <c r="BF177"/>
  <c r="T177"/>
  <c r="R177"/>
  <c r="P177"/>
  <c r="BI176"/>
  <c r="BH176"/>
  <c r="BG176"/>
  <c r="BF176"/>
  <c r="T176"/>
  <c r="R176"/>
  <c r="P176"/>
  <c r="BI175"/>
  <c r="BH175"/>
  <c r="BG175"/>
  <c r="BF175"/>
  <c r="T175"/>
  <c r="R175"/>
  <c r="P175"/>
  <c r="BI174"/>
  <c r="BH174"/>
  <c r="BG174"/>
  <c r="BF174"/>
  <c r="T174"/>
  <c r="R174"/>
  <c r="P174"/>
  <c r="BI172"/>
  <c r="BH172"/>
  <c r="BG172"/>
  <c r="BF172"/>
  <c r="T172"/>
  <c r="R172"/>
  <c r="P172"/>
  <c r="BI170"/>
  <c r="BH170"/>
  <c r="BG170"/>
  <c r="BF170"/>
  <c r="T170"/>
  <c r="R170"/>
  <c r="P170"/>
  <c r="BI169"/>
  <c r="BH169"/>
  <c r="BG169"/>
  <c r="BF169"/>
  <c r="T169"/>
  <c r="R169"/>
  <c r="P169"/>
  <c r="BI167"/>
  <c r="BH167"/>
  <c r="BG167"/>
  <c r="BF167"/>
  <c r="T167"/>
  <c r="R167"/>
  <c r="P167"/>
  <c r="BI166"/>
  <c r="BH166"/>
  <c r="BG166"/>
  <c r="BF166"/>
  <c r="T166"/>
  <c r="R166"/>
  <c r="P166"/>
  <c r="BI164"/>
  <c r="BH164"/>
  <c r="BG164"/>
  <c r="BF164"/>
  <c r="T164"/>
  <c r="R164"/>
  <c r="P164"/>
  <c r="BI163"/>
  <c r="BH163"/>
  <c r="BG163"/>
  <c r="BF163"/>
  <c r="T163"/>
  <c r="R163"/>
  <c r="P163"/>
  <c r="BI161"/>
  <c r="BH161"/>
  <c r="BG161"/>
  <c r="BF161"/>
  <c r="T161"/>
  <c r="R161"/>
  <c r="P161"/>
  <c r="BI160"/>
  <c r="BH160"/>
  <c r="BG160"/>
  <c r="BF160"/>
  <c r="T160"/>
  <c r="R160"/>
  <c r="P160"/>
  <c r="BI158"/>
  <c r="BH158"/>
  <c r="BG158"/>
  <c r="BF158"/>
  <c r="T158"/>
  <c r="R158"/>
  <c r="P158"/>
  <c r="BI157"/>
  <c r="BH157"/>
  <c r="BG157"/>
  <c r="BF157"/>
  <c r="T157"/>
  <c r="R157"/>
  <c r="P157"/>
  <c r="BI155"/>
  <c r="BH155"/>
  <c r="BG155"/>
  <c r="BF155"/>
  <c r="T155"/>
  <c r="R155"/>
  <c r="P155"/>
  <c r="BI154"/>
  <c r="BH154"/>
  <c r="BG154"/>
  <c r="BF154"/>
  <c r="T154"/>
  <c r="R154"/>
  <c r="P154"/>
  <c r="BI153"/>
  <c r="BH153"/>
  <c r="BG153"/>
  <c r="BF153"/>
  <c r="T153"/>
  <c r="R153"/>
  <c r="P153"/>
  <c r="BI150"/>
  <c r="BH150"/>
  <c r="BG150"/>
  <c r="BF150"/>
  <c r="T150"/>
  <c r="R150"/>
  <c r="P150"/>
  <c r="BI148"/>
  <c r="BH148"/>
  <c r="BG148"/>
  <c r="BF148"/>
  <c r="T148"/>
  <c r="R148"/>
  <c r="P148"/>
  <c r="BI146"/>
  <c r="BH146"/>
  <c r="BG146"/>
  <c r="BF146"/>
  <c r="T146"/>
  <c r="R146"/>
  <c r="P146"/>
  <c r="BI144"/>
  <c r="BH144"/>
  <c r="BG144"/>
  <c r="BF144"/>
  <c r="T144"/>
  <c r="R144"/>
  <c r="P144"/>
  <c r="BI142"/>
  <c r="BH142"/>
  <c r="BG142"/>
  <c r="BF142"/>
  <c r="T142"/>
  <c r="R142"/>
  <c r="P142"/>
  <c r="BI139"/>
  <c r="BH139"/>
  <c r="BG139"/>
  <c r="BF139"/>
  <c r="T139"/>
  <c r="R139"/>
  <c r="P139"/>
  <c r="BI138"/>
  <c r="BH138"/>
  <c r="BG138"/>
  <c r="BF138"/>
  <c r="T138"/>
  <c r="R138"/>
  <c r="P138"/>
  <c r="BI137"/>
  <c r="BH137"/>
  <c r="BG137"/>
  <c r="BF137"/>
  <c r="T137"/>
  <c r="R137"/>
  <c r="P137"/>
  <c r="BI135"/>
  <c r="BH135"/>
  <c r="BG135"/>
  <c r="BF135"/>
  <c r="T135"/>
  <c r="R135"/>
  <c r="P135"/>
  <c r="BI133"/>
  <c r="BH133"/>
  <c r="BG133"/>
  <c r="BF133"/>
  <c r="T133"/>
  <c r="R133"/>
  <c r="P133"/>
  <c r="BI131"/>
  <c r="BH131"/>
  <c r="BG131"/>
  <c r="BF131"/>
  <c r="T131"/>
  <c r="R131"/>
  <c r="P131"/>
  <c r="BI129"/>
  <c r="BH129"/>
  <c r="BG129"/>
  <c r="BF129"/>
  <c r="T129"/>
  <c r="R129"/>
  <c r="P129"/>
  <c r="BI128"/>
  <c r="BH128"/>
  <c r="BG128"/>
  <c r="BF128"/>
  <c r="T128"/>
  <c r="R128"/>
  <c r="P128"/>
  <c r="BI127"/>
  <c r="BH127"/>
  <c r="BG127"/>
  <c r="BF127"/>
  <c r="T127"/>
  <c r="R127"/>
  <c r="P127"/>
  <c r="BI126"/>
  <c r="BH126"/>
  <c r="BG126"/>
  <c r="BF126"/>
  <c r="T126"/>
  <c r="R126"/>
  <c r="P126"/>
  <c r="BI125"/>
  <c r="BH125"/>
  <c r="BG125"/>
  <c r="BF125"/>
  <c r="T125"/>
  <c r="R125"/>
  <c r="P125"/>
  <c r="J119"/>
  <c r="F116"/>
  <c r="E114"/>
  <c r="J92"/>
  <c r="F89"/>
  <c r="E87"/>
  <c r="J21"/>
  <c r="E21"/>
  <c r="J91" s="1"/>
  <c r="J20"/>
  <c r="J18"/>
  <c r="E18"/>
  <c r="F119" s="1"/>
  <c r="J17"/>
  <c r="J15"/>
  <c r="E15"/>
  <c r="F118" s="1"/>
  <c r="J14"/>
  <c r="J12"/>
  <c r="J116" s="1"/>
  <c r="E7"/>
  <c r="E85"/>
  <c r="J37" i="7"/>
  <c r="J36"/>
  <c r="AY100" i="1" s="1"/>
  <c r="J35" i="7"/>
  <c r="AX100" i="1" s="1"/>
  <c r="BI181" i="7"/>
  <c r="BH181"/>
  <c r="BG181"/>
  <c r="BF181"/>
  <c r="T181"/>
  <c r="R181"/>
  <c r="P181"/>
  <c r="BI180"/>
  <c r="BH180"/>
  <c r="BG180"/>
  <c r="BF180"/>
  <c r="T180"/>
  <c r="R180"/>
  <c r="P180"/>
  <c r="BI179"/>
  <c r="BH179"/>
  <c r="BG179"/>
  <c r="BF179"/>
  <c r="T179"/>
  <c r="R179"/>
  <c r="P179"/>
  <c r="BI178"/>
  <c r="BH178"/>
  <c r="BG178"/>
  <c r="BF178"/>
  <c r="T178"/>
  <c r="R178"/>
  <c r="P178"/>
  <c r="BI176"/>
  <c r="BH176"/>
  <c r="BG176"/>
  <c r="BF176"/>
  <c r="T176"/>
  <c r="R176"/>
  <c r="P176"/>
  <c r="BI175"/>
  <c r="BH175"/>
  <c r="BG175"/>
  <c r="BF175"/>
  <c r="T175"/>
  <c r="R175"/>
  <c r="P175"/>
  <c r="BI174"/>
  <c r="BH174"/>
  <c r="BG174"/>
  <c r="BF174"/>
  <c r="T174"/>
  <c r="R174"/>
  <c r="P174"/>
  <c r="BI173"/>
  <c r="BH173"/>
  <c r="BG173"/>
  <c r="BF173"/>
  <c r="T173"/>
  <c r="R173"/>
  <c r="P173"/>
  <c r="BI172"/>
  <c r="BH172"/>
  <c r="BG172"/>
  <c r="BF172"/>
  <c r="T172"/>
  <c r="R172"/>
  <c r="P172"/>
  <c r="BI171"/>
  <c r="BH171"/>
  <c r="BG171"/>
  <c r="BF171"/>
  <c r="T171"/>
  <c r="R171"/>
  <c r="P171"/>
  <c r="BI170"/>
  <c r="BH170"/>
  <c r="BG170"/>
  <c r="BF170"/>
  <c r="T170"/>
  <c r="R170"/>
  <c r="P170"/>
  <c r="BI169"/>
  <c r="BH169"/>
  <c r="BG169"/>
  <c r="BF169"/>
  <c r="T169"/>
  <c r="R169"/>
  <c r="P169"/>
  <c r="BI168"/>
  <c r="BH168"/>
  <c r="BG168"/>
  <c r="BF168"/>
  <c r="T168"/>
  <c r="R168"/>
  <c r="P168"/>
  <c r="BI167"/>
  <c r="BH167"/>
  <c r="BG167"/>
  <c r="BF167"/>
  <c r="T167"/>
  <c r="R167"/>
  <c r="P167"/>
  <c r="BI166"/>
  <c r="BH166"/>
  <c r="BG166"/>
  <c r="BF166"/>
  <c r="T166"/>
  <c r="R166"/>
  <c r="P166"/>
  <c r="BI165"/>
  <c r="BH165"/>
  <c r="BG165"/>
  <c r="BF165"/>
  <c r="T165"/>
  <c r="R165"/>
  <c r="P165"/>
  <c r="BI164"/>
  <c r="BH164"/>
  <c r="BG164"/>
  <c r="BF164"/>
  <c r="T164"/>
  <c r="R164"/>
  <c r="P164"/>
  <c r="BI163"/>
  <c r="BH163"/>
  <c r="BG163"/>
  <c r="BF163"/>
  <c r="T163"/>
  <c r="R163"/>
  <c r="P163"/>
  <c r="BI162"/>
  <c r="BH162"/>
  <c r="BG162"/>
  <c r="BF162"/>
  <c r="T162"/>
  <c r="R162"/>
  <c r="P162"/>
  <c r="BI161"/>
  <c r="BH161"/>
  <c r="BG161"/>
  <c r="BF161"/>
  <c r="T161"/>
  <c r="R161"/>
  <c r="P161"/>
  <c r="BI160"/>
  <c r="BH160"/>
  <c r="BG160"/>
  <c r="BF160"/>
  <c r="T160"/>
  <c r="R160"/>
  <c r="P160"/>
  <c r="BI159"/>
  <c r="BH159"/>
  <c r="BG159"/>
  <c r="BF159"/>
  <c r="T159"/>
  <c r="R159"/>
  <c r="P159"/>
  <c r="BI158"/>
  <c r="BH158"/>
  <c r="BG158"/>
  <c r="BF158"/>
  <c r="T158"/>
  <c r="R158"/>
  <c r="P158"/>
  <c r="BI157"/>
  <c r="BH157"/>
  <c r="BG157"/>
  <c r="BF157"/>
  <c r="T157"/>
  <c r="R157"/>
  <c r="P157"/>
  <c r="BI156"/>
  <c r="BH156"/>
  <c r="BG156"/>
  <c r="BF156"/>
  <c r="T156"/>
  <c r="R156"/>
  <c r="P156"/>
  <c r="BI155"/>
  <c r="BH155"/>
  <c r="BG155"/>
  <c r="BF155"/>
  <c r="T155"/>
  <c r="R155"/>
  <c r="P155"/>
  <c r="BI154"/>
  <c r="BH154"/>
  <c r="BG154"/>
  <c r="BF154"/>
  <c r="T154"/>
  <c r="R154"/>
  <c r="P154"/>
  <c r="BI153"/>
  <c r="BH153"/>
  <c r="BG153"/>
  <c r="BF153"/>
  <c r="T153"/>
  <c r="R153"/>
  <c r="P153"/>
  <c r="BI152"/>
  <c r="BH152"/>
  <c r="BG152"/>
  <c r="BF152"/>
  <c r="T152"/>
  <c r="R152"/>
  <c r="P152"/>
  <c r="BI151"/>
  <c r="BH151"/>
  <c r="BG151"/>
  <c r="BF151"/>
  <c r="T151"/>
  <c r="R151"/>
  <c r="P151"/>
  <c r="BI150"/>
  <c r="BH150"/>
  <c r="BG150"/>
  <c r="BF150"/>
  <c r="T150"/>
  <c r="R150"/>
  <c r="P150"/>
  <c r="BI149"/>
  <c r="BH149"/>
  <c r="BG149"/>
  <c r="BF149"/>
  <c r="T149"/>
  <c r="R149"/>
  <c r="P149"/>
  <c r="BI148"/>
  <c r="BH148"/>
  <c r="BG148"/>
  <c r="BF148"/>
  <c r="T148"/>
  <c r="R148"/>
  <c r="P148"/>
  <c r="BI147"/>
  <c r="BH147"/>
  <c r="BG147"/>
  <c r="BF147"/>
  <c r="T147"/>
  <c r="R147"/>
  <c r="P147"/>
  <c r="BI146"/>
  <c r="BH146"/>
  <c r="BG146"/>
  <c r="BF146"/>
  <c r="T146"/>
  <c r="R146"/>
  <c r="P146"/>
  <c r="BI145"/>
  <c r="BH145"/>
  <c r="BG145"/>
  <c r="BF145"/>
  <c r="T145"/>
  <c r="R145"/>
  <c r="P145"/>
  <c r="BI143"/>
  <c r="BH143"/>
  <c r="BG143"/>
  <c r="BF143"/>
  <c r="T143"/>
  <c r="R143"/>
  <c r="P143"/>
  <c r="BI142"/>
  <c r="BH142"/>
  <c r="BG142"/>
  <c r="BF142"/>
  <c r="T142"/>
  <c r="R142"/>
  <c r="P142"/>
  <c r="BI140"/>
  <c r="BH140"/>
  <c r="BG140"/>
  <c r="BF140"/>
  <c r="T140"/>
  <c r="R140"/>
  <c r="P140"/>
  <c r="BI139"/>
  <c r="BH139"/>
  <c r="BG139"/>
  <c r="BF139"/>
  <c r="T139"/>
  <c r="R139"/>
  <c r="P139"/>
  <c r="BI138"/>
  <c r="BH138"/>
  <c r="BG138"/>
  <c r="BF138"/>
  <c r="T138"/>
  <c r="R138"/>
  <c r="P138"/>
  <c r="BI137"/>
  <c r="BH137"/>
  <c r="BG137"/>
  <c r="BF137"/>
  <c r="T137"/>
  <c r="R137"/>
  <c r="P137"/>
  <c r="BI135"/>
  <c r="BH135"/>
  <c r="BG135"/>
  <c r="BF135"/>
  <c r="T135"/>
  <c r="R135"/>
  <c r="P135"/>
  <c r="BI134"/>
  <c r="BH134"/>
  <c r="BG134"/>
  <c r="BF134"/>
  <c r="T134"/>
  <c r="R134"/>
  <c r="P134"/>
  <c r="BI133"/>
  <c r="BH133"/>
  <c r="BG133"/>
  <c r="BF133"/>
  <c r="T133"/>
  <c r="R133"/>
  <c r="P133"/>
  <c r="BI132"/>
  <c r="BH132"/>
  <c r="BG132"/>
  <c r="BF132"/>
  <c r="T132"/>
  <c r="R132"/>
  <c r="P132"/>
  <c r="BI130"/>
  <c r="BH130"/>
  <c r="BG130"/>
  <c r="BF130"/>
  <c r="T130"/>
  <c r="R130"/>
  <c r="P130"/>
  <c r="BI129"/>
  <c r="BH129"/>
  <c r="BG129"/>
  <c r="BF129"/>
  <c r="T129"/>
  <c r="R129"/>
  <c r="P129"/>
  <c r="BI127"/>
  <c r="BH127"/>
  <c r="BG127"/>
  <c r="BF127"/>
  <c r="T127"/>
  <c r="R127"/>
  <c r="P127"/>
  <c r="BI126"/>
  <c r="BH126"/>
  <c r="BG126"/>
  <c r="BF126"/>
  <c r="T126"/>
  <c r="R126"/>
  <c r="P126"/>
  <c r="BI124"/>
  <c r="BH124"/>
  <c r="BG124"/>
  <c r="BF124"/>
  <c r="T124"/>
  <c r="R124"/>
  <c r="P124"/>
  <c r="BI123"/>
  <c r="BH123"/>
  <c r="BG123"/>
  <c r="BF123"/>
  <c r="T123"/>
  <c r="R123"/>
  <c r="P123"/>
  <c r="J117"/>
  <c r="F114"/>
  <c r="E112"/>
  <c r="J92"/>
  <c r="F89"/>
  <c r="E87"/>
  <c r="J21"/>
  <c r="E21"/>
  <c r="J91" s="1"/>
  <c r="J20"/>
  <c r="J18"/>
  <c r="E18"/>
  <c r="F117" s="1"/>
  <c r="J17"/>
  <c r="J15"/>
  <c r="E15"/>
  <c r="F116" s="1"/>
  <c r="J14"/>
  <c r="J12"/>
  <c r="J89" s="1"/>
  <c r="E7"/>
  <c r="E85"/>
  <c r="J37" i="6"/>
  <c r="J36"/>
  <c r="AY99" i="1" s="1"/>
  <c r="J35" i="6"/>
  <c r="AX99" i="1" s="1"/>
  <c r="BI160" i="6"/>
  <c r="BH160"/>
  <c r="BG160"/>
  <c r="BF160"/>
  <c r="T160"/>
  <c r="R160"/>
  <c r="P160"/>
  <c r="BI159"/>
  <c r="BH159"/>
  <c r="BG159"/>
  <c r="BF159"/>
  <c r="T159"/>
  <c r="R159"/>
  <c r="P159"/>
  <c r="BI158"/>
  <c r="BH158"/>
  <c r="BG158"/>
  <c r="BF158"/>
  <c r="T158"/>
  <c r="R158"/>
  <c r="P158"/>
  <c r="BI157"/>
  <c r="BH157"/>
  <c r="BG157"/>
  <c r="BF157"/>
  <c r="T157"/>
  <c r="R157"/>
  <c r="P157"/>
  <c r="BI155"/>
  <c r="BH155"/>
  <c r="BG155"/>
  <c r="BF155"/>
  <c r="T155"/>
  <c r="R155"/>
  <c r="P155"/>
  <c r="BI154"/>
  <c r="BH154"/>
  <c r="BG154"/>
  <c r="BF154"/>
  <c r="T154"/>
  <c r="R154"/>
  <c r="P154"/>
  <c r="BI153"/>
  <c r="BH153"/>
  <c r="BG153"/>
  <c r="BF153"/>
  <c r="T153"/>
  <c r="R153"/>
  <c r="P153"/>
  <c r="BI152"/>
  <c r="BH152"/>
  <c r="BG152"/>
  <c r="BF152"/>
  <c r="T152"/>
  <c r="R152"/>
  <c r="P152"/>
  <c r="BI151"/>
  <c r="BH151"/>
  <c r="BG151"/>
  <c r="BF151"/>
  <c r="T151"/>
  <c r="R151"/>
  <c r="P151"/>
  <c r="BI150"/>
  <c r="BH150"/>
  <c r="BG150"/>
  <c r="BF150"/>
  <c r="T150"/>
  <c r="R150"/>
  <c r="P150"/>
  <c r="BI149"/>
  <c r="BH149"/>
  <c r="BG149"/>
  <c r="BF149"/>
  <c r="T149"/>
  <c r="R149"/>
  <c r="P149"/>
  <c r="BI148"/>
  <c r="BH148"/>
  <c r="BG148"/>
  <c r="BF148"/>
  <c r="T148"/>
  <c r="R148"/>
  <c r="P148"/>
  <c r="BI146"/>
  <c r="BH146"/>
  <c r="BG146"/>
  <c r="BF146"/>
  <c r="T146"/>
  <c r="R146"/>
  <c r="P146"/>
  <c r="BI145"/>
  <c r="BH145"/>
  <c r="BG145"/>
  <c r="BF145"/>
  <c r="T145"/>
  <c r="R145"/>
  <c r="P145"/>
  <c r="BI144"/>
  <c r="BH144"/>
  <c r="BG144"/>
  <c r="BF144"/>
  <c r="T144"/>
  <c r="R144"/>
  <c r="P144"/>
  <c r="BI142"/>
  <c r="BH142"/>
  <c r="BG142"/>
  <c r="BF142"/>
  <c r="T142"/>
  <c r="R142"/>
  <c r="P142"/>
  <c r="BI141"/>
  <c r="BH141"/>
  <c r="BG141"/>
  <c r="BF141"/>
  <c r="T141"/>
  <c r="R141"/>
  <c r="P141"/>
  <c r="BI139"/>
  <c r="BH139"/>
  <c r="BG139"/>
  <c r="BF139"/>
  <c r="T139"/>
  <c r="R139"/>
  <c r="P139"/>
  <c r="BI138"/>
  <c r="BH138"/>
  <c r="BG138"/>
  <c r="BF138"/>
  <c r="T138"/>
  <c r="R138"/>
  <c r="P138"/>
  <c r="BI136"/>
  <c r="BH136"/>
  <c r="BG136"/>
  <c r="BF136"/>
  <c r="T136"/>
  <c r="R136"/>
  <c r="P136"/>
  <c r="BI135"/>
  <c r="BH135"/>
  <c r="BG135"/>
  <c r="BF135"/>
  <c r="T135"/>
  <c r="R135"/>
  <c r="P135"/>
  <c r="BI133"/>
  <c r="BH133"/>
  <c r="BG133"/>
  <c r="BF133"/>
  <c r="T133"/>
  <c r="R133"/>
  <c r="P133"/>
  <c r="BI132"/>
  <c r="BH132"/>
  <c r="BG132"/>
  <c r="BF132"/>
  <c r="T132"/>
  <c r="R132"/>
  <c r="P132"/>
  <c r="BI130"/>
  <c r="BH130"/>
  <c r="BG130"/>
  <c r="BF130"/>
  <c r="T130"/>
  <c r="R130"/>
  <c r="P130"/>
  <c r="BI129"/>
  <c r="BH129"/>
  <c r="BG129"/>
  <c r="BF129"/>
  <c r="T129"/>
  <c r="R129"/>
  <c r="P129"/>
  <c r="BI127"/>
  <c r="BH127"/>
  <c r="BG127"/>
  <c r="BF127"/>
  <c r="T127"/>
  <c r="R127"/>
  <c r="P127"/>
  <c r="BI126"/>
  <c r="BH126"/>
  <c r="BG126"/>
  <c r="BF126"/>
  <c r="T126"/>
  <c r="R126"/>
  <c r="P126"/>
  <c r="BI124"/>
  <c r="BH124"/>
  <c r="BG124"/>
  <c r="BF124"/>
  <c r="T124"/>
  <c r="R124"/>
  <c r="P124"/>
  <c r="BI123"/>
  <c r="BH123"/>
  <c r="BG123"/>
  <c r="BF123"/>
  <c r="T123"/>
  <c r="R123"/>
  <c r="P123"/>
  <c r="J117"/>
  <c r="F114"/>
  <c r="E112"/>
  <c r="J92"/>
  <c r="F89"/>
  <c r="E87"/>
  <c r="J21"/>
  <c r="E21"/>
  <c r="J91" s="1"/>
  <c r="J20"/>
  <c r="J18"/>
  <c r="E18"/>
  <c r="F117" s="1"/>
  <c r="J17"/>
  <c r="J15"/>
  <c r="E15"/>
  <c r="F116" s="1"/>
  <c r="J14"/>
  <c r="J12"/>
  <c r="J114"/>
  <c r="E7"/>
  <c r="E110" s="1"/>
  <c r="J37" i="5"/>
  <c r="J36"/>
  <c r="AY98" i="1"/>
  <c r="J35" i="5"/>
  <c r="AX98" i="1"/>
  <c r="BI214" i="5"/>
  <c r="BH214"/>
  <c r="BG214"/>
  <c r="BF214"/>
  <c r="T214"/>
  <c r="R214"/>
  <c r="P214"/>
  <c r="BI213"/>
  <c r="BH213"/>
  <c r="BG213"/>
  <c r="BF213"/>
  <c r="T213"/>
  <c r="R213"/>
  <c r="P213"/>
  <c r="BI212"/>
  <c r="BH212"/>
  <c r="BG212"/>
  <c r="BF212"/>
  <c r="T212"/>
  <c r="R212"/>
  <c r="P212"/>
  <c r="BI211"/>
  <c r="BH211"/>
  <c r="BG211"/>
  <c r="BF211"/>
  <c r="T211"/>
  <c r="R211"/>
  <c r="P211"/>
  <c r="BI210"/>
  <c r="BH210"/>
  <c r="BG210"/>
  <c r="BF210"/>
  <c r="T210"/>
  <c r="R210"/>
  <c r="P210"/>
  <c r="BI208"/>
  <c r="BH208"/>
  <c r="BG208"/>
  <c r="BF208"/>
  <c r="T208"/>
  <c r="R208"/>
  <c r="P208"/>
  <c r="BI207"/>
  <c r="BH207"/>
  <c r="BG207"/>
  <c r="BF207"/>
  <c r="T207"/>
  <c r="R207"/>
  <c r="P207"/>
  <c r="BI206"/>
  <c r="BH206"/>
  <c r="BG206"/>
  <c r="BF206"/>
  <c r="T206"/>
  <c r="R206"/>
  <c r="P206"/>
  <c r="BI205"/>
  <c r="BH205"/>
  <c r="BG205"/>
  <c r="BF205"/>
  <c r="T205"/>
  <c r="R205"/>
  <c r="P205"/>
  <c r="BI204"/>
  <c r="BH204"/>
  <c r="BG204"/>
  <c r="BF204"/>
  <c r="T204"/>
  <c r="R204"/>
  <c r="P204"/>
  <c r="BI203"/>
  <c r="BH203"/>
  <c r="BG203"/>
  <c r="BF203"/>
  <c r="T203"/>
  <c r="R203"/>
  <c r="P203"/>
  <c r="BI202"/>
  <c r="BH202"/>
  <c r="BG202"/>
  <c r="BF202"/>
  <c r="T202"/>
  <c r="R202"/>
  <c r="P202"/>
  <c r="BI201"/>
  <c r="BH201"/>
  <c r="BG201"/>
  <c r="BF201"/>
  <c r="T201"/>
  <c r="R201"/>
  <c r="P201"/>
  <c r="BI200"/>
  <c r="BH200"/>
  <c r="BG200"/>
  <c r="BF200"/>
  <c r="T200"/>
  <c r="R200"/>
  <c r="P200"/>
  <c r="BI199"/>
  <c r="BH199"/>
  <c r="BG199"/>
  <c r="BF199"/>
  <c r="T199"/>
  <c r="R199"/>
  <c r="P199"/>
  <c r="BI197"/>
  <c r="BH197"/>
  <c r="BG197"/>
  <c r="BF197"/>
  <c r="T197"/>
  <c r="R197"/>
  <c r="P197"/>
  <c r="BI195"/>
  <c r="BH195"/>
  <c r="BG195"/>
  <c r="BF195"/>
  <c r="T195"/>
  <c r="R195"/>
  <c r="P195"/>
  <c r="BI194"/>
  <c r="BH194"/>
  <c r="BG194"/>
  <c r="BF194"/>
  <c r="T194"/>
  <c r="R194"/>
  <c r="P194"/>
  <c r="BI192"/>
  <c r="BH192"/>
  <c r="BG192"/>
  <c r="BF192"/>
  <c r="T192"/>
  <c r="R192"/>
  <c r="P192"/>
  <c r="BI191"/>
  <c r="BH191"/>
  <c r="BG191"/>
  <c r="BF191"/>
  <c r="T191"/>
  <c r="R191"/>
  <c r="P191"/>
  <c r="BI189"/>
  <c r="BH189"/>
  <c r="BG189"/>
  <c r="BF189"/>
  <c r="T189"/>
  <c r="R189"/>
  <c r="P189"/>
  <c r="BI187"/>
  <c r="BH187"/>
  <c r="BG187"/>
  <c r="BF187"/>
  <c r="T187"/>
  <c r="R187"/>
  <c r="P187"/>
  <c r="BI186"/>
  <c r="BH186"/>
  <c r="BG186"/>
  <c r="BF186"/>
  <c r="T186"/>
  <c r="R186"/>
  <c r="P186"/>
  <c r="BI185"/>
  <c r="BH185"/>
  <c r="BG185"/>
  <c r="BF185"/>
  <c r="T185"/>
  <c r="R185"/>
  <c r="P185"/>
  <c r="BI184"/>
  <c r="BH184"/>
  <c r="BG184"/>
  <c r="BF184"/>
  <c r="T184"/>
  <c r="R184"/>
  <c r="P184"/>
  <c r="BI183"/>
  <c r="BH183"/>
  <c r="BG183"/>
  <c r="BF183"/>
  <c r="T183"/>
  <c r="R183"/>
  <c r="P183"/>
  <c r="BI182"/>
  <c r="BH182"/>
  <c r="BG182"/>
  <c r="BF182"/>
  <c r="T182"/>
  <c r="R182"/>
  <c r="P182"/>
  <c r="BI181"/>
  <c r="BH181"/>
  <c r="BG181"/>
  <c r="BF181"/>
  <c r="T181"/>
  <c r="R181"/>
  <c r="P181"/>
  <c r="BI179"/>
  <c r="BH179"/>
  <c r="BG179"/>
  <c r="BF179"/>
  <c r="T179"/>
  <c r="R179"/>
  <c r="P179"/>
  <c r="BI177"/>
  <c r="BH177"/>
  <c r="BG177"/>
  <c r="BF177"/>
  <c r="T177"/>
  <c r="R177"/>
  <c r="P177"/>
  <c r="BI176"/>
  <c r="BH176"/>
  <c r="BG176"/>
  <c r="BF176"/>
  <c r="T176"/>
  <c r="R176"/>
  <c r="P176"/>
  <c r="BI174"/>
  <c r="BH174"/>
  <c r="BG174"/>
  <c r="BF174"/>
  <c r="T174"/>
  <c r="R174"/>
  <c r="P174"/>
  <c r="BI172"/>
  <c r="BH172"/>
  <c r="BG172"/>
  <c r="BF172"/>
  <c r="T172"/>
  <c r="R172"/>
  <c r="P172"/>
  <c r="BI171"/>
  <c r="BH171"/>
  <c r="BG171"/>
  <c r="BF171"/>
  <c r="T171"/>
  <c r="R171"/>
  <c r="P171"/>
  <c r="BI170"/>
  <c r="BH170"/>
  <c r="BG170"/>
  <c r="BF170"/>
  <c r="T170"/>
  <c r="R170"/>
  <c r="P170"/>
  <c r="BI168"/>
  <c r="BH168"/>
  <c r="BG168"/>
  <c r="BF168"/>
  <c r="T168"/>
  <c r="R168"/>
  <c r="P168"/>
  <c r="BI167"/>
  <c r="BH167"/>
  <c r="BG167"/>
  <c r="BF167"/>
  <c r="T167"/>
  <c r="R167"/>
  <c r="P167"/>
  <c r="BI165"/>
  <c r="BH165"/>
  <c r="BG165"/>
  <c r="BF165"/>
  <c r="T165"/>
  <c r="R165"/>
  <c r="P165"/>
  <c r="BI163"/>
  <c r="BH163"/>
  <c r="BG163"/>
  <c r="BF163"/>
  <c r="T163"/>
  <c r="R163"/>
  <c r="P163"/>
  <c r="BI161"/>
  <c r="BH161"/>
  <c r="BG161"/>
  <c r="BF161"/>
  <c r="T161"/>
  <c r="R161"/>
  <c r="P161"/>
  <c r="BI159"/>
  <c r="BH159"/>
  <c r="BG159"/>
  <c r="BF159"/>
  <c r="T159"/>
  <c r="R159"/>
  <c r="P159"/>
  <c r="BI157"/>
  <c r="BH157"/>
  <c r="BG157"/>
  <c r="BF157"/>
  <c r="T157"/>
  <c r="R157"/>
  <c r="P157"/>
  <c r="BI156"/>
  <c r="BH156"/>
  <c r="BG156"/>
  <c r="BF156"/>
  <c r="T156"/>
  <c r="R156"/>
  <c r="P156"/>
  <c r="BI155"/>
  <c r="BH155"/>
  <c r="BG155"/>
  <c r="BF155"/>
  <c r="T155"/>
  <c r="R155"/>
  <c r="P155"/>
  <c r="BI154"/>
  <c r="BH154"/>
  <c r="BG154"/>
  <c r="BF154"/>
  <c r="T154"/>
  <c r="R154"/>
  <c r="P154"/>
  <c r="BI153"/>
  <c r="BH153"/>
  <c r="BG153"/>
  <c r="BF153"/>
  <c r="T153"/>
  <c r="R153"/>
  <c r="P153"/>
  <c r="BI152"/>
  <c r="BH152"/>
  <c r="BG152"/>
  <c r="BF152"/>
  <c r="T152"/>
  <c r="R152"/>
  <c r="P152"/>
  <c r="BI151"/>
  <c r="BH151"/>
  <c r="BG151"/>
  <c r="BF151"/>
  <c r="T151"/>
  <c r="R151"/>
  <c r="P151"/>
  <c r="BI150"/>
  <c r="BH150"/>
  <c r="BG150"/>
  <c r="BF150"/>
  <c r="T150"/>
  <c r="R150"/>
  <c r="P150"/>
  <c r="BI149"/>
  <c r="BH149"/>
  <c r="BG149"/>
  <c r="BF149"/>
  <c r="T149"/>
  <c r="R149"/>
  <c r="P149"/>
  <c r="BI148"/>
  <c r="BH148"/>
  <c r="BG148"/>
  <c r="BF148"/>
  <c r="T148"/>
  <c r="R148"/>
  <c r="P148"/>
  <c r="BI147"/>
  <c r="BH147"/>
  <c r="BG147"/>
  <c r="BF147"/>
  <c r="T147"/>
  <c r="R147"/>
  <c r="P147"/>
  <c r="BI146"/>
  <c r="BH146"/>
  <c r="BG146"/>
  <c r="BF146"/>
  <c r="T146"/>
  <c r="R146"/>
  <c r="P146"/>
  <c r="BI145"/>
  <c r="BH145"/>
  <c r="BG145"/>
  <c r="BF145"/>
  <c r="T145"/>
  <c r="R145"/>
  <c r="P145"/>
  <c r="BI144"/>
  <c r="BH144"/>
  <c r="BG144"/>
  <c r="BF144"/>
  <c r="T144"/>
  <c r="R144"/>
  <c r="P144"/>
  <c r="BI143"/>
  <c r="BH143"/>
  <c r="BG143"/>
  <c r="BF143"/>
  <c r="T143"/>
  <c r="R143"/>
  <c r="P143"/>
  <c r="BI142"/>
  <c r="BH142"/>
  <c r="BG142"/>
  <c r="BF142"/>
  <c r="T142"/>
  <c r="R142"/>
  <c r="P142"/>
  <c r="BI141"/>
  <c r="BH141"/>
  <c r="BG141"/>
  <c r="BF141"/>
  <c r="T141"/>
  <c r="R141"/>
  <c r="P141"/>
  <c r="BI140"/>
  <c r="BH140"/>
  <c r="BG140"/>
  <c r="BF140"/>
  <c r="T140"/>
  <c r="R140"/>
  <c r="P140"/>
  <c r="BI138"/>
  <c r="BH138"/>
  <c r="BG138"/>
  <c r="BF138"/>
  <c r="T138"/>
  <c r="R138"/>
  <c r="P138"/>
  <c r="BI137"/>
  <c r="BH137"/>
  <c r="BG137"/>
  <c r="BF137"/>
  <c r="T137"/>
  <c r="R137"/>
  <c r="P137"/>
  <c r="BI136"/>
  <c r="BH136"/>
  <c r="BG136"/>
  <c r="BF136"/>
  <c r="T136"/>
  <c r="R136"/>
  <c r="P136"/>
  <c r="BI135"/>
  <c r="BH135"/>
  <c r="BG135"/>
  <c r="BF135"/>
  <c r="T135"/>
  <c r="R135"/>
  <c r="P135"/>
  <c r="BI134"/>
  <c r="BH134"/>
  <c r="BG134"/>
  <c r="BF134"/>
  <c r="T134"/>
  <c r="R134"/>
  <c r="P134"/>
  <c r="BI133"/>
  <c r="BH133"/>
  <c r="BG133"/>
  <c r="BF133"/>
  <c r="T133"/>
  <c r="R133"/>
  <c r="P133"/>
  <c r="BI132"/>
  <c r="BH132"/>
  <c r="BG132"/>
  <c r="BF132"/>
  <c r="T132"/>
  <c r="R132"/>
  <c r="P132"/>
  <c r="BI131"/>
  <c r="BH131"/>
  <c r="BG131"/>
  <c r="BF131"/>
  <c r="T131"/>
  <c r="R131"/>
  <c r="P131"/>
  <c r="BI130"/>
  <c r="BH130"/>
  <c r="BG130"/>
  <c r="BF130"/>
  <c r="T130"/>
  <c r="R130"/>
  <c r="P130"/>
  <c r="BI128"/>
  <c r="BH128"/>
  <c r="BG128"/>
  <c r="BF128"/>
  <c r="T128"/>
  <c r="R128"/>
  <c r="P128"/>
  <c r="BI126"/>
  <c r="BH126"/>
  <c r="BG126"/>
  <c r="BF126"/>
  <c r="T126"/>
  <c r="R126"/>
  <c r="P126"/>
  <c r="BI124"/>
  <c r="BH124"/>
  <c r="BG124"/>
  <c r="BF124"/>
  <c r="T124"/>
  <c r="R124"/>
  <c r="P124"/>
  <c r="J118"/>
  <c r="F115"/>
  <c r="E113"/>
  <c r="J92"/>
  <c r="F89"/>
  <c r="E87"/>
  <c r="J21"/>
  <c r="E21"/>
  <c r="J117" s="1"/>
  <c r="J20"/>
  <c r="J18"/>
  <c r="E18"/>
  <c r="F92" s="1"/>
  <c r="J17"/>
  <c r="J15"/>
  <c r="E15"/>
  <c r="F117" s="1"/>
  <c r="J14"/>
  <c r="J12"/>
  <c r="J89" s="1"/>
  <c r="E7"/>
  <c r="E85" s="1"/>
  <c r="J37" i="4"/>
  <c r="J36"/>
  <c r="AY97" i="1" s="1"/>
  <c r="J35" i="4"/>
  <c r="AX97" i="1" s="1"/>
  <c r="BI213" i="4"/>
  <c r="BH213"/>
  <c r="BG213"/>
  <c r="BF213"/>
  <c r="T213"/>
  <c r="R213"/>
  <c r="P213"/>
  <c r="BI212"/>
  <c r="BH212"/>
  <c r="BG212"/>
  <c r="BF212"/>
  <c r="T212"/>
  <c r="R212"/>
  <c r="P212"/>
  <c r="BI211"/>
  <c r="BH211"/>
  <c r="BG211"/>
  <c r="BF211"/>
  <c r="T211"/>
  <c r="R211"/>
  <c r="P211"/>
  <c r="BI210"/>
  <c r="BH210"/>
  <c r="BG210"/>
  <c r="BF210"/>
  <c r="T210"/>
  <c r="R210"/>
  <c r="P210"/>
  <c r="BI209"/>
  <c r="BH209"/>
  <c r="BG209"/>
  <c r="BF209"/>
  <c r="T209"/>
  <c r="R209"/>
  <c r="P209"/>
  <c r="BI208"/>
  <c r="BH208"/>
  <c r="BG208"/>
  <c r="BF208"/>
  <c r="T208"/>
  <c r="R208"/>
  <c r="P208"/>
  <c r="BI207"/>
  <c r="BH207"/>
  <c r="BG207"/>
  <c r="BF207"/>
  <c r="T207"/>
  <c r="R207"/>
  <c r="P207"/>
  <c r="BI206"/>
  <c r="BH206"/>
  <c r="BG206"/>
  <c r="BF206"/>
  <c r="T206"/>
  <c r="R206"/>
  <c r="P206"/>
  <c r="BI205"/>
  <c r="BH205"/>
  <c r="BG205"/>
  <c r="BF205"/>
  <c r="T205"/>
  <c r="R205"/>
  <c r="P205"/>
  <c r="BI204"/>
  <c r="BH204"/>
  <c r="BG204"/>
  <c r="BF204"/>
  <c r="T204"/>
  <c r="R204"/>
  <c r="P204"/>
  <c r="BI202"/>
  <c r="BH202"/>
  <c r="BG202"/>
  <c r="BF202"/>
  <c r="T202"/>
  <c r="R202"/>
  <c r="P202"/>
  <c r="BI201"/>
  <c r="BH201"/>
  <c r="BG201"/>
  <c r="BF201"/>
  <c r="T201"/>
  <c r="R201"/>
  <c r="P201"/>
  <c r="BI200"/>
  <c r="BH200"/>
  <c r="BG200"/>
  <c r="BF200"/>
  <c r="T200"/>
  <c r="R200"/>
  <c r="P200"/>
  <c r="BI199"/>
  <c r="BH199"/>
  <c r="BG199"/>
  <c r="BF199"/>
  <c r="T199"/>
  <c r="R199"/>
  <c r="P199"/>
  <c r="BI198"/>
  <c r="BH198"/>
  <c r="BG198"/>
  <c r="BF198"/>
  <c r="T198"/>
  <c r="R198"/>
  <c r="P198"/>
  <c r="BI197"/>
  <c r="BH197"/>
  <c r="BG197"/>
  <c r="BF197"/>
  <c r="T197"/>
  <c r="R197"/>
  <c r="P197"/>
  <c r="BI196"/>
  <c r="BH196"/>
  <c r="BG196"/>
  <c r="BF196"/>
  <c r="T196"/>
  <c r="R196"/>
  <c r="P196"/>
  <c r="BI195"/>
  <c r="BH195"/>
  <c r="BG195"/>
  <c r="BF195"/>
  <c r="T195"/>
  <c r="R195"/>
  <c r="P195"/>
  <c r="BI194"/>
  <c r="BH194"/>
  <c r="BG194"/>
  <c r="BF194"/>
  <c r="T194"/>
  <c r="R194"/>
  <c r="P194"/>
  <c r="BI193"/>
  <c r="BH193"/>
  <c r="BG193"/>
  <c r="BF193"/>
  <c r="T193"/>
  <c r="R193"/>
  <c r="P193"/>
  <c r="BI191"/>
  <c r="BH191"/>
  <c r="BG191"/>
  <c r="BF191"/>
  <c r="T191"/>
  <c r="R191"/>
  <c r="P191"/>
  <c r="BI190"/>
  <c r="BH190"/>
  <c r="BG190"/>
  <c r="BF190"/>
  <c r="T190"/>
  <c r="R190"/>
  <c r="P190"/>
  <c r="BI189"/>
  <c r="BH189"/>
  <c r="BG189"/>
  <c r="BF189"/>
  <c r="T189"/>
  <c r="R189"/>
  <c r="P189"/>
  <c r="BI188"/>
  <c r="BH188"/>
  <c r="BG188"/>
  <c r="BF188"/>
  <c r="T188"/>
  <c r="R188"/>
  <c r="P188"/>
  <c r="BI187"/>
  <c r="BH187"/>
  <c r="BG187"/>
  <c r="BF187"/>
  <c r="T187"/>
  <c r="R187"/>
  <c r="P187"/>
  <c r="BI186"/>
  <c r="BH186"/>
  <c r="BG186"/>
  <c r="BF186"/>
  <c r="T186"/>
  <c r="R186"/>
  <c r="P186"/>
  <c r="BI185"/>
  <c r="BH185"/>
  <c r="BG185"/>
  <c r="BF185"/>
  <c r="T185"/>
  <c r="R185"/>
  <c r="P185"/>
  <c r="BI184"/>
  <c r="BH184"/>
  <c r="BG184"/>
  <c r="BF184"/>
  <c r="T184"/>
  <c r="R184"/>
  <c r="P184"/>
  <c r="BI183"/>
  <c r="BH183"/>
  <c r="BG183"/>
  <c r="BF183"/>
  <c r="T183"/>
  <c r="R183"/>
  <c r="P183"/>
  <c r="BI182"/>
  <c r="BH182"/>
  <c r="BG182"/>
  <c r="BF182"/>
  <c r="T182"/>
  <c r="R182"/>
  <c r="P182"/>
  <c r="BI181"/>
  <c r="BH181"/>
  <c r="BG181"/>
  <c r="BF181"/>
  <c r="T181"/>
  <c r="R181"/>
  <c r="P181"/>
  <c r="BI180"/>
  <c r="BH180"/>
  <c r="BG180"/>
  <c r="BF180"/>
  <c r="T180"/>
  <c r="R180"/>
  <c r="P180"/>
  <c r="BI179"/>
  <c r="BH179"/>
  <c r="BG179"/>
  <c r="BF179"/>
  <c r="T179"/>
  <c r="R179"/>
  <c r="P179"/>
  <c r="BI178"/>
  <c r="BH178"/>
  <c r="BG178"/>
  <c r="BF178"/>
  <c r="T178"/>
  <c r="R178"/>
  <c r="P178"/>
  <c r="BI177"/>
  <c r="BH177"/>
  <c r="BG177"/>
  <c r="BF177"/>
  <c r="T177"/>
  <c r="R177"/>
  <c r="P177"/>
  <c r="BI176"/>
  <c r="BH176"/>
  <c r="BG176"/>
  <c r="BF176"/>
  <c r="T176"/>
  <c r="R176"/>
  <c r="P176"/>
  <c r="BI175"/>
  <c r="BH175"/>
  <c r="BG175"/>
  <c r="BF175"/>
  <c r="T175"/>
  <c r="R175"/>
  <c r="P175"/>
  <c r="BI174"/>
  <c r="BH174"/>
  <c r="BG174"/>
  <c r="BF174"/>
  <c r="T174"/>
  <c r="R174"/>
  <c r="P174"/>
  <c r="BI173"/>
  <c r="BH173"/>
  <c r="BG173"/>
  <c r="BF173"/>
  <c r="T173"/>
  <c r="R173"/>
  <c r="P173"/>
  <c r="BI172"/>
  <c r="BH172"/>
  <c r="BG172"/>
  <c r="BF172"/>
  <c r="T172"/>
  <c r="R172"/>
  <c r="P172"/>
  <c r="BI171"/>
  <c r="BH171"/>
  <c r="BG171"/>
  <c r="BF171"/>
  <c r="T171"/>
  <c r="R171"/>
  <c r="P171"/>
  <c r="BI169"/>
  <c r="BH169"/>
  <c r="BG169"/>
  <c r="BF169"/>
  <c r="T169"/>
  <c r="R169"/>
  <c r="P169"/>
  <c r="BI168"/>
  <c r="BH168"/>
  <c r="BG168"/>
  <c r="BF168"/>
  <c r="T168"/>
  <c r="R168"/>
  <c r="P168"/>
  <c r="BI167"/>
  <c r="BH167"/>
  <c r="BG167"/>
  <c r="BF167"/>
  <c r="T167"/>
  <c r="R167"/>
  <c r="P167"/>
  <c r="BI166"/>
  <c r="BH166"/>
  <c r="BG166"/>
  <c r="BF166"/>
  <c r="T166"/>
  <c r="R166"/>
  <c r="P166"/>
  <c r="BI165"/>
  <c r="BH165"/>
  <c r="BG165"/>
  <c r="BF165"/>
  <c r="T165"/>
  <c r="R165"/>
  <c r="P165"/>
  <c r="BI164"/>
  <c r="BH164"/>
  <c r="BG164"/>
  <c r="BF164"/>
  <c r="T164"/>
  <c r="R164"/>
  <c r="P164"/>
  <c r="BI163"/>
  <c r="BH163"/>
  <c r="BG163"/>
  <c r="BF163"/>
  <c r="T163"/>
  <c r="R163"/>
  <c r="P163"/>
  <c r="BI162"/>
  <c r="BH162"/>
  <c r="BG162"/>
  <c r="BF162"/>
  <c r="T162"/>
  <c r="R162"/>
  <c r="P162"/>
  <c r="BI160"/>
  <c r="BH160"/>
  <c r="BG160"/>
  <c r="BF160"/>
  <c r="T160"/>
  <c r="R160"/>
  <c r="P160"/>
  <c r="BI159"/>
  <c r="BH159"/>
  <c r="BG159"/>
  <c r="BF159"/>
  <c r="T159"/>
  <c r="R159"/>
  <c r="P159"/>
  <c r="BI158"/>
  <c r="BH158"/>
  <c r="BG158"/>
  <c r="BF158"/>
  <c r="T158"/>
  <c r="R158"/>
  <c r="P158"/>
  <c r="BI157"/>
  <c r="BH157"/>
  <c r="BG157"/>
  <c r="BF157"/>
  <c r="T157"/>
  <c r="R157"/>
  <c r="P157"/>
  <c r="BI156"/>
  <c r="BH156"/>
  <c r="BG156"/>
  <c r="BF156"/>
  <c r="T156"/>
  <c r="R156"/>
  <c r="P156"/>
  <c r="BI155"/>
  <c r="BH155"/>
  <c r="BG155"/>
  <c r="BF155"/>
  <c r="T155"/>
  <c r="R155"/>
  <c r="P155"/>
  <c r="BI154"/>
  <c r="BH154"/>
  <c r="BG154"/>
  <c r="BF154"/>
  <c r="T154"/>
  <c r="R154"/>
  <c r="P154"/>
  <c r="BI153"/>
  <c r="BH153"/>
  <c r="BG153"/>
  <c r="BF153"/>
  <c r="T153"/>
  <c r="R153"/>
  <c r="P153"/>
  <c r="BI152"/>
  <c r="BH152"/>
  <c r="BG152"/>
  <c r="BF152"/>
  <c r="T152"/>
  <c r="R152"/>
  <c r="P152"/>
  <c r="BI151"/>
  <c r="BH151"/>
  <c r="BG151"/>
  <c r="BF151"/>
  <c r="T151"/>
  <c r="R151"/>
  <c r="P151"/>
  <c r="BI150"/>
  <c r="BH150"/>
  <c r="BG150"/>
  <c r="BF150"/>
  <c r="T150"/>
  <c r="R150"/>
  <c r="P150"/>
  <c r="BI148"/>
  <c r="BH148"/>
  <c r="BG148"/>
  <c r="BF148"/>
  <c r="T148"/>
  <c r="R148"/>
  <c r="P148"/>
  <c r="BI147"/>
  <c r="BH147"/>
  <c r="BG147"/>
  <c r="BF147"/>
  <c r="T147"/>
  <c r="R147"/>
  <c r="P147"/>
  <c r="BI146"/>
  <c r="BH146"/>
  <c r="BG146"/>
  <c r="BF146"/>
  <c r="T146"/>
  <c r="R146"/>
  <c r="P146"/>
  <c r="BI145"/>
  <c r="BH145"/>
  <c r="BG145"/>
  <c r="BF145"/>
  <c r="T145"/>
  <c r="R145"/>
  <c r="P145"/>
  <c r="BI144"/>
  <c r="BH144"/>
  <c r="BG144"/>
  <c r="BF144"/>
  <c r="T144"/>
  <c r="R144"/>
  <c r="P144"/>
  <c r="BI143"/>
  <c r="BH143"/>
  <c r="BG143"/>
  <c r="BF143"/>
  <c r="T143"/>
  <c r="R143"/>
  <c r="P143"/>
  <c r="BI142"/>
  <c r="BH142"/>
  <c r="BG142"/>
  <c r="BF142"/>
  <c r="T142"/>
  <c r="R142"/>
  <c r="P142"/>
  <c r="BI141"/>
  <c r="BH141"/>
  <c r="BG141"/>
  <c r="BF141"/>
  <c r="T141"/>
  <c r="R141"/>
  <c r="P141"/>
  <c r="BI140"/>
  <c r="BH140"/>
  <c r="BG140"/>
  <c r="BF140"/>
  <c r="T140"/>
  <c r="R140"/>
  <c r="P140"/>
  <c r="BI139"/>
  <c r="BH139"/>
  <c r="BG139"/>
  <c r="BF139"/>
  <c r="T139"/>
  <c r="R139"/>
  <c r="P139"/>
  <c r="BI137"/>
  <c r="BH137"/>
  <c r="BG137"/>
  <c r="BF137"/>
  <c r="T137"/>
  <c r="R137"/>
  <c r="P137"/>
  <c r="BI136"/>
  <c r="BH136"/>
  <c r="BG136"/>
  <c r="BF136"/>
  <c r="T136"/>
  <c r="R136"/>
  <c r="P136"/>
  <c r="BI135"/>
  <c r="BH135"/>
  <c r="BG135"/>
  <c r="BF135"/>
  <c r="T135"/>
  <c r="R135"/>
  <c r="P135"/>
  <c r="BI134"/>
  <c r="BH134"/>
  <c r="BG134"/>
  <c r="BF134"/>
  <c r="T134"/>
  <c r="R134"/>
  <c r="P134"/>
  <c r="BI133"/>
  <c r="BH133"/>
  <c r="BG133"/>
  <c r="BF133"/>
  <c r="T133"/>
  <c r="R133"/>
  <c r="P133"/>
  <c r="BI132"/>
  <c r="BH132"/>
  <c r="BG132"/>
  <c r="BF132"/>
  <c r="T132"/>
  <c r="R132"/>
  <c r="P132"/>
  <c r="BI131"/>
  <c r="BH131"/>
  <c r="BG131"/>
  <c r="BF131"/>
  <c r="T131"/>
  <c r="R131"/>
  <c r="P131"/>
  <c r="BI130"/>
  <c r="BH130"/>
  <c r="BG130"/>
  <c r="BF130"/>
  <c r="T130"/>
  <c r="R130"/>
  <c r="P130"/>
  <c r="BI129"/>
  <c r="BH129"/>
  <c r="BG129"/>
  <c r="BF129"/>
  <c r="T129"/>
  <c r="R129"/>
  <c r="P129"/>
  <c r="BI128"/>
  <c r="BH128"/>
  <c r="BG128"/>
  <c r="BF128"/>
  <c r="T128"/>
  <c r="R128"/>
  <c r="P128"/>
  <c r="BI127"/>
  <c r="BH127"/>
  <c r="BG127"/>
  <c r="BF127"/>
  <c r="T127"/>
  <c r="R127"/>
  <c r="P127"/>
  <c r="J121"/>
  <c r="F118"/>
  <c r="E116"/>
  <c r="J92"/>
  <c r="F89"/>
  <c r="E87"/>
  <c r="J21"/>
  <c r="E21"/>
  <c r="J120" s="1"/>
  <c r="J20"/>
  <c r="J18"/>
  <c r="E18"/>
  <c r="F121" s="1"/>
  <c r="J17"/>
  <c r="J15"/>
  <c r="E15"/>
  <c r="F91" s="1"/>
  <c r="J14"/>
  <c r="J12"/>
  <c r="J89" s="1"/>
  <c r="E7"/>
  <c r="E85"/>
  <c r="J37" i="3"/>
  <c r="J36"/>
  <c r="AY96" i="1" s="1"/>
  <c r="J35" i="3"/>
  <c r="AX96" i="1"/>
  <c r="BI147" i="3"/>
  <c r="BH147"/>
  <c r="BG147"/>
  <c r="BF147"/>
  <c r="T147"/>
  <c r="R147"/>
  <c r="P147"/>
  <c r="BI146"/>
  <c r="BH146"/>
  <c r="BG146"/>
  <c r="BF146"/>
  <c r="T146"/>
  <c r="R146"/>
  <c r="P146"/>
  <c r="BI143"/>
  <c r="BH143"/>
  <c r="BG143"/>
  <c r="BF143"/>
  <c r="T143"/>
  <c r="R143"/>
  <c r="P143"/>
  <c r="BI139"/>
  <c r="BH139"/>
  <c r="BG139"/>
  <c r="BF139"/>
  <c r="T139"/>
  <c r="R139"/>
  <c r="P139"/>
  <c r="BI138"/>
  <c r="BH138"/>
  <c r="BG138"/>
  <c r="BF138"/>
  <c r="T138"/>
  <c r="R138"/>
  <c r="P138"/>
  <c r="BI137"/>
  <c r="BH137"/>
  <c r="BG137"/>
  <c r="BF137"/>
  <c r="T137"/>
  <c r="R137"/>
  <c r="P137"/>
  <c r="BI136"/>
  <c r="BH136"/>
  <c r="BG136"/>
  <c r="BF136"/>
  <c r="T136"/>
  <c r="R136"/>
  <c r="P136"/>
  <c r="BI135"/>
  <c r="BH135"/>
  <c r="BG135"/>
  <c r="BF135"/>
  <c r="T135"/>
  <c r="R135"/>
  <c r="P135"/>
  <c r="BI133"/>
  <c r="BH133"/>
  <c r="BG133"/>
  <c r="BF133"/>
  <c r="T133"/>
  <c r="R133"/>
  <c r="P133"/>
  <c r="BI132"/>
  <c r="BH132"/>
  <c r="BG132"/>
  <c r="BF132"/>
  <c r="T132"/>
  <c r="R132"/>
  <c r="P132"/>
  <c r="BI131"/>
  <c r="BH131"/>
  <c r="BG131"/>
  <c r="BF131"/>
  <c r="T131"/>
  <c r="R131"/>
  <c r="P131"/>
  <c r="BI129"/>
  <c r="BH129"/>
  <c r="BG129"/>
  <c r="BF129"/>
  <c r="T129"/>
  <c r="R129"/>
  <c r="P129"/>
  <c r="BI127"/>
  <c r="BH127"/>
  <c r="BG127"/>
  <c r="BF127"/>
  <c r="T127"/>
  <c r="R127"/>
  <c r="P127"/>
  <c r="BI125"/>
  <c r="BH125"/>
  <c r="BG125"/>
  <c r="BF125"/>
  <c r="T125"/>
  <c r="R125"/>
  <c r="P125"/>
  <c r="BI124"/>
  <c r="BH124"/>
  <c r="BG124"/>
  <c r="BF124"/>
  <c r="T124"/>
  <c r="R124"/>
  <c r="P124"/>
  <c r="BI122"/>
  <c r="BH122"/>
  <c r="BG122"/>
  <c r="BF122"/>
  <c r="T122"/>
  <c r="R122"/>
  <c r="P122"/>
  <c r="BI121"/>
  <c r="BH121"/>
  <c r="BG121"/>
  <c r="BF121"/>
  <c r="T121"/>
  <c r="R121"/>
  <c r="P121"/>
  <c r="J116"/>
  <c r="F113"/>
  <c r="E111"/>
  <c r="J92"/>
  <c r="F89"/>
  <c r="E87"/>
  <c r="J21"/>
  <c r="E21"/>
  <c r="J115" s="1"/>
  <c r="J20"/>
  <c r="J18"/>
  <c r="E18"/>
  <c r="F116" s="1"/>
  <c r="J17"/>
  <c r="J15"/>
  <c r="E15"/>
  <c r="F91" s="1"/>
  <c r="J14"/>
  <c r="J12"/>
  <c r="J113" s="1"/>
  <c r="E7"/>
  <c r="E109"/>
  <c r="J37" i="2"/>
  <c r="J36"/>
  <c r="AY95" i="1" s="1"/>
  <c r="J35" i="2"/>
  <c r="AX95" i="1" s="1"/>
  <c r="BI280" i="2"/>
  <c r="BH280"/>
  <c r="BG280"/>
  <c r="BF280"/>
  <c r="T280"/>
  <c r="T279" s="1"/>
  <c r="R280"/>
  <c r="R279" s="1"/>
  <c r="P280"/>
  <c r="P279" s="1"/>
  <c r="BI278"/>
  <c r="BH278"/>
  <c r="BG278"/>
  <c r="BF278"/>
  <c r="T278"/>
  <c r="R278"/>
  <c r="P278"/>
  <c r="BI276"/>
  <c r="BH276"/>
  <c r="BG276"/>
  <c r="BF276"/>
  <c r="T276"/>
  <c r="R276"/>
  <c r="P276"/>
  <c r="BI273"/>
  <c r="BH273"/>
  <c r="BG273"/>
  <c r="BF273"/>
  <c r="T273"/>
  <c r="R273"/>
  <c r="P273"/>
  <c r="BI271"/>
  <c r="BH271"/>
  <c r="BG271"/>
  <c r="BF271"/>
  <c r="T271"/>
  <c r="R271"/>
  <c r="P271"/>
  <c r="BI269"/>
  <c r="BH269"/>
  <c r="BG269"/>
  <c r="BF269"/>
  <c r="T269"/>
  <c r="R269"/>
  <c r="P269"/>
  <c r="BI267"/>
  <c r="BH267"/>
  <c r="BG267"/>
  <c r="BF267"/>
  <c r="T267"/>
  <c r="R267"/>
  <c r="P267"/>
  <c r="BI266"/>
  <c r="BH266"/>
  <c r="BG266"/>
  <c r="BF266"/>
  <c r="T266"/>
  <c r="R266"/>
  <c r="P266"/>
  <c r="BI264"/>
  <c r="BH264"/>
  <c r="BG264"/>
  <c r="BF264"/>
  <c r="T264"/>
  <c r="R264"/>
  <c r="P264"/>
  <c r="BI263"/>
  <c r="BH263"/>
  <c r="BG263"/>
  <c r="BF263"/>
  <c r="T263"/>
  <c r="R263"/>
  <c r="P263"/>
  <c r="BI262"/>
  <c r="BH262"/>
  <c r="BG262"/>
  <c r="BF262"/>
  <c r="T262"/>
  <c r="R262"/>
  <c r="P262"/>
  <c r="BI261"/>
  <c r="BH261"/>
  <c r="BG261"/>
  <c r="BF261"/>
  <c r="T261"/>
  <c r="R261"/>
  <c r="P261"/>
  <c r="BI260"/>
  <c r="BH260"/>
  <c r="BG260"/>
  <c r="BF260"/>
  <c r="T260"/>
  <c r="R260"/>
  <c r="P260"/>
  <c r="BI255"/>
  <c r="BH255"/>
  <c r="BG255"/>
  <c r="BF255"/>
  <c r="T255"/>
  <c r="R255"/>
  <c r="P255"/>
  <c r="BI253"/>
  <c r="BH253"/>
  <c r="BG253"/>
  <c r="BF253"/>
  <c r="T253"/>
  <c r="R253"/>
  <c r="P253"/>
  <c r="BI251"/>
  <c r="BH251"/>
  <c r="BG251"/>
  <c r="BF251"/>
  <c r="T251"/>
  <c r="R251"/>
  <c r="P251"/>
  <c r="BI249"/>
  <c r="BH249"/>
  <c r="BG249"/>
  <c r="BF249"/>
  <c r="T249"/>
  <c r="R249"/>
  <c r="P249"/>
  <c r="BI246"/>
  <c r="BH246"/>
  <c r="BG246"/>
  <c r="BF246"/>
  <c r="T246"/>
  <c r="T245"/>
  <c r="R246"/>
  <c r="R245" s="1"/>
  <c r="P246"/>
  <c r="P245"/>
  <c r="BI243"/>
  <c r="BH243"/>
  <c r="BG243"/>
  <c r="BF243"/>
  <c r="T243"/>
  <c r="R243"/>
  <c r="P243"/>
  <c r="BI241"/>
  <c r="BH241"/>
  <c r="BG241"/>
  <c r="BF241"/>
  <c r="T241"/>
  <c r="R241"/>
  <c r="P241"/>
  <c r="BI239"/>
  <c r="BH239"/>
  <c r="BG239"/>
  <c r="BF239"/>
  <c r="T239"/>
  <c r="R239"/>
  <c r="P239"/>
  <c r="BI237"/>
  <c r="BH237"/>
  <c r="BG237"/>
  <c r="BF237"/>
  <c r="T237"/>
  <c r="R237"/>
  <c r="P237"/>
  <c r="BI234"/>
  <c r="BH234"/>
  <c r="BG234"/>
  <c r="BF234"/>
  <c r="T234"/>
  <c r="R234"/>
  <c r="P234"/>
  <c r="BI232"/>
  <c r="BH232"/>
  <c r="BG232"/>
  <c r="BF232"/>
  <c r="T232"/>
  <c r="R232"/>
  <c r="P232"/>
  <c r="BI230"/>
  <c r="BH230"/>
  <c r="BG230"/>
  <c r="BF230"/>
  <c r="T230"/>
  <c r="R230"/>
  <c r="P230"/>
  <c r="BI228"/>
  <c r="BH228"/>
  <c r="BG228"/>
  <c r="BF228"/>
  <c r="T228"/>
  <c r="R228"/>
  <c r="P228"/>
  <c r="BI226"/>
  <c r="BH226"/>
  <c r="BG226"/>
  <c r="BF226"/>
  <c r="T226"/>
  <c r="R226"/>
  <c r="P226"/>
  <c r="BI224"/>
  <c r="BH224"/>
  <c r="BG224"/>
  <c r="BF224"/>
  <c r="T224"/>
  <c r="R224"/>
  <c r="P224"/>
  <c r="BI222"/>
  <c r="BH222"/>
  <c r="BG222"/>
  <c r="BF222"/>
  <c r="T222"/>
  <c r="R222"/>
  <c r="P222"/>
  <c r="BI220"/>
  <c r="BH220"/>
  <c r="BG220"/>
  <c r="BF220"/>
  <c r="T220"/>
  <c r="R220"/>
  <c r="P220"/>
  <c r="BI217"/>
  <c r="BH217"/>
  <c r="BG217"/>
  <c r="BF217"/>
  <c r="T217"/>
  <c r="R217"/>
  <c r="P217"/>
  <c r="BI215"/>
  <c r="BH215"/>
  <c r="BG215"/>
  <c r="BF215"/>
  <c r="T215"/>
  <c r="R215"/>
  <c r="P215"/>
  <c r="BI213"/>
  <c r="BH213"/>
  <c r="BG213"/>
  <c r="BF213"/>
  <c r="T213"/>
  <c r="R213"/>
  <c r="P213"/>
  <c r="BI211"/>
  <c r="BH211"/>
  <c r="BG211"/>
  <c r="BF211"/>
  <c r="T211"/>
  <c r="R211"/>
  <c r="P211"/>
  <c r="BI209"/>
  <c r="BH209"/>
  <c r="BG209"/>
  <c r="BF209"/>
  <c r="T209"/>
  <c r="R209"/>
  <c r="P209"/>
  <c r="BI207"/>
  <c r="BH207"/>
  <c r="BG207"/>
  <c r="BF207"/>
  <c r="T207"/>
  <c r="R207"/>
  <c r="P207"/>
  <c r="BI201"/>
  <c r="BH201"/>
  <c r="BG201"/>
  <c r="BF201"/>
  <c r="T201"/>
  <c r="R201"/>
  <c r="P201"/>
  <c r="BI196"/>
  <c r="BH196"/>
  <c r="BG196"/>
  <c r="BF196"/>
  <c r="T196"/>
  <c r="R196"/>
  <c r="P196"/>
  <c r="BI191"/>
  <c r="BH191"/>
  <c r="BG191"/>
  <c r="BF191"/>
  <c r="T191"/>
  <c r="R191"/>
  <c r="P191"/>
  <c r="BI188"/>
  <c r="BH188"/>
  <c r="BG188"/>
  <c r="BF188"/>
  <c r="T188"/>
  <c r="R188"/>
  <c r="P188"/>
  <c r="BI186"/>
  <c r="BH186"/>
  <c r="BG186"/>
  <c r="BF186"/>
  <c r="T186"/>
  <c r="R186"/>
  <c r="P186"/>
  <c r="BI184"/>
  <c r="BH184"/>
  <c r="BG184"/>
  <c r="BF184"/>
  <c r="T184"/>
  <c r="R184"/>
  <c r="P184"/>
  <c r="BI182"/>
  <c r="BH182"/>
  <c r="BG182"/>
  <c r="BF182"/>
  <c r="T182"/>
  <c r="R182"/>
  <c r="P182"/>
  <c r="BI178"/>
  <c r="BH178"/>
  <c r="BG178"/>
  <c r="BF178"/>
  <c r="T178"/>
  <c r="R178"/>
  <c r="P178"/>
  <c r="BI171"/>
  <c r="BH171"/>
  <c r="BG171"/>
  <c r="BF171"/>
  <c r="T171"/>
  <c r="R171"/>
  <c r="P171"/>
  <c r="BI164"/>
  <c r="BH164"/>
  <c r="BG164"/>
  <c r="BF164"/>
  <c r="T164"/>
  <c r="R164"/>
  <c r="P164"/>
  <c r="BI160"/>
  <c r="BH160"/>
  <c r="BG160"/>
  <c r="BF160"/>
  <c r="T160"/>
  <c r="R160"/>
  <c r="P160"/>
  <c r="BI158"/>
  <c r="BH158"/>
  <c r="BG158"/>
  <c r="BF158"/>
  <c r="T158"/>
  <c r="R158"/>
  <c r="P158"/>
  <c r="BI155"/>
  <c r="BH155"/>
  <c r="BG155"/>
  <c r="BF155"/>
  <c r="T155"/>
  <c r="R155"/>
  <c r="P155"/>
  <c r="BI154"/>
  <c r="BH154"/>
  <c r="BG154"/>
  <c r="BF154"/>
  <c r="T154"/>
  <c r="R154"/>
  <c r="P154"/>
  <c r="BI152"/>
  <c r="BH152"/>
  <c r="BG152"/>
  <c r="BF152"/>
  <c r="T152"/>
  <c r="R152"/>
  <c r="P152"/>
  <c r="BI150"/>
  <c r="BH150"/>
  <c r="BG150"/>
  <c r="BF150"/>
  <c r="T150"/>
  <c r="R150"/>
  <c r="P150"/>
  <c r="BI147"/>
  <c r="BH147"/>
  <c r="BG147"/>
  <c r="BF147"/>
  <c r="T147"/>
  <c r="R147"/>
  <c r="P147"/>
  <c r="BI143"/>
  <c r="BH143"/>
  <c r="BG143"/>
  <c r="BF143"/>
  <c r="T143"/>
  <c r="R143"/>
  <c r="P143"/>
  <c r="BI141"/>
  <c r="BH141"/>
  <c r="BG141"/>
  <c r="BF141"/>
  <c r="T141"/>
  <c r="R141"/>
  <c r="P141"/>
  <c r="BI139"/>
  <c r="BH139"/>
  <c r="BG139"/>
  <c r="BF139"/>
  <c r="T139"/>
  <c r="R139"/>
  <c r="P139"/>
  <c r="BI137"/>
  <c r="BH137"/>
  <c r="BG137"/>
  <c r="BF137"/>
  <c r="T137"/>
  <c r="R137"/>
  <c r="P137"/>
  <c r="BI135"/>
  <c r="BH135"/>
  <c r="BG135"/>
  <c r="BF135"/>
  <c r="T135"/>
  <c r="R135"/>
  <c r="P135"/>
  <c r="BI131"/>
  <c r="BH131"/>
  <c r="BG131"/>
  <c r="BF131"/>
  <c r="T131"/>
  <c r="R131"/>
  <c r="P131"/>
  <c r="J125"/>
  <c r="F122"/>
  <c r="E120"/>
  <c r="J92"/>
  <c r="F89"/>
  <c r="E87"/>
  <c r="J21"/>
  <c r="E21"/>
  <c r="J91" s="1"/>
  <c r="J20"/>
  <c r="J18"/>
  <c r="E18"/>
  <c r="F125" s="1"/>
  <c r="J17"/>
  <c r="J15"/>
  <c r="E15"/>
  <c r="F124" s="1"/>
  <c r="J14"/>
  <c r="J12"/>
  <c r="J122" s="1"/>
  <c r="E7"/>
  <c r="E118" s="1"/>
  <c r="L90" i="1"/>
  <c r="AM90"/>
  <c r="AM89"/>
  <c r="L89"/>
  <c r="AM87"/>
  <c r="L87"/>
  <c r="L85"/>
  <c r="L84"/>
  <c r="J213" i="2"/>
  <c r="BK276"/>
  <c r="J264"/>
  <c r="J215"/>
  <c r="BK154"/>
  <c r="BK273"/>
  <c r="J246"/>
  <c r="J220"/>
  <c r="BK246"/>
  <c r="BK253"/>
  <c r="J226"/>
  <c r="BK147"/>
  <c r="BK220"/>
  <c r="BK152"/>
  <c r="J182"/>
  <c r="J143" i="3"/>
  <c r="BK143"/>
  <c r="BK132"/>
  <c r="BK147"/>
  <c r="J124"/>
  <c r="J209" i="4"/>
  <c r="BK195"/>
  <c r="J175"/>
  <c r="J163"/>
  <c r="BK198"/>
  <c r="BK166"/>
  <c r="BK182"/>
  <c r="J165"/>
  <c r="J141"/>
  <c r="BK163"/>
  <c r="J134"/>
  <c r="BK167"/>
  <c r="J135"/>
  <c r="BK208"/>
  <c r="BK188"/>
  <c r="BK161" i="5"/>
  <c r="J140"/>
  <c r="J185"/>
  <c r="J153"/>
  <c r="J131"/>
  <c r="J148"/>
  <c r="J208"/>
  <c r="BK195"/>
  <c r="BK165"/>
  <c r="J128"/>
  <c r="J147"/>
  <c r="BK192"/>
  <c r="BK183"/>
  <c r="J144"/>
  <c r="BK144" i="6"/>
  <c r="J160"/>
  <c r="J151"/>
  <c r="BK159"/>
  <c r="J133"/>
  <c r="J154"/>
  <c r="BK176" i="7"/>
  <c r="J162"/>
  <c r="BK151"/>
  <c r="BK129"/>
  <c r="BK123"/>
  <c r="J147"/>
  <c r="BK146"/>
  <c r="J142"/>
  <c r="J166"/>
  <c r="BK168"/>
  <c r="BK134"/>
  <c r="BK180"/>
  <c r="BK171"/>
  <c r="BK162"/>
  <c r="J146"/>
  <c r="J179"/>
  <c r="BK178" i="8"/>
  <c r="J157"/>
  <c r="J190"/>
  <c r="BK166"/>
  <c r="J137"/>
  <c r="BK188"/>
  <c r="BK180"/>
  <c r="J169"/>
  <c r="BK131"/>
  <c r="BK139"/>
  <c r="J179"/>
  <c r="BK146"/>
  <c r="BK129"/>
  <c r="BK218" i="9"/>
  <c r="J194"/>
  <c r="BK164"/>
  <c r="J214"/>
  <c r="BK183"/>
  <c r="BK230"/>
  <c r="BK214"/>
  <c r="BK191"/>
  <c r="J135"/>
  <c r="J170"/>
  <c r="J191"/>
  <c r="J173"/>
  <c r="BK203"/>
  <c r="BK154"/>
  <c r="J133"/>
  <c r="J131" i="10"/>
  <c r="J149"/>
  <c r="BK132"/>
  <c r="J140"/>
  <c r="BK149"/>
  <c r="J137"/>
  <c r="J129" i="11"/>
  <c r="J123"/>
  <c r="BK241" i="2"/>
  <c r="BK141"/>
  <c r="BK269"/>
  <c r="J232"/>
  <c r="BK184"/>
  <c r="J131"/>
  <c r="BK267"/>
  <c r="BK191"/>
  <c r="BK209"/>
  <c r="J139"/>
  <c r="BK139" i="3"/>
  <c r="BK129"/>
  <c r="BK210" i="4"/>
  <c r="BK197"/>
  <c r="J185"/>
  <c r="J156"/>
  <c r="BK194"/>
  <c r="BK162"/>
  <c r="J195"/>
  <c r="BK178"/>
  <c r="BK158"/>
  <c r="J178"/>
  <c r="BK154"/>
  <c r="J199"/>
  <c r="BK148"/>
  <c r="BK212"/>
  <c r="BK205"/>
  <c r="J187"/>
  <c r="J154"/>
  <c r="BK135"/>
  <c r="BK179"/>
  <c r="BK139"/>
  <c r="BK176"/>
  <c r="BK127"/>
  <c r="J207" i="5"/>
  <c r="J197"/>
  <c r="BK176"/>
  <c r="BK153"/>
  <c r="BK135"/>
  <c r="J161"/>
  <c r="J141"/>
  <c r="BK191"/>
  <c r="J157"/>
  <c r="J210"/>
  <c r="BK202"/>
  <c r="BK174"/>
  <c r="BK156"/>
  <c r="J124"/>
  <c r="BK148"/>
  <c r="BK131"/>
  <c r="J137"/>
  <c r="BK143"/>
  <c r="BK146" i="6"/>
  <c r="J129"/>
  <c r="BK149"/>
  <c r="BK141"/>
  <c r="J157"/>
  <c r="BK138"/>
  <c r="BK160"/>
  <c r="J146"/>
  <c r="J181" i="7"/>
  <c r="J170"/>
  <c r="J154"/>
  <c r="BK164"/>
  <c r="BK126"/>
  <c r="BK154"/>
  <c r="BK178"/>
  <c r="BK140"/>
  <c r="J174"/>
  <c r="J163"/>
  <c r="J149"/>
  <c r="J151"/>
  <c r="J124"/>
  <c r="BK169" i="8"/>
  <c r="J154"/>
  <c r="J186"/>
  <c r="BK163"/>
  <c r="BK194"/>
  <c r="J184"/>
  <c r="BK179"/>
  <c r="BK157"/>
  <c r="BK128"/>
  <c r="BK142"/>
  <c r="BK176"/>
  <c r="BK167"/>
  <c r="J144"/>
  <c r="J230" i="9"/>
  <c r="BK211"/>
  <c r="J184"/>
  <c r="BK135"/>
  <c r="BK188"/>
  <c r="BK156"/>
  <c r="BK225"/>
  <c r="J218"/>
  <c r="J202"/>
  <c r="BK147"/>
  <c r="J186"/>
  <c r="BK208"/>
  <c r="J189"/>
  <c r="J156"/>
  <c r="BK205"/>
  <c r="J168"/>
  <c r="J151"/>
  <c r="BK146" i="10"/>
  <c r="BK153"/>
  <c r="J148"/>
  <c r="BK154"/>
  <c r="J142"/>
  <c r="BK140"/>
  <c r="BK129" i="11"/>
  <c r="BK211" i="2"/>
  <c r="J273"/>
  <c r="BK249"/>
  <c r="J196"/>
  <c r="J276"/>
  <c r="BK255"/>
  <c r="BK207"/>
  <c r="BK201"/>
  <c r="BK222"/>
  <c r="BK251"/>
  <c r="J228"/>
  <c r="BK182"/>
  <c r="J237"/>
  <c r="J155"/>
  <c r="BK178"/>
  <c r="BK121" i="3"/>
  <c r="BK133"/>
  <c r="BK124"/>
  <c r="BK127"/>
  <c r="J129"/>
  <c r="J200" i="4"/>
  <c r="BK186"/>
  <c r="BK164"/>
  <c r="J155"/>
  <c r="BK191"/>
  <c r="BK131"/>
  <c r="BK175"/>
  <c r="BK155"/>
  <c r="J194"/>
  <c r="BK140"/>
  <c r="BK185"/>
  <c r="BK156"/>
  <c r="BK133"/>
  <c r="BK207"/>
  <c r="J202"/>
  <c r="J176"/>
  <c r="BK151"/>
  <c r="J127"/>
  <c r="J157"/>
  <c r="J182"/>
  <c r="J130"/>
  <c r="BK210" i="5"/>
  <c r="J203"/>
  <c r="J191"/>
  <c r="J172"/>
  <c r="BK141"/>
  <c r="J179"/>
  <c r="J143"/>
  <c r="J199"/>
  <c r="J167"/>
  <c r="BK134"/>
  <c r="BK204"/>
  <c r="BK167"/>
  <c r="J189"/>
  <c r="BK154"/>
  <c r="J174"/>
  <c r="BK181"/>
  <c r="J151"/>
  <c r="J126"/>
  <c r="BK136" i="6"/>
  <c r="BK145"/>
  <c r="BK148"/>
  <c r="J152"/>
  <c r="J130"/>
  <c r="BK157"/>
  <c r="BK142"/>
  <c r="J172" i="7"/>
  <c r="J158"/>
  <c r="BK169"/>
  <c r="BK130"/>
  <c r="BK159"/>
  <c r="J165"/>
  <c r="J152"/>
  <c r="BK124"/>
  <c r="J167"/>
  <c r="BK153"/>
  <c r="J130"/>
  <c r="J129"/>
  <c r="BK174" i="8"/>
  <c r="BK155"/>
  <c r="BK183"/>
  <c r="J155"/>
  <c r="J125"/>
  <c r="J182"/>
  <c r="J178"/>
  <c r="J158"/>
  <c r="BK127"/>
  <c r="BK154"/>
  <c r="J189"/>
  <c r="J164"/>
  <c r="BK125"/>
  <c r="J224" i="9"/>
  <c r="J205"/>
  <c r="BK189"/>
  <c r="BK148"/>
  <c r="BK198"/>
  <c r="J179"/>
  <c r="J232"/>
  <c r="BK217"/>
  <c r="J196"/>
  <c r="BK221"/>
  <c r="BK143"/>
  <c r="J185"/>
  <c r="J134" i="10"/>
  <c r="BK224" i="2"/>
  <c r="J278"/>
  <c r="J243"/>
  <c r="J164"/>
  <c r="BK278"/>
  <c r="J266"/>
  <c r="BK234"/>
  <c r="BK135"/>
  <c r="J171"/>
  <c r="J143"/>
  <c r="J241"/>
  <c r="BK215"/>
  <c r="BK137"/>
  <c r="J255"/>
  <c r="J184"/>
  <c r="BK217"/>
  <c r="J160"/>
  <c r="J127" i="3"/>
  <c r="BK136"/>
  <c r="BK125"/>
  <c r="J133"/>
  <c r="J212" i="4"/>
  <c r="J201"/>
  <c r="BK187"/>
  <c r="J167"/>
  <c r="J153"/>
  <c r="BK180"/>
  <c r="BK199"/>
  <c r="J179"/>
  <c r="J159"/>
  <c r="BK128"/>
  <c r="BK147"/>
  <c r="J133"/>
  <c r="J181"/>
  <c r="BK137"/>
  <c r="BK209"/>
  <c r="BK201"/>
  <c r="J186"/>
  <c r="BK152"/>
  <c r="BK134"/>
  <c r="BK183"/>
  <c r="BK141"/>
  <c r="J177"/>
  <c r="J214" i="5"/>
  <c r="BK208"/>
  <c r="J201"/>
  <c r="BK184"/>
  <c r="BK155"/>
  <c r="J134"/>
  <c r="J170"/>
  <c r="BK150"/>
  <c r="BK124"/>
  <c r="J168"/>
  <c r="J213"/>
  <c r="BK203"/>
  <c r="J184"/>
  <c r="J163"/>
  <c r="J130"/>
  <c r="J192"/>
  <c r="BK212"/>
  <c r="BK126"/>
  <c r="J154"/>
  <c r="BK150" i="6"/>
  <c r="BK139"/>
  <c r="BK151"/>
  <c r="J132"/>
  <c r="BK130"/>
  <c r="J142"/>
  <c r="BK129"/>
  <c r="BK153"/>
  <c r="J144"/>
  <c r="J173" i="7"/>
  <c r="BK161"/>
  <c r="BK152"/>
  <c r="J139"/>
  <c r="BK145"/>
  <c r="J123"/>
  <c r="BK133"/>
  <c r="BK155"/>
  <c r="J127"/>
  <c r="J178"/>
  <c r="J168"/>
  <c r="J157"/>
  <c r="J135"/>
  <c r="BK139"/>
  <c r="J194" i="8"/>
  <c r="J167"/>
  <c r="J131"/>
  <c r="J172"/>
  <c r="J146"/>
  <c r="BK186"/>
  <c r="BK175"/>
  <c r="BK153"/>
  <c r="J127"/>
  <c r="J133"/>
  <c r="BK170"/>
  <c r="BK137"/>
  <c r="BK185" i="9"/>
  <c r="BK133"/>
  <c r="J211"/>
  <c r="BK196"/>
  <c r="BK179"/>
  <c r="J143"/>
  <c r="BK187"/>
  <c r="J142"/>
  <c r="BK138" i="10"/>
  <c r="J159"/>
  <c r="BK135"/>
  <c r="BK131"/>
  <c r="BK148"/>
  <c r="J135"/>
  <c r="BK127" i="11"/>
  <c r="BK228" i="2"/>
  <c r="BK131"/>
  <c r="BK266"/>
  <c r="J209"/>
  <c r="BK150"/>
  <c r="J269"/>
  <c r="J253"/>
  <c r="J141"/>
  <c r="J150"/>
  <c r="BK171"/>
  <c r="J234"/>
  <c r="J211"/>
  <c r="J262"/>
  <c r="J224"/>
  <c r="AS94" i="1"/>
  <c r="J125" i="3"/>
  <c r="J132"/>
  <c r="BK131"/>
  <c r="BK204" i="4"/>
  <c r="J191"/>
  <c r="BK165"/>
  <c r="J142"/>
  <c r="BK177"/>
  <c r="J197"/>
  <c r="J171"/>
  <c r="BK144"/>
  <c r="BK171"/>
  <c r="J137"/>
  <c r="J196"/>
  <c r="BK159"/>
  <c r="BK142"/>
  <c r="J210"/>
  <c r="J190"/>
  <c r="BK172"/>
  <c r="J143"/>
  <c r="J128"/>
  <c r="J150"/>
  <c r="J183"/>
  <c r="BK129"/>
  <c r="BK211" i="5"/>
  <c r="J202"/>
  <c r="BK194"/>
  <c r="BK170"/>
  <c r="J145"/>
  <c r="J182"/>
  <c r="J155"/>
  <c r="J132"/>
  <c r="BK177"/>
  <c r="BK133"/>
  <c r="BK205"/>
  <c r="BK182"/>
  <c r="BK152"/>
  <c r="BK171"/>
  <c r="BK151"/>
  <c r="J138"/>
  <c r="BK163"/>
  <c r="BK137"/>
  <c r="J141" i="6"/>
  <c r="J153"/>
  <c r="J155"/>
  <c r="J127"/>
  <c r="J136"/>
  <c r="J158"/>
  <c r="J180" i="7"/>
  <c r="BK167"/>
  <c r="J155"/>
  <c r="BK158"/>
  <c r="BK137"/>
  <c r="J143"/>
  <c r="BK160"/>
  <c r="BK135"/>
  <c r="J176"/>
  <c r="J164"/>
  <c r="BK148"/>
  <c r="J140"/>
  <c r="BK189" i="8"/>
  <c r="BK160"/>
  <c r="J188"/>
  <c r="J153"/>
  <c r="J128"/>
  <c r="J183"/>
  <c r="BK172"/>
  <c r="J138"/>
  <c r="BK138"/>
  <c r="J175"/>
  <c r="BK135"/>
  <c r="J225" i="9"/>
  <c r="J204"/>
  <c r="J188"/>
  <c r="BK159"/>
  <c r="J212"/>
  <c r="J182"/>
  <c r="J147"/>
  <c r="J222"/>
  <c r="BK206"/>
  <c r="BK182"/>
  <c r="BK195"/>
  <c r="J206"/>
  <c r="BK186"/>
  <c r="BK149"/>
  <c r="J199"/>
  <c r="J159"/>
  <c r="BK158" i="10"/>
  <c r="BK127"/>
  <c r="J138"/>
  <c r="J154"/>
  <c r="BK157"/>
  <c r="J147"/>
  <c r="J132"/>
  <c r="J127" i="11"/>
  <c r="BK123"/>
  <c r="BK196" i="2"/>
  <c r="BK280"/>
  <c r="J267"/>
  <c r="BK188"/>
  <c r="J280"/>
  <c r="BK260"/>
  <c r="J188"/>
  <c r="J207"/>
  <c r="BK243"/>
  <c r="J137"/>
  <c r="J239"/>
  <c r="J222"/>
  <c r="J263"/>
  <c r="BK232"/>
  <c r="BK186"/>
  <c r="J191"/>
  <c r="BK138" i="3"/>
  <c r="J138"/>
  <c r="BK122"/>
  <c r="J146"/>
  <c r="J122"/>
  <c r="J211" i="4"/>
  <c r="BK196"/>
  <c r="BK184"/>
  <c r="J162"/>
  <c r="BK202"/>
  <c r="J188"/>
  <c r="J198"/>
  <c r="BK174"/>
  <c r="BK153"/>
  <c r="J164"/>
  <c r="J136"/>
  <c r="J151"/>
  <c r="BK211"/>
  <c r="J204"/>
  <c r="J180"/>
  <c r="BK150"/>
  <c r="J129"/>
  <c r="BK173"/>
  <c r="J184"/>
  <c r="BK146"/>
  <c r="BK214" i="5"/>
  <c r="J204"/>
  <c r="J195"/>
  <c r="BK179"/>
  <c r="J149"/>
  <c r="BK189"/>
  <c r="BK157"/>
  <c r="J136"/>
  <c r="BK187"/>
  <c r="BK136"/>
  <c r="BK207"/>
  <c r="J200"/>
  <c r="BK172"/>
  <c r="BK132"/>
  <c r="BK159"/>
  <c r="BK144"/>
  <c r="J159"/>
  <c r="J177"/>
  <c r="BK140"/>
  <c r="J145" i="6"/>
  <c r="J123"/>
  <c r="J159"/>
  <c r="BK124"/>
  <c r="J148"/>
  <c r="J124"/>
  <c r="BK155"/>
  <c r="BK127"/>
  <c r="J171" i="7"/>
  <c r="J159"/>
  <c r="J148"/>
  <c r="J145"/>
  <c r="BK174"/>
  <c r="J134"/>
  <c r="BK156"/>
  <c r="J137"/>
  <c r="BK181"/>
  <c r="BK172"/>
  <c r="J160"/>
  <c r="BK138"/>
  <c r="J138"/>
  <c r="J180" i="8"/>
  <c r="BK164"/>
  <c r="J139"/>
  <c r="J176"/>
  <c r="J129"/>
  <c r="BK185"/>
  <c r="J170"/>
  <c r="J135"/>
  <c r="BK144"/>
  <c r="J174"/>
  <c r="J148"/>
  <c r="BK133"/>
  <c r="BK228" i="9"/>
  <c r="J198"/>
  <c r="J187"/>
  <c r="BK139"/>
  <c r="BK202"/>
  <c r="J167"/>
  <c r="J228"/>
  <c r="J208"/>
  <c r="J200"/>
  <c r="J192"/>
  <c r="J149"/>
  <c r="BK199"/>
  <c r="J176"/>
  <c r="BK210"/>
  <c r="BK167"/>
  <c r="J148"/>
  <c r="BK147" i="10"/>
  <c r="J155"/>
  <c r="BK145"/>
  <c r="J127"/>
  <c r="J157"/>
  <c r="J144"/>
  <c r="BK128"/>
  <c r="J125" i="11"/>
  <c r="BK158" i="2"/>
  <c r="J271"/>
  <c r="BK262"/>
  <c r="J201"/>
  <c r="BK139"/>
  <c r="BK264"/>
  <c r="BK230"/>
  <c r="J178"/>
  <c r="BK237"/>
  <c r="J261"/>
  <c r="J230"/>
  <c r="J186"/>
  <c r="J260"/>
  <c r="J217"/>
  <c r="BK143"/>
  <c r="J135"/>
  <c r="J147" i="3"/>
  <c r="BK137"/>
  <c r="J139"/>
  <c r="J136"/>
  <c r="J137"/>
  <c r="BK206" i="4"/>
  <c r="BK193"/>
  <c r="J169"/>
  <c r="BK145"/>
  <c r="BK189"/>
  <c r="J160"/>
  <c r="BK181"/>
  <c r="BK160"/>
  <c r="BK132"/>
  <c r="J152"/>
  <c r="J132"/>
  <c r="J144"/>
  <c r="BK213"/>
  <c r="J206"/>
  <c r="J193"/>
  <c r="J166"/>
  <c r="BK130"/>
  <c r="J174"/>
  <c r="BK136"/>
  <c r="J140"/>
  <c r="BK213" i="5"/>
  <c r="J206"/>
  <c r="BK200"/>
  <c r="J181"/>
  <c r="J150"/>
  <c r="BK130"/>
  <c r="J165"/>
  <c r="BK142"/>
  <c r="BK201"/>
  <c r="BK147"/>
  <c r="J211"/>
  <c r="BK197"/>
  <c r="J171"/>
  <c r="BK149"/>
  <c r="J142"/>
  <c r="J194"/>
  <c r="J187"/>
  <c r="BK146"/>
  <c r="J133"/>
  <c r="J135" i="6"/>
  <c r="J139"/>
  <c r="J138"/>
  <c r="BK158"/>
  <c r="BK126"/>
  <c r="J150"/>
  <c r="J175" i="7"/>
  <c r="BK166"/>
  <c r="J153"/>
  <c r="J156"/>
  <c r="BK127"/>
  <c r="J150"/>
  <c r="J161"/>
  <c r="BK147"/>
  <c r="J126"/>
  <c r="BK173"/>
  <c r="BK165"/>
  <c r="BK132"/>
  <c r="J133"/>
  <c r="BK181" i="8"/>
  <c r="J166"/>
  <c r="J150"/>
  <c r="BK177"/>
  <c r="BK148"/>
  <c r="BK192"/>
  <c r="J181"/>
  <c r="J160"/>
  <c r="J161"/>
  <c r="J185"/>
  <c r="BK158"/>
  <c r="J126"/>
  <c r="BK222" i="9"/>
  <c r="J203"/>
  <c r="BK170"/>
  <c r="BK131"/>
  <c r="BK194"/>
  <c r="BK151"/>
  <c r="BK224"/>
  <c r="BK212"/>
  <c r="J201"/>
  <c r="J146"/>
  <c r="BK173"/>
  <c r="BK200"/>
  <c r="J183"/>
  <c r="BK146"/>
  <c r="BK184"/>
  <c r="J161"/>
  <c r="J139"/>
  <c r="BK134" i="10"/>
  <c r="BK144"/>
  <c r="BK141"/>
  <c r="J128"/>
  <c r="J158"/>
  <c r="J153"/>
  <c r="J141"/>
  <c r="BK142"/>
  <c r="J128" i="11"/>
  <c r="BK261" i="2"/>
  <c r="J152"/>
  <c r="BK263"/>
  <c r="J158"/>
  <c r="BK271"/>
  <c r="J251"/>
  <c r="J154"/>
  <c r="BK155"/>
  <c r="BK164"/>
  <c r="J249"/>
  <c r="BK160"/>
  <c r="BK239"/>
  <c r="BK213"/>
  <c r="BK226"/>
  <c r="J147"/>
  <c r="BK146" i="3"/>
  <c r="BK135"/>
  <c r="J131"/>
  <c r="J135"/>
  <c r="J121"/>
  <c r="J205" i="4"/>
  <c r="J189"/>
  <c r="BK168"/>
  <c r="J131"/>
  <c r="BK157"/>
  <c r="BK190"/>
  <c r="J168"/>
  <c r="J173"/>
  <c r="BK143"/>
  <c r="J207"/>
  <c r="J158"/>
  <c r="J213"/>
  <c r="BK200"/>
  <c r="BK169"/>
  <c r="J139"/>
  <c r="J208"/>
  <c r="J172"/>
  <c r="J145"/>
  <c r="J212" i="5"/>
  <c r="J205"/>
  <c r="BK199"/>
  <c r="J183"/>
  <c r="J152"/>
  <c r="BK138"/>
  <c r="J176"/>
  <c r="J146"/>
  <c r="J186"/>
  <c r="J135"/>
  <c r="BK206"/>
  <c r="BK185"/>
  <c r="BK168"/>
  <c r="BK186"/>
  <c r="BK145"/>
  <c r="BK128"/>
  <c r="J156"/>
  <c r="BK152" i="6"/>
  <c r="BK132"/>
  <c r="BK133"/>
  <c r="BK135"/>
  <c r="BK154"/>
  <c r="BK123"/>
  <c r="J149"/>
  <c r="J126"/>
  <c r="J169" i="7"/>
  <c r="BK157"/>
  <c r="BK143"/>
  <c r="J132"/>
  <c r="BK163"/>
  <c r="BK175"/>
  <c r="BK142"/>
  <c r="BK179"/>
  <c r="BK170"/>
  <c r="BK150"/>
  <c r="BK149"/>
  <c r="J192" i="8"/>
  <c r="J163"/>
  <c r="BK184"/>
  <c r="BK161"/>
  <c r="BK190"/>
  <c r="J177"/>
  <c r="J142"/>
  <c r="BK126"/>
  <c r="BK182"/>
  <c r="BK150"/>
  <c r="BK232" i="9"/>
  <c r="J217"/>
  <c r="J195"/>
  <c r="BK161"/>
  <c r="J210"/>
  <c r="BK176"/>
  <c r="J131"/>
  <c r="J221"/>
  <c r="BK204"/>
  <c r="BK142"/>
  <c r="J154"/>
  <c r="BK192"/>
  <c r="BK168"/>
  <c r="BK201"/>
  <c r="J164"/>
  <c r="BK159" i="10"/>
  <c r="J150"/>
  <c r="BK137"/>
  <c r="BK150"/>
  <c r="BK155"/>
  <c r="J145"/>
  <c r="J146"/>
  <c r="BK128" i="11"/>
  <c r="BK125"/>
  <c r="R130" i="2" l="1"/>
  <c r="T190"/>
  <c r="P219"/>
  <c r="P236"/>
  <c r="T270"/>
  <c r="T120" i="3"/>
  <c r="BK126" i="4"/>
  <c r="J126" s="1"/>
  <c r="J98" s="1"/>
  <c r="P138"/>
  <c r="BK170"/>
  <c r="J170" s="1"/>
  <c r="J102" s="1"/>
  <c r="BK203"/>
  <c r="J203" s="1"/>
  <c r="J104" s="1"/>
  <c r="T123" i="5"/>
  <c r="T139"/>
  <c r="P209"/>
  <c r="BK147" i="6"/>
  <c r="J147" s="1"/>
  <c r="J99" s="1"/>
  <c r="R156"/>
  <c r="P122" i="7"/>
  <c r="R122"/>
  <c r="R121" s="1"/>
  <c r="R136"/>
  <c r="BK177"/>
  <c r="J177" s="1"/>
  <c r="J100" s="1"/>
  <c r="T177"/>
  <c r="P130" i="2"/>
  <c r="BK190"/>
  <c r="J190" s="1"/>
  <c r="J100" s="1"/>
  <c r="BK219"/>
  <c r="J219" s="1"/>
  <c r="J102" s="1"/>
  <c r="BK236"/>
  <c r="J236" s="1"/>
  <c r="J104" s="1"/>
  <c r="R270"/>
  <c r="T145" i="3"/>
  <c r="T144"/>
  <c r="P149" i="4"/>
  <c r="R161"/>
  <c r="R192"/>
  <c r="R123" i="5"/>
  <c r="T169"/>
  <c r="P122" i="6"/>
  <c r="P156"/>
  <c r="BK124" i="8"/>
  <c r="J124" s="1"/>
  <c r="J98" s="1"/>
  <c r="BK152"/>
  <c r="J152" s="1"/>
  <c r="J100" s="1"/>
  <c r="R187"/>
  <c r="P130" i="9"/>
  <c r="R166"/>
  <c r="P216"/>
  <c r="P215" s="1"/>
  <c r="P157" i="2"/>
  <c r="T206"/>
  <c r="P227"/>
  <c r="T236"/>
  <c r="BK270"/>
  <c r="J270" s="1"/>
  <c r="J107" s="1"/>
  <c r="BK120" i="3"/>
  <c r="J120" s="1"/>
  <c r="J97" s="1"/>
  <c r="R126" i="4"/>
  <c r="T149"/>
  <c r="T161"/>
  <c r="T192"/>
  <c r="P139" i="5"/>
  <c r="P147" i="6"/>
  <c r="R124" i="8"/>
  <c r="P141"/>
  <c r="P187"/>
  <c r="P123" s="1"/>
  <c r="P122" s="1"/>
  <c r="AU101" i="1" s="1"/>
  <c r="T166" i="9"/>
  <c r="P220"/>
  <c r="P219"/>
  <c r="R126" i="10"/>
  <c r="R125" s="1"/>
  <c r="P130"/>
  <c r="BK139"/>
  <c r="J139" s="1"/>
  <c r="J101" s="1"/>
  <c r="R143"/>
  <c r="P152"/>
  <c r="P151"/>
  <c r="T157" i="2"/>
  <c r="R206"/>
  <c r="T227"/>
  <c r="T248"/>
  <c r="R145" i="3"/>
  <c r="R144" s="1"/>
  <c r="P126" i="4"/>
  <c r="T138"/>
  <c r="T170"/>
  <c r="R203"/>
  <c r="R139" i="5"/>
  <c r="R122" i="6"/>
  <c r="P152" i="8"/>
  <c r="T130" i="9"/>
  <c r="P150"/>
  <c r="BK220"/>
  <c r="J220" s="1"/>
  <c r="J105" s="1"/>
  <c r="BK130" i="10"/>
  <c r="P139"/>
  <c r="BK152"/>
  <c r="BK151" s="1"/>
  <c r="J151" s="1"/>
  <c r="J103" s="1"/>
  <c r="R157" i="2"/>
  <c r="BK206"/>
  <c r="J206" s="1"/>
  <c r="J101" s="1"/>
  <c r="BK227"/>
  <c r="J227" s="1"/>
  <c r="J103" s="1"/>
  <c r="R236"/>
  <c r="P270"/>
  <c r="P145" i="3"/>
  <c r="P144"/>
  <c r="T126" i="4"/>
  <c r="R138"/>
  <c r="P161"/>
  <c r="P192"/>
  <c r="P169" i="5"/>
  <c r="R209"/>
  <c r="R147" i="6"/>
  <c r="R152" i="8"/>
  <c r="R130" i="9"/>
  <c r="R129" s="1"/>
  <c r="R150"/>
  <c r="R220"/>
  <c r="R219" s="1"/>
  <c r="BK126" i="10"/>
  <c r="J126" s="1"/>
  <c r="J98" s="1"/>
  <c r="T130"/>
  <c r="T139"/>
  <c r="R152"/>
  <c r="R151"/>
  <c r="BK126" i="11"/>
  <c r="J126" s="1"/>
  <c r="J100" s="1"/>
  <c r="BK130" i="2"/>
  <c r="J130" s="1"/>
  <c r="J98" s="1"/>
  <c r="R190"/>
  <c r="R219"/>
  <c r="R248"/>
  <c r="R120" i="3"/>
  <c r="R119" s="1"/>
  <c r="BK138" i="4"/>
  <c r="J138" s="1"/>
  <c r="J99" s="1"/>
  <c r="BK161"/>
  <c r="J161" s="1"/>
  <c r="J101" s="1"/>
  <c r="BK192"/>
  <c r="J192" s="1"/>
  <c r="J103" s="1"/>
  <c r="P123" i="5"/>
  <c r="R169"/>
  <c r="T122" i="6"/>
  <c r="T156"/>
  <c r="BK136" i="7"/>
  <c r="J136" s="1"/>
  <c r="J99" s="1"/>
  <c r="T124" i="8"/>
  <c r="R141"/>
  <c r="BK187"/>
  <c r="BK130" i="9"/>
  <c r="J130" s="1"/>
  <c r="J98" s="1"/>
  <c r="BK150"/>
  <c r="J150" s="1"/>
  <c r="J99" s="1"/>
  <c r="T150"/>
  <c r="BK216"/>
  <c r="J216" s="1"/>
  <c r="J103" s="1"/>
  <c r="R216"/>
  <c r="R215" s="1"/>
  <c r="P126" i="10"/>
  <c r="P125" s="1"/>
  <c r="P143"/>
  <c r="P126" i="11"/>
  <c r="P121"/>
  <c r="P120" s="1"/>
  <c r="AU104" i="1" s="1"/>
  <c r="T130" i="2"/>
  <c r="T129"/>
  <c r="T128" s="1"/>
  <c r="P190"/>
  <c r="T219"/>
  <c r="BK248"/>
  <c r="J248" s="1"/>
  <c r="J106" s="1"/>
  <c r="P120" i="3"/>
  <c r="P119"/>
  <c r="AU96" i="1" s="1"/>
  <c r="R149" i="4"/>
  <c r="R170"/>
  <c r="T203"/>
  <c r="BK123" i="5"/>
  <c r="J123" s="1"/>
  <c r="J98" s="1"/>
  <c r="BK139"/>
  <c r="J139" s="1"/>
  <c r="J99" s="1"/>
  <c r="BK209"/>
  <c r="J209" s="1"/>
  <c r="J101" s="1"/>
  <c r="BK122" i="6"/>
  <c r="BK156"/>
  <c r="J156" s="1"/>
  <c r="J100" s="1"/>
  <c r="P136" i="7"/>
  <c r="P121" s="1"/>
  <c r="P124" i="8"/>
  <c r="BK141"/>
  <c r="J141" s="1"/>
  <c r="J99" s="1"/>
  <c r="T141"/>
  <c r="T187"/>
  <c r="P166" i="9"/>
  <c r="T216"/>
  <c r="T215" s="1"/>
  <c r="T126" i="10"/>
  <c r="T125"/>
  <c r="BK143"/>
  <c r="J143" s="1"/>
  <c r="J102" s="1"/>
  <c r="R126" i="11"/>
  <c r="R121"/>
  <c r="R120" s="1"/>
  <c r="BK157" i="2"/>
  <c r="J157" s="1"/>
  <c r="J99" s="1"/>
  <c r="P206"/>
  <c r="R227"/>
  <c r="P248"/>
  <c r="BK145" i="3"/>
  <c r="J145" s="1"/>
  <c r="J99" s="1"/>
  <c r="BK149" i="4"/>
  <c r="J149" s="1"/>
  <c r="J100" s="1"/>
  <c r="P170"/>
  <c r="P203"/>
  <c r="BK169" i="5"/>
  <c r="J169" s="1"/>
  <c r="J100" s="1"/>
  <c r="T209"/>
  <c r="T147" i="6"/>
  <c r="BK122" i="7"/>
  <c r="J122" s="1"/>
  <c r="J98" s="1"/>
  <c r="T122"/>
  <c r="T136"/>
  <c r="T121"/>
  <c r="T120"/>
  <c r="P177"/>
  <c r="R177"/>
  <c r="T152" i="8"/>
  <c r="BK166" i="9"/>
  <c r="J166" s="1"/>
  <c r="J100" s="1"/>
  <c r="T220"/>
  <c r="T219"/>
  <c r="R130" i="10"/>
  <c r="R129" s="1"/>
  <c r="R139"/>
  <c r="T143"/>
  <c r="T152"/>
  <c r="T151" s="1"/>
  <c r="T126" i="11"/>
  <c r="T121"/>
  <c r="T120" s="1"/>
  <c r="BK227" i="9"/>
  <c r="J227" s="1"/>
  <c r="J106" s="1"/>
  <c r="BK122" i="11"/>
  <c r="J122" s="1"/>
  <c r="J98" s="1"/>
  <c r="BK279" i="2"/>
  <c r="J279" s="1"/>
  <c r="J108" s="1"/>
  <c r="BK229" i="9"/>
  <c r="BK124" i="11"/>
  <c r="J124" s="1"/>
  <c r="J99" s="1"/>
  <c r="BK245" i="2"/>
  <c r="J245" s="1"/>
  <c r="J105" s="1"/>
  <c r="BK193" i="8"/>
  <c r="J193" s="1"/>
  <c r="J102" s="1"/>
  <c r="BK213" i="9"/>
  <c r="J213" s="1"/>
  <c r="J101" s="1"/>
  <c r="BK231"/>
  <c r="J231" s="1"/>
  <c r="J108" s="1"/>
  <c r="BK125" i="10"/>
  <c r="J125" s="1"/>
  <c r="J97" s="1"/>
  <c r="E85" i="11"/>
  <c r="J89"/>
  <c r="J91"/>
  <c r="F92"/>
  <c r="BE127"/>
  <c r="BE128"/>
  <c r="F91"/>
  <c r="BE123"/>
  <c r="BE125"/>
  <c r="BE129"/>
  <c r="F91" i="10"/>
  <c r="J89"/>
  <c r="F121"/>
  <c r="BE154"/>
  <c r="BE155"/>
  <c r="E85"/>
  <c r="BE127"/>
  <c r="BE131"/>
  <c r="BE135"/>
  <c r="BE142"/>
  <c r="BE146"/>
  <c r="BE147"/>
  <c r="BE149"/>
  <c r="BE153"/>
  <c r="J120"/>
  <c r="BE128"/>
  <c r="BE144"/>
  <c r="BE140"/>
  <c r="BE148"/>
  <c r="BE158"/>
  <c r="BE159"/>
  <c r="BE134"/>
  <c r="BE138"/>
  <c r="BE141"/>
  <c r="BE145"/>
  <c r="BE132"/>
  <c r="BE137"/>
  <c r="BE150"/>
  <c r="BE157"/>
  <c r="E118" i="9"/>
  <c r="F124"/>
  <c r="BE135"/>
  <c r="BE146"/>
  <c r="BE183"/>
  <c r="BE186"/>
  <c r="BE198"/>
  <c r="BE200"/>
  <c r="BE202"/>
  <c r="BE203"/>
  <c r="BE206"/>
  <c r="J89"/>
  <c r="F125"/>
  <c r="BE151"/>
  <c r="BE154"/>
  <c r="BE161"/>
  <c r="BE170"/>
  <c r="BE182"/>
  <c r="BE184"/>
  <c r="BE195"/>
  <c r="BE201"/>
  <c r="BE148"/>
  <c r="BE156"/>
  <c r="BE159"/>
  <c r="BE131"/>
  <c r="BE149"/>
  <c r="BE164"/>
  <c r="BE176"/>
  <c r="BE179"/>
  <c r="BE188"/>
  <c r="BE189"/>
  <c r="BE210"/>
  <c r="BE212"/>
  <c r="BE230"/>
  <c r="BE232"/>
  <c r="BE139"/>
  <c r="BE143"/>
  <c r="BE187"/>
  <c r="BE191"/>
  <c r="BE192"/>
  <c r="BE204"/>
  <c r="BE211"/>
  <c r="BE214"/>
  <c r="J91"/>
  <c r="BE133"/>
  <c r="BE142"/>
  <c r="BE147"/>
  <c r="BE167"/>
  <c r="BE168"/>
  <c r="BE173"/>
  <c r="BE185"/>
  <c r="BE194"/>
  <c r="BE196"/>
  <c r="BE199"/>
  <c r="BE205"/>
  <c r="BE208"/>
  <c r="BE217"/>
  <c r="BE218"/>
  <c r="BE221"/>
  <c r="BE222"/>
  <c r="BE224"/>
  <c r="BE225"/>
  <c r="BE228"/>
  <c r="E112" i="8"/>
  <c r="BE125"/>
  <c r="F92"/>
  <c r="BE129"/>
  <c r="BE186"/>
  <c r="J118"/>
  <c r="BE131"/>
  <c r="BE138"/>
  <c r="BE142"/>
  <c r="BE157"/>
  <c r="BE177"/>
  <c r="BE178"/>
  <c r="BE179"/>
  <c r="BE185"/>
  <c r="BE188"/>
  <c r="BE190"/>
  <c r="BE126"/>
  <c r="BE127"/>
  <c r="BE146"/>
  <c r="BE160"/>
  <c r="BE163"/>
  <c r="BE183"/>
  <c r="F91"/>
  <c r="BE139"/>
  <c r="BE148"/>
  <c r="BE150"/>
  <c r="BE155"/>
  <c r="J89"/>
  <c r="BE137"/>
  <c r="BE144"/>
  <c r="BE158"/>
  <c r="BE166"/>
  <c r="BE167"/>
  <c r="BE169"/>
  <c r="BE175"/>
  <c r="BE180"/>
  <c r="BE182"/>
  <c r="BE133"/>
  <c r="BE135"/>
  <c r="BE154"/>
  <c r="BE164"/>
  <c r="BE170"/>
  <c r="BE174"/>
  <c r="BE181"/>
  <c r="BE184"/>
  <c r="BE189"/>
  <c r="BE128"/>
  <c r="BE153"/>
  <c r="BE161"/>
  <c r="BE172"/>
  <c r="BE176"/>
  <c r="BE192"/>
  <c r="BE194"/>
  <c r="E110" i="7"/>
  <c r="J116"/>
  <c r="BE135"/>
  <c r="BE145"/>
  <c r="BE150"/>
  <c r="BE152"/>
  <c r="BE165"/>
  <c r="BE170"/>
  <c r="F92"/>
  <c r="BE130"/>
  <c r="BE143"/>
  <c r="F91"/>
  <c r="BE124"/>
  <c r="BE133"/>
  <c r="BE140"/>
  <c r="BE151"/>
  <c r="BE154"/>
  <c r="BE166"/>
  <c r="BE169"/>
  <c r="BE172"/>
  <c r="BE175"/>
  <c r="BE176"/>
  <c r="BE178"/>
  <c r="BE180"/>
  <c r="J114"/>
  <c r="BE129"/>
  <c r="BE132"/>
  <c r="BE167"/>
  <c r="BE174"/>
  <c r="BE123"/>
  <c r="BE153"/>
  <c r="BE157"/>
  <c r="BE149"/>
  <c r="BE168"/>
  <c r="BE126"/>
  <c r="BE127"/>
  <c r="BE147"/>
  <c r="BE148"/>
  <c r="BE134"/>
  <c r="BE137"/>
  <c r="BE138"/>
  <c r="BE139"/>
  <c r="BE142"/>
  <c r="BE146"/>
  <c r="BE155"/>
  <c r="BE156"/>
  <c r="BE158"/>
  <c r="BE159"/>
  <c r="BE160"/>
  <c r="BE161"/>
  <c r="BE162"/>
  <c r="BE163"/>
  <c r="BE164"/>
  <c r="BE171"/>
  <c r="BE173"/>
  <c r="BE179"/>
  <c r="BE181"/>
  <c r="F92" i="6"/>
  <c r="J89"/>
  <c r="J116"/>
  <c r="BE145"/>
  <c r="BE150"/>
  <c r="BE151"/>
  <c r="BE152"/>
  <c r="BE153"/>
  <c r="BE155"/>
  <c r="BE157"/>
  <c r="BE136"/>
  <c r="BE139"/>
  <c r="E85"/>
  <c r="BE135"/>
  <c r="BE141"/>
  <c r="F91"/>
  <c r="BE123"/>
  <c r="BE129"/>
  <c r="BE132"/>
  <c r="BE146"/>
  <c r="BE160"/>
  <c r="BE126"/>
  <c r="BE127"/>
  <c r="BE130"/>
  <c r="BE144"/>
  <c r="BE148"/>
  <c r="BE154"/>
  <c r="BE158"/>
  <c r="BE159"/>
  <c r="BE124"/>
  <c r="BE133"/>
  <c r="BE138"/>
  <c r="BE142"/>
  <c r="BE149"/>
  <c r="J91" i="5"/>
  <c r="F118"/>
  <c r="BE136"/>
  <c r="BE182"/>
  <c r="BE185"/>
  <c r="BE124"/>
  <c r="BE130"/>
  <c r="BE131"/>
  <c r="BE132"/>
  <c r="BE133"/>
  <c r="BE135"/>
  <c r="BE150"/>
  <c r="BE154"/>
  <c r="BE186"/>
  <c r="BE201"/>
  <c r="BE146"/>
  <c r="BE152"/>
  <c r="BE161"/>
  <c r="BE168"/>
  <c r="BE195"/>
  <c r="E111"/>
  <c r="BE128"/>
  <c r="BE134"/>
  <c r="BE143"/>
  <c r="BE149"/>
  <c r="BE172"/>
  <c r="BE179"/>
  <c r="BE183"/>
  <c r="J115"/>
  <c r="BE126"/>
  <c r="BE138"/>
  <c r="BE140"/>
  <c r="BE141"/>
  <c r="BE170"/>
  <c r="BE181"/>
  <c r="BE187"/>
  <c r="BE191"/>
  <c r="BE192"/>
  <c r="BE194"/>
  <c r="BE200"/>
  <c r="BE205"/>
  <c r="BE206"/>
  <c r="BE207"/>
  <c r="BE211"/>
  <c r="BE212"/>
  <c r="BE137"/>
  <c r="BE142"/>
  <c r="BE145"/>
  <c r="BE151"/>
  <c r="BE153"/>
  <c r="BE155"/>
  <c r="BE159"/>
  <c r="BE184"/>
  <c r="BE197"/>
  <c r="BE147"/>
  <c r="BE174"/>
  <c r="F91"/>
  <c r="BE144"/>
  <c r="BE148"/>
  <c r="BE156"/>
  <c r="BE157"/>
  <c r="BE163"/>
  <c r="BE165"/>
  <c r="BE167"/>
  <c r="BE171"/>
  <c r="BE176"/>
  <c r="BE177"/>
  <c r="BE189"/>
  <c r="BE199"/>
  <c r="BE202"/>
  <c r="BE203"/>
  <c r="BE204"/>
  <c r="BE208"/>
  <c r="BE210"/>
  <c r="BE213"/>
  <c r="BE214"/>
  <c r="F120" i="4"/>
  <c r="BE131"/>
  <c r="BE135"/>
  <c r="BE136"/>
  <c r="BE143"/>
  <c r="BE147"/>
  <c r="BE152"/>
  <c r="BE158"/>
  <c r="BE159"/>
  <c r="BE172"/>
  <c r="BE210"/>
  <c r="F92"/>
  <c r="BE129"/>
  <c r="BE144"/>
  <c r="BE145"/>
  <c r="BE151"/>
  <c r="BE167"/>
  <c r="BE169"/>
  <c r="BE180"/>
  <c r="E114"/>
  <c r="BE148"/>
  <c r="BE155"/>
  <c r="BE156"/>
  <c r="BE162"/>
  <c r="BE163"/>
  <c r="BE164"/>
  <c r="BE171"/>
  <c r="BE178"/>
  <c r="BE191"/>
  <c r="BE195"/>
  <c r="BE198"/>
  <c r="BE205"/>
  <c r="BE209"/>
  <c r="BE212"/>
  <c r="BE213"/>
  <c r="J118"/>
  <c r="BE127"/>
  <c r="BE160"/>
  <c r="BE165"/>
  <c r="BE168"/>
  <c r="BE186"/>
  <c r="BE201"/>
  <c r="BE128"/>
  <c r="BE130"/>
  <c r="BE142"/>
  <c r="BE146"/>
  <c r="BE150"/>
  <c r="BE174"/>
  <c r="BE179"/>
  <c r="BE183"/>
  <c r="BE190"/>
  <c r="BE199"/>
  <c r="BE206"/>
  <c r="BE133"/>
  <c r="BE134"/>
  <c r="BE137"/>
  <c r="BE166"/>
  <c r="BE176"/>
  <c r="BE177"/>
  <c r="BE187"/>
  <c r="BE188"/>
  <c r="BE189"/>
  <c r="BE200"/>
  <c r="J91"/>
  <c r="BE132"/>
  <c r="BE153"/>
  <c r="BE154"/>
  <c r="BE173"/>
  <c r="BE175"/>
  <c r="BE184"/>
  <c r="BE185"/>
  <c r="BE196"/>
  <c r="BE207"/>
  <c r="BE139"/>
  <c r="BE140"/>
  <c r="BE141"/>
  <c r="BE157"/>
  <c r="BE181"/>
  <c r="BE182"/>
  <c r="BE193"/>
  <c r="BE194"/>
  <c r="BE197"/>
  <c r="BE202"/>
  <c r="BE204"/>
  <c r="BE208"/>
  <c r="BE211"/>
  <c r="J89" i="3"/>
  <c r="F115"/>
  <c r="BE127"/>
  <c r="F92"/>
  <c r="E85"/>
  <c r="BE125"/>
  <c r="BE129"/>
  <c r="BE131"/>
  <c r="BE138"/>
  <c r="BE146"/>
  <c r="J91"/>
  <c r="BE121"/>
  <c r="BE122"/>
  <c r="BE143"/>
  <c r="BE124"/>
  <c r="BE132"/>
  <c r="BE133"/>
  <c r="BE136"/>
  <c r="BE137"/>
  <c r="BE139"/>
  <c r="BE147"/>
  <c r="BE135"/>
  <c r="BE164" i="2"/>
  <c r="BE171"/>
  <c r="BE213"/>
  <c r="F92"/>
  <c r="J124"/>
  <c r="BE135"/>
  <c r="BE141"/>
  <c r="BE234"/>
  <c r="BE150"/>
  <c r="BE152"/>
  <c r="BE196"/>
  <c r="BE246"/>
  <c r="BE262"/>
  <c r="BE271"/>
  <c r="J89"/>
  <c r="BE139"/>
  <c r="BE154"/>
  <c r="BE155"/>
  <c r="BE178"/>
  <c r="BE201"/>
  <c r="BE211"/>
  <c r="BE224"/>
  <c r="BE228"/>
  <c r="BE241"/>
  <c r="BE251"/>
  <c r="BE253"/>
  <c r="F91"/>
  <c r="BE131"/>
  <c r="BE160"/>
  <c r="BE191"/>
  <c r="BE226"/>
  <c r="BE143"/>
  <c r="BE147"/>
  <c r="BE158"/>
  <c r="BE182"/>
  <c r="BE184"/>
  <c r="BE215"/>
  <c r="BE217"/>
  <c r="BE232"/>
  <c r="BE249"/>
  <c r="BE263"/>
  <c r="BE264"/>
  <c r="BE267"/>
  <c r="BE278"/>
  <c r="E85"/>
  <c r="BE137"/>
  <c r="BE220"/>
  <c r="BE222"/>
  <c r="BE237"/>
  <c r="BE239"/>
  <c r="BE255"/>
  <c r="BE261"/>
  <c r="BE269"/>
  <c r="BE273"/>
  <c r="BE276"/>
  <c r="BE280"/>
  <c r="BE186"/>
  <c r="BE188"/>
  <c r="BE207"/>
  <c r="BE209"/>
  <c r="BE230"/>
  <c r="BE243"/>
  <c r="BE260"/>
  <c r="BE266"/>
  <c r="F34"/>
  <c r="BA95" i="1" s="1"/>
  <c r="F34" i="5"/>
  <c r="BA98" i="1" s="1"/>
  <c r="F35" i="7"/>
  <c r="BB100" i="1" s="1"/>
  <c r="F36" i="9"/>
  <c r="BC102" i="1" s="1"/>
  <c r="F37" i="11"/>
  <c r="BD104" i="1" s="1"/>
  <c r="F35" i="2"/>
  <c r="BB95" i="1" s="1"/>
  <c r="F36" i="4"/>
  <c r="BC97" i="1" s="1"/>
  <c r="J34" i="7"/>
  <c r="AW100" i="1" s="1"/>
  <c r="F35" i="9"/>
  <c r="BB102" i="1" s="1"/>
  <c r="F34" i="11"/>
  <c r="BA104" i="1" s="1"/>
  <c r="F36" i="3"/>
  <c r="BC96" i="1" s="1"/>
  <c r="F34" i="3"/>
  <c r="BA96" i="1" s="1"/>
  <c r="F34" i="4"/>
  <c r="BA97" i="1" s="1"/>
  <c r="F35" i="6"/>
  <c r="BB99" i="1" s="1"/>
  <c r="J34" i="6"/>
  <c r="AW99" i="1" s="1"/>
  <c r="F34" i="8"/>
  <c r="BA101" i="1" s="1"/>
  <c r="F34" i="10"/>
  <c r="BA103" i="1" s="1"/>
  <c r="F35" i="10"/>
  <c r="BB103" i="1" s="1"/>
  <c r="J34" i="10"/>
  <c r="AW103" i="1" s="1"/>
  <c r="F37" i="2"/>
  <c r="BD95" i="1" s="1"/>
  <c r="F36" i="5"/>
  <c r="BC98" i="1" s="1"/>
  <c r="F36" i="7"/>
  <c r="BC100" i="1" s="1"/>
  <c r="F36" i="8"/>
  <c r="BC101" i="1" s="1"/>
  <c r="F37" i="10"/>
  <c r="BD103" i="1" s="1"/>
  <c r="J34" i="3"/>
  <c r="AW96" i="1" s="1"/>
  <c r="F35" i="4"/>
  <c r="BB97" i="1" s="1"/>
  <c r="J34" i="5"/>
  <c r="AW98" i="1" s="1"/>
  <c r="F34" i="6"/>
  <c r="BA99" i="1" s="1"/>
  <c r="F37" i="7"/>
  <c r="BD100" i="1" s="1"/>
  <c r="J34" i="9"/>
  <c r="AW102" i="1" s="1"/>
  <c r="F36" i="11"/>
  <c r="BC104" i="1" s="1"/>
  <c r="J34" i="2"/>
  <c r="AW95" i="1" s="1"/>
  <c r="F35" i="5"/>
  <c r="BB98" i="1" s="1"/>
  <c r="F34" i="7"/>
  <c r="BA100" i="1" s="1"/>
  <c r="F37" i="8"/>
  <c r="BD101" i="1" s="1"/>
  <c r="F36" i="10"/>
  <c r="BC103" i="1" s="1"/>
  <c r="F35" i="3"/>
  <c r="BB96" i="1" s="1"/>
  <c r="F37" i="3"/>
  <c r="BD96" i="1" s="1"/>
  <c r="J34" i="4"/>
  <c r="AW97" i="1" s="1"/>
  <c r="F37" i="5"/>
  <c r="BD98" i="1" s="1"/>
  <c r="F36" i="6"/>
  <c r="BC99" i="1" s="1"/>
  <c r="F35" i="8"/>
  <c r="BB101" i="1" s="1"/>
  <c r="F34" i="9"/>
  <c r="BA102" i="1" s="1"/>
  <c r="J34" i="11"/>
  <c r="AW104" i="1" s="1"/>
  <c r="F36" i="2"/>
  <c r="BC95" i="1" s="1"/>
  <c r="F37" i="4"/>
  <c r="BD97" i="1" s="1"/>
  <c r="F37" i="6"/>
  <c r="BD99" i="1" s="1"/>
  <c r="J34" i="8"/>
  <c r="AW101" i="1" s="1"/>
  <c r="F37" i="9"/>
  <c r="BD102" i="1" s="1"/>
  <c r="F35" i="11"/>
  <c r="BB104" i="1" s="1"/>
  <c r="BK129" i="10" l="1"/>
  <c r="J129" s="1"/>
  <c r="J99" s="1"/>
  <c r="J152"/>
  <c r="J104" s="1"/>
  <c r="BK219" i="9"/>
  <c r="J219" s="1"/>
  <c r="J104" s="1"/>
  <c r="J229"/>
  <c r="J107" s="1"/>
  <c r="BK121" i="6"/>
  <c r="J121" s="1"/>
  <c r="J97" s="1"/>
  <c r="J122"/>
  <c r="J98" s="1"/>
  <c r="BK121" i="7"/>
  <c r="BK120" s="1"/>
  <c r="J120" s="1"/>
  <c r="J96" s="1"/>
  <c r="J130" i="10"/>
  <c r="J100" s="1"/>
  <c r="BK123" i="8"/>
  <c r="J123" s="1"/>
  <c r="J97" s="1"/>
  <c r="BK125" i="4"/>
  <c r="BK124" s="1"/>
  <c r="J124" s="1"/>
  <c r="J96" s="1"/>
  <c r="R128" i="9"/>
  <c r="BK129"/>
  <c r="J129" s="1"/>
  <c r="J97" s="1"/>
  <c r="BK144" i="3"/>
  <c r="J187" i="8"/>
  <c r="J101" s="1"/>
  <c r="T123"/>
  <c r="T122" s="1"/>
  <c r="T129" i="10"/>
  <c r="T124"/>
  <c r="P120" i="7"/>
  <c r="AU100" i="1" s="1"/>
  <c r="T121" i="6"/>
  <c r="T120" s="1"/>
  <c r="T125" i="4"/>
  <c r="T124" s="1"/>
  <c r="R124" i="10"/>
  <c r="BK129" i="2"/>
  <c r="J129" s="1"/>
  <c r="J97" s="1"/>
  <c r="P125" i="4"/>
  <c r="P124" s="1"/>
  <c r="AU97" i="1" s="1"/>
  <c r="R123" i="8"/>
  <c r="R122" s="1"/>
  <c r="R122" i="5"/>
  <c r="R121"/>
  <c r="R121" i="6"/>
  <c r="R120" s="1"/>
  <c r="R120" i="7"/>
  <c r="T122" i="5"/>
  <c r="T121" s="1"/>
  <c r="T119" i="3"/>
  <c r="P122" i="5"/>
  <c r="P121"/>
  <c r="AU98" i="1" s="1"/>
  <c r="T129" i="9"/>
  <c r="T128" s="1"/>
  <c r="P121" i="6"/>
  <c r="P120" s="1"/>
  <c r="AU99" i="1" s="1"/>
  <c r="P129" i="2"/>
  <c r="P128"/>
  <c r="AU95" i="1" s="1"/>
  <c r="P129" i="10"/>
  <c r="P124" s="1"/>
  <c r="AU103" i="1" s="1"/>
  <c r="R125" i="4"/>
  <c r="R124" s="1"/>
  <c r="P129" i="9"/>
  <c r="P128" s="1"/>
  <c r="AU102" i="1" s="1"/>
  <c r="R129" i="2"/>
  <c r="R128"/>
  <c r="BK121" i="11"/>
  <c r="J121" s="1"/>
  <c r="J97" s="1"/>
  <c r="BK122" i="5"/>
  <c r="J122" s="1"/>
  <c r="J97" s="1"/>
  <c r="BK215" i="9"/>
  <c r="J215" s="1"/>
  <c r="J102" s="1"/>
  <c r="BK124" i="10"/>
  <c r="J124" s="1"/>
  <c r="J30" s="1"/>
  <c r="AG103" i="1" s="1"/>
  <c r="J33" i="2"/>
  <c r="AV95" i="1" s="1"/>
  <c r="AT95" s="1"/>
  <c r="F33" i="6"/>
  <c r="AZ99" i="1" s="1"/>
  <c r="F33" i="7"/>
  <c r="AZ100" i="1" s="1"/>
  <c r="J33" i="9"/>
  <c r="AV102" i="1" s="1"/>
  <c r="AT102" s="1"/>
  <c r="J33" i="4"/>
  <c r="AV97" i="1" s="1"/>
  <c r="AT97" s="1"/>
  <c r="F33" i="10"/>
  <c r="AZ103" i="1" s="1"/>
  <c r="F33" i="3"/>
  <c r="AZ96" i="1" s="1"/>
  <c r="J33" i="7"/>
  <c r="AV100" i="1" s="1"/>
  <c r="AT100" s="1"/>
  <c r="BC94"/>
  <c r="W32" s="1"/>
  <c r="F33" i="2"/>
  <c r="AZ95" i="1" s="1"/>
  <c r="J33" i="5"/>
  <c r="AV98" i="1" s="1"/>
  <c r="AT98" s="1"/>
  <c r="J33" i="8"/>
  <c r="AV101" i="1" s="1"/>
  <c r="AT101" s="1"/>
  <c r="F33" i="11"/>
  <c r="AZ104" i="1" s="1"/>
  <c r="BA94"/>
  <c r="AW94" s="1"/>
  <c r="AK30" s="1"/>
  <c r="BD94"/>
  <c r="W33" s="1"/>
  <c r="F33" i="4"/>
  <c r="AZ97" i="1" s="1"/>
  <c r="J33" i="10"/>
  <c r="AV103" i="1" s="1"/>
  <c r="AT103" s="1"/>
  <c r="F33" i="5"/>
  <c r="AZ98" i="1" s="1"/>
  <c r="F33" i="9"/>
  <c r="AZ102" i="1" s="1"/>
  <c r="J33" i="3"/>
  <c r="AV96" i="1" s="1"/>
  <c r="AT96" s="1"/>
  <c r="J33" i="6"/>
  <c r="AV99" i="1" s="1"/>
  <c r="AT99" s="1"/>
  <c r="F33" i="8"/>
  <c r="AZ101" i="1" s="1"/>
  <c r="J33" i="11"/>
  <c r="AV104" i="1" s="1"/>
  <c r="AT104" s="1"/>
  <c r="BB94"/>
  <c r="AX94" s="1"/>
  <c r="BK128" i="9" l="1"/>
  <c r="J128" s="1"/>
  <c r="J96" s="1"/>
  <c r="J30" i="7"/>
  <c r="AG100" i="1" s="1"/>
  <c r="AN100" s="1"/>
  <c r="J121" i="7"/>
  <c r="J97" s="1"/>
  <c r="BK120" i="6"/>
  <c r="J120" s="1"/>
  <c r="J96" s="1"/>
  <c r="BK122" i="8"/>
  <c r="J122" s="1"/>
  <c r="J30" s="1"/>
  <c r="AG101" i="1" s="1"/>
  <c r="AN101" s="1"/>
  <c r="J30" i="4"/>
  <c r="AG97" i="1" s="1"/>
  <c r="AN97" s="1"/>
  <c r="J125" i="4"/>
  <c r="J97" s="1"/>
  <c r="J144" i="3"/>
  <c r="J98" s="1"/>
  <c r="BK119"/>
  <c r="J119" s="1"/>
  <c r="BK120" i="11"/>
  <c r="J120" s="1"/>
  <c r="J96" s="1"/>
  <c r="BK128" i="2"/>
  <c r="J128" s="1"/>
  <c r="J96" s="1"/>
  <c r="BK121" i="5"/>
  <c r="J121" s="1"/>
  <c r="J96" s="1"/>
  <c r="AN103" i="1"/>
  <c r="J96" i="10"/>
  <c r="J39"/>
  <c r="AU94" i="1"/>
  <c r="AZ94"/>
  <c r="W29" s="1"/>
  <c r="W31"/>
  <c r="W30"/>
  <c r="AY94"/>
  <c r="J30" i="6" l="1"/>
  <c r="AG99" i="1" s="1"/>
  <c r="AN99" s="1"/>
  <c r="J30" i="9"/>
  <c r="AG102" i="1" s="1"/>
  <c r="AN102" s="1"/>
  <c r="J39" i="7"/>
  <c r="J39" i="8"/>
  <c r="J96"/>
  <c r="J39" i="4"/>
  <c r="J30" i="3"/>
  <c r="J96"/>
  <c r="J30" i="2"/>
  <c r="AG95" i="1" s="1"/>
  <c r="AN95" s="1"/>
  <c r="J30" i="11"/>
  <c r="AG104" i="1" s="1"/>
  <c r="J30" i="5"/>
  <c r="AG98" i="1" s="1"/>
  <c r="AV94"/>
  <c r="AK29" s="1"/>
  <c r="J39" i="6" l="1"/>
  <c r="J39" i="9"/>
  <c r="AG96" i="1"/>
  <c r="AN96" s="1"/>
  <c r="J39" i="3"/>
  <c r="J39" i="11"/>
  <c r="J39" i="5"/>
  <c r="J39" i="2"/>
  <c r="AN98" i="1"/>
  <c r="AN104"/>
  <c r="AT94"/>
  <c r="AG94" l="1"/>
  <c r="AK26" s="1"/>
  <c r="AK35" s="1"/>
  <c r="AN94" l="1"/>
</calcChain>
</file>

<file path=xl/sharedStrings.xml><?xml version="1.0" encoding="utf-8"?>
<sst xmlns="http://schemas.openxmlformats.org/spreadsheetml/2006/main" count="9380" uniqueCount="1633">
  <si>
    <t>Export Komplet</t>
  </si>
  <si>
    <t/>
  </si>
  <si>
    <t>2.0</t>
  </si>
  <si>
    <t>False</t>
  </si>
  <si>
    <t>{da685544-7387-4638-a4fe-2a21fa6c3cb2}</t>
  </si>
  <si>
    <t>&gt;&gt;  skryté sloupce  &lt;&lt;</t>
  </si>
  <si>
    <t>0,01</t>
  </si>
  <si>
    <t>21</t>
  </si>
  <si>
    <t>12</t>
  </si>
  <si>
    <t>REKAPITULACE STAVBY</t>
  </si>
  <si>
    <t>v ---  níže se nacházejí doplnkové a pomocné údaje k sestavám  --- v</t>
  </si>
  <si>
    <t>0,001</t>
  </si>
  <si>
    <t>Kód:</t>
  </si>
  <si>
    <t>091925</t>
  </si>
  <si>
    <t>Stavba:</t>
  </si>
  <si>
    <t>Revitalizace parkoviště u NB</t>
  </si>
  <si>
    <t>KSO:</t>
  </si>
  <si>
    <t>CC-CZ:</t>
  </si>
  <si>
    <t>Místo:</t>
  </si>
  <si>
    <t xml:space="preserve">Praha </t>
  </si>
  <si>
    <t>Datum:</t>
  </si>
  <si>
    <t>17. 9. 2025</t>
  </si>
  <si>
    <t>Zadavatel:</t>
  </si>
  <si>
    <t>IČ:</t>
  </si>
  <si>
    <t xml:space="preserve"> </t>
  </si>
  <si>
    <t>DIČ:</t>
  </si>
  <si>
    <t>Zhotovitel:</t>
  </si>
  <si>
    <t>Projektant:</t>
  </si>
  <si>
    <t>True</t>
  </si>
  <si>
    <t>Zpracovatel:</t>
  </si>
  <si>
    <t>Ing. Milan Dušek</t>
  </si>
  <si>
    <t>Poznámka:</t>
  </si>
  <si>
    <t>Cena bez DPH</t>
  </si>
  <si>
    <t>Sazba daně</t>
  </si>
  <si>
    <t>Základ daně</t>
  </si>
  <si>
    <t>Výše daně</t>
  </si>
  <si>
    <t>DPH</t>
  </si>
  <si>
    <t>základní</t>
  </si>
  <si>
    <t>snížená</t>
  </si>
  <si>
    <t>zákl. přenesená</t>
  </si>
  <si>
    <t>sníž. přenesená</t>
  </si>
  <si>
    <t>nulová</t>
  </si>
  <si>
    <t>Cena s DPH</t>
  </si>
  <si>
    <t>v</t>
  </si>
  <si>
    <t>CZK</t>
  </si>
  <si>
    <t>Projektant</t>
  </si>
  <si>
    <t>Zpracovatel</t>
  </si>
  <si>
    <t>Datum a podpis:</t>
  </si>
  <si>
    <t>Razítko</t>
  </si>
  <si>
    <t>Objednavatel</t>
  </si>
  <si>
    <t>Zhotovitel</t>
  </si>
  <si>
    <t>REKAPITULACE OBJEKTŮ STAVBY A SOUPISŮ PRACÍ</t>
  </si>
  <si>
    <t>Informatívní údaje z listů zakázek</t>
  </si>
  <si>
    <t>Kód</t>
  </si>
  <si>
    <t>Popis</t>
  </si>
  <si>
    <t>Cena bez DPH [CZK]</t>
  </si>
  <si>
    <t>Cena s DPH [CZK]</t>
  </si>
  <si>
    <t>Typ</t>
  </si>
  <si>
    <t>z toho Ostat._x000D_
náklady [CZK]</t>
  </si>
  <si>
    <t>DPH [CZK]</t>
  </si>
  <si>
    <t>Normohodiny [h]</t>
  </si>
  <si>
    <t>DPH základní [CZK]</t>
  </si>
  <si>
    <t>DPH snížená [CZK]</t>
  </si>
  <si>
    <t>DPH základní přenesená_x000D_
[CZK]</t>
  </si>
  <si>
    <t>DPH snížená přenesená_x000D_
[CZK]</t>
  </si>
  <si>
    <t>Základna_x000D_
DPH základní</t>
  </si>
  <si>
    <t>Základna_x000D_
DPH snížená</t>
  </si>
  <si>
    <t>Základna_x000D_
DPH zákl. přenesená</t>
  </si>
  <si>
    <t>Základna_x000D_
DPH sníž. přenesená</t>
  </si>
  <si>
    <t>Základna_x000D_
DPH nulová</t>
  </si>
  <si>
    <t>Náklady z rozpočtů</t>
  </si>
  <si>
    <t>D</t>
  </si>
  <si>
    <t>0</t>
  </si>
  <si>
    <t>###NOIMPORT###</t>
  </si>
  <si>
    <t>IMPORT</t>
  </si>
  <si>
    <t>{00000000-0000-0000-0000-000000000000}</t>
  </si>
  <si>
    <t>/</t>
  </si>
  <si>
    <t>01</t>
  </si>
  <si>
    <t>Stavební část</t>
  </si>
  <si>
    <t>STA</t>
  </si>
  <si>
    <t>1</t>
  </si>
  <si>
    <t>{62711a73-9f58-4493-8705-bb7d93be3663}</t>
  </si>
  <si>
    <t>2</t>
  </si>
  <si>
    <t>02</t>
  </si>
  <si>
    <t xml:space="preserve"> Zeleň a výsadba</t>
  </si>
  <si>
    <t>{cbc293ca-bbec-430b-873c-cd61d7d54cd8}</t>
  </si>
  <si>
    <t>03</t>
  </si>
  <si>
    <t>Elektro</t>
  </si>
  <si>
    <t>{0205a1b6-468c-4a19-a838-ea735c3afe07}</t>
  </si>
  <si>
    <t>04</t>
  </si>
  <si>
    <t>Vytápění</t>
  </si>
  <si>
    <t>{7aecce3d-2a67-4a82-afdc-12d0ceb43e16}</t>
  </si>
  <si>
    <t>05</t>
  </si>
  <si>
    <t>Elektro kotelna</t>
  </si>
  <si>
    <t>{4350da71-3760-449d-8392-136b69ec29e8}</t>
  </si>
  <si>
    <t>06</t>
  </si>
  <si>
    <t>MaR kotelna</t>
  </si>
  <si>
    <t>{8c44aa90-609d-422f-a32a-dc085004d71a}</t>
  </si>
  <si>
    <t>07</t>
  </si>
  <si>
    <t>Kanalizace</t>
  </si>
  <si>
    <t>{d91635de-260f-4232-9502-f90a81e66bdf}</t>
  </si>
  <si>
    <t>08</t>
  </si>
  <si>
    <t>Primární okruh tepelného čerpadla</t>
  </si>
  <si>
    <t>{9324cfd3-0b89-4525-a301-e20617a2cda6}</t>
  </si>
  <si>
    <t>09</t>
  </si>
  <si>
    <t xml:space="preserve">Nabíječky </t>
  </si>
  <si>
    <t>{5396c3fc-ed91-4227-accd-deb0f4d9afb2}</t>
  </si>
  <si>
    <t>10</t>
  </si>
  <si>
    <t>VRN</t>
  </si>
  <si>
    <t>{1de6a388-8f56-4b97-9fa7-6fffbc5a1780}</t>
  </si>
  <si>
    <t>KRYCÍ LIST SOUPISU PRACÍ</t>
  </si>
  <si>
    <t>Objekt:</t>
  </si>
  <si>
    <t>01 - Stavební část</t>
  </si>
  <si>
    <t>REKAPITULACE ČLENĚNÍ SOUPISU PRACÍ</t>
  </si>
  <si>
    <t>Kód dílu - Popis</t>
  </si>
  <si>
    <t>Cena celkem [CZK]</t>
  </si>
  <si>
    <t>Náklady ze soupisu prací</t>
  </si>
  <si>
    <t>-1</t>
  </si>
  <si>
    <t>HSV - Práce a dodávky HSV</t>
  </si>
  <si>
    <t xml:space="preserve">    1 - Zemní práce</t>
  </si>
  <si>
    <t xml:space="preserve">    2 - Zakládání</t>
  </si>
  <si>
    <t xml:space="preserve">    3 - Svislé a kompletní konstrukce</t>
  </si>
  <si>
    <t xml:space="preserve">    5 - Komunikace pozemní</t>
  </si>
  <si>
    <t xml:space="preserve">    591 - Parkovací stání</t>
  </si>
  <si>
    <t xml:space="preserve">    592 - Chodník pro pěší navazující na parkovací stání</t>
  </si>
  <si>
    <t xml:space="preserve">    593 - Skladba chodníku pro pěší navazující na pojezdovou komunikaci</t>
  </si>
  <si>
    <t xml:space="preserve">    6 - Úpravy povrchů, podlahy a osazování výplní</t>
  </si>
  <si>
    <t xml:space="preserve">    9 - Ostatní konstrukce a práce, bourání</t>
  </si>
  <si>
    <t xml:space="preserve">    997 - Doprava suti a vybouraných hmot</t>
  </si>
  <si>
    <t xml:space="preserve">    998 - Přesun hmot</t>
  </si>
  <si>
    <t>SOUPIS PRACÍ</t>
  </si>
  <si>
    <t>PČ</t>
  </si>
  <si>
    <t>MJ</t>
  </si>
  <si>
    <t>Množství</t>
  </si>
  <si>
    <t>J.cena [CZK]</t>
  </si>
  <si>
    <t>Cenová soustava</t>
  </si>
  <si>
    <t>J. Nh [h]</t>
  </si>
  <si>
    <t>Nh celkem [h]</t>
  </si>
  <si>
    <t>J. hmotnost [t]</t>
  </si>
  <si>
    <t>Hmotnost celkem [t]</t>
  </si>
  <si>
    <t>J. suť [t]</t>
  </si>
  <si>
    <t>Suť Celkem [t]</t>
  </si>
  <si>
    <t>Náklady soupisu celkem</t>
  </si>
  <si>
    <t>HSV</t>
  </si>
  <si>
    <t>Práce a dodávky HSV</t>
  </si>
  <si>
    <t>ROZPOCET</t>
  </si>
  <si>
    <t>Zemní práce</t>
  </si>
  <si>
    <t>K</t>
  </si>
  <si>
    <t>113107223</t>
  </si>
  <si>
    <t>Odstranění podkladu z kameniva drceného tl přes 200 do 300 mm strojně pl přes 200 m2</t>
  </si>
  <si>
    <t>m2</t>
  </si>
  <si>
    <t>4</t>
  </si>
  <si>
    <t>231964850</t>
  </si>
  <si>
    <t>VV</t>
  </si>
  <si>
    <t>"asfalt.plocha"1350</t>
  </si>
  <si>
    <t>"beton. plocha" 30</t>
  </si>
  <si>
    <t>Součet</t>
  </si>
  <si>
    <t>113107236</t>
  </si>
  <si>
    <t>Odstranění podkladu z betonu vyztuženého sítěmi tl přes 100 do 150 mm strojně pl přes 200 m2</t>
  </si>
  <si>
    <t>-1639805055</t>
  </si>
  <si>
    <t>30</t>
  </si>
  <si>
    <t>3</t>
  </si>
  <si>
    <t>113154538</t>
  </si>
  <si>
    <t>Frézování živičného krytu tl 100 mm pruh š do 1 m pl přes 500 do 2000 m2</t>
  </si>
  <si>
    <t>72241871</t>
  </si>
  <si>
    <t>1350</t>
  </si>
  <si>
    <t>132251253</t>
  </si>
  <si>
    <t>Hloubení rýh nezapažených š do 2000 mm v hornině třídy těžitelnosti I skupiny 3 objem do 100 m3 strojně</t>
  </si>
  <si>
    <t>m3</t>
  </si>
  <si>
    <t>-1846227895</t>
  </si>
  <si>
    <t>"výkop pro pasy op zdí" 0,8*(1,25*(45,25+1,25*2))+0,1*2*4,75*1,25+0,1*15,5*0,95+0,1*6,2*0,95</t>
  </si>
  <si>
    <t>5</t>
  </si>
  <si>
    <t>133251101</t>
  </si>
  <si>
    <t>Hloubení šachet nezapažených v hornině třídy těžitelnosti I skupiny 3 objem do 20 m3</t>
  </si>
  <si>
    <t>1482232156</t>
  </si>
  <si>
    <t>8*1,5*1,5*0,5+2*1,5*1,5*1,1</t>
  </si>
  <si>
    <t>6</t>
  </si>
  <si>
    <t>162751117</t>
  </si>
  <si>
    <t>Vodorovné přemístění přes 9 000 do 10000 m výkopku/sypaniny z horniny třídy těžitelnosti I skupiny 1 až 3</t>
  </si>
  <si>
    <t>1468047672</t>
  </si>
  <si>
    <t>51+13,95</t>
  </si>
  <si>
    <t>"pro zp. zásyp" -9</t>
  </si>
  <si>
    <t>7</t>
  </si>
  <si>
    <t>162751119</t>
  </si>
  <si>
    <t>Příplatek k vodorovnému přemístění výkopku/sypaniny z horniny třídy těžitelnosti I skupiny 1 až 3 ZKD 1000 m přes 10000 m</t>
  </si>
  <si>
    <t>-1936246467</t>
  </si>
  <si>
    <t>55,95</t>
  </si>
  <si>
    <t>55,95*10 'Přepočtené koeficientem množství</t>
  </si>
  <si>
    <t>8</t>
  </si>
  <si>
    <t>167151101</t>
  </si>
  <si>
    <t>Nakládání výkopku z hornin třídy těžitelnosti I skupiny 1 až 3 do 100 m3</t>
  </si>
  <si>
    <t>-66272646</t>
  </si>
  <si>
    <t>"pro zpětný zásyp" 9</t>
  </si>
  <si>
    <t>9</t>
  </si>
  <si>
    <t>171201231</t>
  </si>
  <si>
    <t>Poplatek za uložení zeminy a kamení na recyklační skládce (skládkovné) kód odpadu 17 05 04</t>
  </si>
  <si>
    <t>t</t>
  </si>
  <si>
    <t>1210546143</t>
  </si>
  <si>
    <t>55,95*1,8</t>
  </si>
  <si>
    <t>174151101</t>
  </si>
  <si>
    <t>Zásyp jam, šachet rýh nebo kolem objektů sypaninou se zhutněním</t>
  </si>
  <si>
    <t>1016970300</t>
  </si>
  <si>
    <t>11</t>
  </si>
  <si>
    <t>181152302</t>
  </si>
  <si>
    <t>Úprava pláně pro silnice a dálnice v zářezech se zhutněním</t>
  </si>
  <si>
    <t>-546386336</t>
  </si>
  <si>
    <t>617+598+22,48+45,909</t>
  </si>
  <si>
    <t>Zakládání</t>
  </si>
  <si>
    <t>273313611</t>
  </si>
  <si>
    <t>Základové desky z betonu tř. C 16/20</t>
  </si>
  <si>
    <t>-2057712349</t>
  </si>
  <si>
    <t>"podkladní beton pod pasy s rozšířením" 0,1*(1,25*(45,25+1,25*2))+0,1*2*4,75*1,25+0,1*15,5*0,95+0,1*6,2*0,95</t>
  </si>
  <si>
    <t>13</t>
  </si>
  <si>
    <t>274321611</t>
  </si>
  <si>
    <t>Základové pasy ze ŽB bez zvýšených nároků na prostředí tř. C 30/37</t>
  </si>
  <si>
    <t>392127379</t>
  </si>
  <si>
    <t>"viz. půdorys základů" 0,95*0,5*(45,25+0,65*2)+2*0,65*0,5*4,6</t>
  </si>
  <si>
    <t>0,65*0,4*(5,375+0,65+15,375)</t>
  </si>
  <si>
    <t>14</t>
  </si>
  <si>
    <t>274351121</t>
  </si>
  <si>
    <t>Zřízení bednění základových pasů rovného</t>
  </si>
  <si>
    <t>94680410</t>
  </si>
  <si>
    <t>0,5*45,25+0,5*(45,25+2*0,65)+2*0,5*4,6+2*0,5*3,45</t>
  </si>
  <si>
    <t>0,4*(5,375+2*0,65+15,375)+0,4*(5,375+15,375)</t>
  </si>
  <si>
    <t>Mezisoučet-pasy</t>
  </si>
  <si>
    <t>0,1*(45,25+1,25*2)+0,1*(45+2*4,75)+0,1*(15,5+5,5)+0,1*(6+16)</t>
  </si>
  <si>
    <t>Mezisoučet- podkl. bet.</t>
  </si>
  <si>
    <t>15</t>
  </si>
  <si>
    <t>274351122</t>
  </si>
  <si>
    <t>Odstranění bednění základových pasů rovného</t>
  </si>
  <si>
    <t>-204174099</t>
  </si>
  <si>
    <t>16</t>
  </si>
  <si>
    <t>274361821</t>
  </si>
  <si>
    <t>Výztuž základových pasů betonářskou ocelí 10 505 (R)</t>
  </si>
  <si>
    <t>-1179112489</t>
  </si>
  <si>
    <t>"výkres výstuže-kompletní zdi" 1,11092+3,7626</t>
  </si>
  <si>
    <t>"zratné 2,5%" 4,874*0,025</t>
  </si>
  <si>
    <t>Součet (celkem výstuž pasů i zdí)</t>
  </si>
  <si>
    <t>17</t>
  </si>
  <si>
    <t>275321611</t>
  </si>
  <si>
    <t>Základové patky ze ŽB bez zvýšených nároků na prostředí tř. C 30/37</t>
  </si>
  <si>
    <t>1384446017</t>
  </si>
  <si>
    <t>8*0,8*0,8*0,5+2*0,8*0,8*1,1</t>
  </si>
  <si>
    <t>18</t>
  </si>
  <si>
    <t>275351121</t>
  </si>
  <si>
    <t>Zřízení bednění základových patek</t>
  </si>
  <si>
    <t>1034443039</t>
  </si>
  <si>
    <t>8*4*0,8*0,5+2*4*0,8*1,1</t>
  </si>
  <si>
    <t>19</t>
  </si>
  <si>
    <t>275351122</t>
  </si>
  <si>
    <t>Odstranění bednění základových patek</t>
  </si>
  <si>
    <t>-520662412</t>
  </si>
  <si>
    <t>20</t>
  </si>
  <si>
    <t>275361821</t>
  </si>
  <si>
    <t>Výztuž základových patek betonářskou ocelí 10 505 (R)</t>
  </si>
  <si>
    <t>-1666911720</t>
  </si>
  <si>
    <t>3,968*0,07</t>
  </si>
  <si>
    <t>Svislé a kompletní konstrukce</t>
  </si>
  <si>
    <t>311351121</t>
  </si>
  <si>
    <t>Zřízení oboustranného bednění nosných nadzákladových zdí</t>
  </si>
  <si>
    <t>1993349878</t>
  </si>
  <si>
    <t>1,23*(2*2,85+16*2,5)+1,23*2*4,8</t>
  </si>
  <si>
    <t>1,23*(15,8+5,6)</t>
  </si>
  <si>
    <t>1,23*(2*0,225+45,25)+1,23*4,6*2+1,23*(5,375+0,225+15,375+0,225)</t>
  </si>
  <si>
    <t>22</t>
  </si>
  <si>
    <t>311351122</t>
  </si>
  <si>
    <t>Odstranění oboustranného bednění nosných nadzákladových zdí</t>
  </si>
  <si>
    <t>2010221962</t>
  </si>
  <si>
    <t>23</t>
  </si>
  <si>
    <t>312321815</t>
  </si>
  <si>
    <t>Výplňová zeď ze ŽB pohledového tř. C 30/37 bez výztuže</t>
  </si>
  <si>
    <t>-1565088606</t>
  </si>
  <si>
    <t>0,2*1,23*(2*2,85+16*2,5)</t>
  </si>
  <si>
    <t>0,2*1,23*(2*4,8)</t>
  </si>
  <si>
    <t>0,2*1,23*(15,8+5,6)</t>
  </si>
  <si>
    <t>Komunikace pozemní</t>
  </si>
  <si>
    <t>24</t>
  </si>
  <si>
    <t>564861111</t>
  </si>
  <si>
    <t>Podklad ze štěrkodrtě ŠD plochy přes 100 m2 tl 200 mm</t>
  </si>
  <si>
    <t>151641765</t>
  </si>
  <si>
    <t>617</t>
  </si>
  <si>
    <t>25</t>
  </si>
  <si>
    <t>565155011</t>
  </si>
  <si>
    <t>Asfaltový beton vrstva podkladní ACP 16 + tl 70 mm š do 3 m z nemodifikovaného asfaltu</t>
  </si>
  <si>
    <t>-1294237776</t>
  </si>
  <si>
    <t>26</t>
  </si>
  <si>
    <t>5671R_30</t>
  </si>
  <si>
    <t>Podklad z betonu tl 200 mm</t>
  </si>
  <si>
    <t>-157205817</t>
  </si>
  <si>
    <t>27</t>
  </si>
  <si>
    <t>573191111</t>
  </si>
  <si>
    <t>Postřik infiltrační kationaktivní emulzí v množství 1 kg/m2</t>
  </si>
  <si>
    <t>-603606215</t>
  </si>
  <si>
    <t>28</t>
  </si>
  <si>
    <t>573211106</t>
  </si>
  <si>
    <t>Postřik živičný spojovací z asfaltu v množství 0,20 kg/m2</t>
  </si>
  <si>
    <t>341088109</t>
  </si>
  <si>
    <t>29</t>
  </si>
  <si>
    <t>577134131</t>
  </si>
  <si>
    <t>Asfaltový beton vrstva obrusná ACO 11+ tl 40 mm š do 3 m z modifikovaného asfaltu</t>
  </si>
  <si>
    <t>-1965973881</t>
  </si>
  <si>
    <t>591</t>
  </si>
  <si>
    <t>Parkovací stání</t>
  </si>
  <si>
    <t>564770111</t>
  </si>
  <si>
    <t>Podklad nebo kryt z kameniva hrubého drceného vel. 16-32 mm plochy přes 100 m2 tl 250 mm</t>
  </si>
  <si>
    <t>132339496</t>
  </si>
  <si>
    <t>"parkovací stání" 5*(2*2,85+16*2,5)+5*(2*2,85+13*2,5)+5*(2*2,85+7*2,5)+5*5*2,5</t>
  </si>
  <si>
    <t>31</t>
  </si>
  <si>
    <t>564730011</t>
  </si>
  <si>
    <t>Podklad nebo kryt z kameniva hrubého drceného vel. 8-16 mm plochy přes 100 m2 tl 100 mm</t>
  </si>
  <si>
    <t>358326975</t>
  </si>
  <si>
    <t>32</t>
  </si>
  <si>
    <t>596412123</t>
  </si>
  <si>
    <t>Kladení dlažby z vegetačních tvárnic pozemních komunikací velikosti dlaždic přes 0,09 m2 tl 80 mm pl přes 50 do 100 m2</t>
  </si>
  <si>
    <t>1307852584</t>
  </si>
  <si>
    <t>33</t>
  </si>
  <si>
    <t>M</t>
  </si>
  <si>
    <t>59246083</t>
  </si>
  <si>
    <t>dlažba vegetační betonová vzhled oblé kameny na rastru 400x400mm tl 80mm</t>
  </si>
  <si>
    <t>kus</t>
  </si>
  <si>
    <t>-53360999</t>
  </si>
  <si>
    <t>592</t>
  </si>
  <si>
    <t>Chodník pro pěší navazující na parkovací stání</t>
  </si>
  <si>
    <t>34</t>
  </si>
  <si>
    <t>-279885508</t>
  </si>
  <si>
    <t>"chodník u park.st." 15,6*0,8 +2*5*1</t>
  </si>
  <si>
    <t>35</t>
  </si>
  <si>
    <t>314250577</t>
  </si>
  <si>
    <t>36</t>
  </si>
  <si>
    <t>596211110</t>
  </si>
  <si>
    <t>Kladení zámkové dlažby komunikací pro pěší ručně tl 60 mm skupiny A pl do 50 m2</t>
  </si>
  <si>
    <t>-214333248</t>
  </si>
  <si>
    <t>37</t>
  </si>
  <si>
    <t>59245030</t>
  </si>
  <si>
    <t>dlažba skladebná betonová 200x200mm tl 80mm přírodní</t>
  </si>
  <si>
    <t>484033508</t>
  </si>
  <si>
    <t>22,48*1,03 'Přepočtené koeficientem množství</t>
  </si>
  <si>
    <t>593</t>
  </si>
  <si>
    <t>Skladba chodníku pro pěší navazující na pojezdovou komunikaci</t>
  </si>
  <si>
    <t>38</t>
  </si>
  <si>
    <t>564851011</t>
  </si>
  <si>
    <t>Podklad ze štěrkodrtě ŠD plochy do 100 m2 tl 150 mm</t>
  </si>
  <si>
    <t>-928222270</t>
  </si>
  <si>
    <t>" dva trojúhelníky" 7,707*6/2+7,596*6/2</t>
  </si>
  <si>
    <t>39</t>
  </si>
  <si>
    <t>567132115</t>
  </si>
  <si>
    <t>Podklad ze směsi stmelené cementem SC C 8/10 (KSC I) tl 200 mm</t>
  </si>
  <si>
    <t>1709394048</t>
  </si>
  <si>
    <t>40</t>
  </si>
  <si>
    <t>596841120</t>
  </si>
  <si>
    <t>Kladení betonové dlažby komunikací pro pěší do lože z cement malty velikosti do 0,09 m2 pl do 50 m2</t>
  </si>
  <si>
    <t>48552895</t>
  </si>
  <si>
    <t>41</t>
  </si>
  <si>
    <t>-1944291692</t>
  </si>
  <si>
    <t>45,909*1,03 'Přepočtené koeficientem množství</t>
  </si>
  <si>
    <t>Úpravy povrchů, podlahy a osazování výplní</t>
  </si>
  <si>
    <t>42</t>
  </si>
  <si>
    <t>629995219</t>
  </si>
  <si>
    <t>Očištění vnějších ploch otryskáním nesušeným křemičitým pískem betonového povrchu</t>
  </si>
  <si>
    <t>481108338</t>
  </si>
  <si>
    <t>"očištění stávajících anglických dvorků" 100</t>
  </si>
  <si>
    <t>Ostatní konstrukce a práce, bourání</t>
  </si>
  <si>
    <t>43</t>
  </si>
  <si>
    <t>916241213</t>
  </si>
  <si>
    <t>Osazení obrubníku kamenného stojatého s boční opěrou do lože z betonu prostého</t>
  </si>
  <si>
    <t>m</t>
  </si>
  <si>
    <t>-1264360170</t>
  </si>
  <si>
    <t>5,9+6,54+4,59+12+2,4+2,4</t>
  </si>
  <si>
    <t>44</t>
  </si>
  <si>
    <t>58380006</t>
  </si>
  <si>
    <t>obrubník kamenný žulový přímý 1000x200x200mm</t>
  </si>
  <si>
    <t>586089830</t>
  </si>
  <si>
    <t>33,83*1,02 'Přepočtené koeficientem množství</t>
  </si>
  <si>
    <t>45</t>
  </si>
  <si>
    <t>919716111</t>
  </si>
  <si>
    <t>Výztuž cementobetonového krytu ze svařovaných sítí hmotnosti do 7,5 kg/m2</t>
  </si>
  <si>
    <t>-338813286</t>
  </si>
  <si>
    <t>2*617*0,0075</t>
  </si>
  <si>
    <t>46</t>
  </si>
  <si>
    <t>919726122</t>
  </si>
  <si>
    <t>Geotextilie pro ochranu, separaci a filtraci netkaná měrná hm přes 200 do 300 g/m2</t>
  </si>
  <si>
    <t>1688933620</t>
  </si>
  <si>
    <t>"parkovací stání" 598</t>
  </si>
  <si>
    <t>47</t>
  </si>
  <si>
    <t>935113211</t>
  </si>
  <si>
    <t>Osazení odvodňovacího betonového žlabu s krycím roštem šířky do 210 mm</t>
  </si>
  <si>
    <t>275376945</t>
  </si>
  <si>
    <t>48</t>
  </si>
  <si>
    <t>59227162</t>
  </si>
  <si>
    <t>žlab odvodňovací betonový bez spádu do F 900 stavební š přes 160 do 210mm</t>
  </si>
  <si>
    <t>1168552577</t>
  </si>
  <si>
    <t>49</t>
  </si>
  <si>
    <t>936124113</t>
  </si>
  <si>
    <t>Montáž lavičky stabilní kotvené šrouby na pevný podklad</t>
  </si>
  <si>
    <t>-1074737811</t>
  </si>
  <si>
    <t>50</t>
  </si>
  <si>
    <t>74910100</t>
  </si>
  <si>
    <t>lavička s opěradlem konstrukce-kov, sedák a opěrák-dřevo</t>
  </si>
  <si>
    <t>-1333929549</t>
  </si>
  <si>
    <t>51</t>
  </si>
  <si>
    <t>953241111</t>
  </si>
  <si>
    <t>Osazení smykových dilatačních trnů D 20 mm pro nižší zatížení nerez nebo pozink bez pouzdra</t>
  </si>
  <si>
    <t>-1729665968</t>
  </si>
  <si>
    <t>"výkr. výstuže" 3+12</t>
  </si>
  <si>
    <t>52</t>
  </si>
  <si>
    <t>54879302</t>
  </si>
  <si>
    <t>trn pro přenos smykové síly u dilatačních spár pro nižší zatížení nerez bez pouzdra D 20mm</t>
  </si>
  <si>
    <t>-867236257</t>
  </si>
  <si>
    <t>53</t>
  </si>
  <si>
    <t>953312124</t>
  </si>
  <si>
    <t>Vložky do svislých dilatačních spár z extrudovaných polystyrénových desek tl. přes 30 do 40 mm</t>
  </si>
  <si>
    <t>-80153451</t>
  </si>
  <si>
    <t>14,5</t>
  </si>
  <si>
    <t>54</t>
  </si>
  <si>
    <t>9555R_01</t>
  </si>
  <si>
    <t xml:space="preserve"> Nové ocelové  pochozí mříže 1,2 x 75 = 90 m2</t>
  </si>
  <si>
    <t>1854777851</t>
  </si>
  <si>
    <t>997</t>
  </si>
  <si>
    <t>Doprava suti a vybouraných hmot</t>
  </si>
  <si>
    <t>55</t>
  </si>
  <si>
    <t>997221551</t>
  </si>
  <si>
    <t>Vodorovná doprava suti ze sypkých materiálů do 1 km</t>
  </si>
  <si>
    <t>993075195</t>
  </si>
  <si>
    <t>310,5+9,9</t>
  </si>
  <si>
    <t>56</t>
  </si>
  <si>
    <t>997221559</t>
  </si>
  <si>
    <t>Příplatek ZKD 1 km u vodorovné dopravy suti ze sypkých materiálů</t>
  </si>
  <si>
    <t>-1898258728</t>
  </si>
  <si>
    <t>320,4</t>
  </si>
  <si>
    <t>320,4*10 'Přepočtené koeficientem množství</t>
  </si>
  <si>
    <t>57</t>
  </si>
  <si>
    <t>997221875</t>
  </si>
  <si>
    <t>Poplatek za uložení na recyklační skládce (skládkovné) stavebního odpadu asfaltového bez obsahu dehtu zatříděného do Katalogu odpadů pod kódem 17 03 02</t>
  </si>
  <si>
    <t>-1455339769</t>
  </si>
  <si>
    <t>"frézovaná komunikace" 310,5</t>
  </si>
  <si>
    <t>58</t>
  </si>
  <si>
    <t>997221862</t>
  </si>
  <si>
    <t>Poplatek za uložení na recyklační skládce (skládkovné) stavebního odpadu z armovaného betonu pod kódem 17 01 01</t>
  </si>
  <si>
    <t>-923013113</t>
  </si>
  <si>
    <t>998</t>
  </si>
  <si>
    <t>Přesun hmot</t>
  </si>
  <si>
    <t>59</t>
  </si>
  <si>
    <t>998225111</t>
  </si>
  <si>
    <t>Přesun hmot pro pozemní komunikace s krytem z kamene, monolitickým betonovým nebo živičným</t>
  </si>
  <si>
    <t>-580242578</t>
  </si>
  <si>
    <t>02 -  Zeleň a výsadba</t>
  </si>
  <si>
    <t>1 - Zemní práce</t>
  </si>
  <si>
    <t>180405111</t>
  </si>
  <si>
    <t>Založení trávníku ve vegetačních prefabrikátech výsevem semene v rovině a ve svahu do 1:5</t>
  </si>
  <si>
    <t>-1479408456</t>
  </si>
  <si>
    <t>00572410</t>
  </si>
  <si>
    <t>osivo směs travní parková</t>
  </si>
  <si>
    <t>kg</t>
  </si>
  <si>
    <t>-1988717628</t>
  </si>
  <si>
    <t>495*0,02 'Přepočtené koeficientem množství</t>
  </si>
  <si>
    <t>181351003</t>
  </si>
  <si>
    <t>Rozprostření ornice tl vrstvy do 200 mm pl do 100 m2 v rovině nebo ve svahu do 1:5 strojně</t>
  </si>
  <si>
    <t>-10146376</t>
  </si>
  <si>
    <t>10364101</t>
  </si>
  <si>
    <t>zemina pro terénní úpravy - ornice</t>
  </si>
  <si>
    <t>1547922927</t>
  </si>
  <si>
    <t>330*0,2*1,8</t>
  </si>
  <si>
    <t>181411131</t>
  </si>
  <si>
    <t>Založení parkového trávníku výsevem pl do 1000 m2 v rovině a ve svahu do 1:5</t>
  </si>
  <si>
    <t>161090361</t>
  </si>
  <si>
    <t>200+330</t>
  </si>
  <si>
    <t>-1352742811</t>
  </si>
  <si>
    <t>530*0,02 'Přepočtené koeficientem množství</t>
  </si>
  <si>
    <t>181951111</t>
  </si>
  <si>
    <t>Úprava pláně v hornině třídy těžitelnosti I skupiny 1 až 3 bez zhutnění strojně</t>
  </si>
  <si>
    <t>1696110014</t>
  </si>
  <si>
    <t>182911131</t>
  </si>
  <si>
    <t>Vyplnění zpevňovacích prefabrikátů ornicí nebo substrátem pro výsadbu na svahu přes 1:2 do 1:1</t>
  </si>
  <si>
    <t>1664040213</t>
  </si>
  <si>
    <t>10371500</t>
  </si>
  <si>
    <t>substrát pro trávníky VL</t>
  </si>
  <si>
    <t>-1212690105</t>
  </si>
  <si>
    <t>495*0,058 'Přepočtené koeficientem množství</t>
  </si>
  <si>
    <t>184201111</t>
  </si>
  <si>
    <t>Výsadba stromů bez balu do předem vyhloubené jamky se zalitím v rovině nebo na svahu do 1:5, při výšce kmene do 2,5 m</t>
  </si>
  <si>
    <t>18spec-001</t>
  </si>
  <si>
    <t>Platanus acerifolia "Tremonia"</t>
  </si>
  <si>
    <t>ks</t>
  </si>
  <si>
    <t>184215132</t>
  </si>
  <si>
    <t>Ukotvení dřeviny kůly třemi kůly, délky přes 1 do 2 m</t>
  </si>
  <si>
    <t>052171080</t>
  </si>
  <si>
    <t>tyče dřevěné v kůře D 80mm dl 6m</t>
  </si>
  <si>
    <t>184801121</t>
  </si>
  <si>
    <t>Ošetření vysazených dřevin solitérních v rovině nebo na svahu do 1:5</t>
  </si>
  <si>
    <t>"stromy</t>
  </si>
  <si>
    <t>1848R_01</t>
  </si>
  <si>
    <t>Ošetření stávajících stromů</t>
  </si>
  <si>
    <t>kpl</t>
  </si>
  <si>
    <t>1604042323</t>
  </si>
  <si>
    <t>916371212</t>
  </si>
  <si>
    <t>Osazení skrytého zahradního obrubníku kovového jednostranným odkopáním zeminy</t>
  </si>
  <si>
    <t>-1090282053</t>
  </si>
  <si>
    <t>13824001</t>
  </si>
  <si>
    <t>obrubník zahradní PZ 1195x130mm</t>
  </si>
  <si>
    <t>1014808460</t>
  </si>
  <si>
    <t>25*1,02 'Přepočtené koeficientem množství</t>
  </si>
  <si>
    <t>03 - Elektro</t>
  </si>
  <si>
    <t>748 - Elektromontáže - osvětlovací zařízení a svítidla</t>
  </si>
  <si>
    <t xml:space="preserve">    D1 - Rozváděče</t>
  </si>
  <si>
    <t xml:space="preserve">    D2 - Svítidla, stožáry</t>
  </si>
  <si>
    <t xml:space="preserve">    D3 - Instalační materiál</t>
  </si>
  <si>
    <t xml:space="preserve">    D4 - Kabely, vodiče </t>
  </si>
  <si>
    <t xml:space="preserve">    D5 - Zemní a výkopové práce</t>
  </si>
  <si>
    <t xml:space="preserve">    D6 - Ostatní</t>
  </si>
  <si>
    <t xml:space="preserve">    D7 - VÝCHOZÍ REVIZNÍ ZPRÁVA - celkem</t>
  </si>
  <si>
    <t>748</t>
  </si>
  <si>
    <t>Elektromontáže - osvětlovací zařízení a svítidla</t>
  </si>
  <si>
    <t>D1</t>
  </si>
  <si>
    <t>Rozváděče</t>
  </si>
  <si>
    <t>Pol2</t>
  </si>
  <si>
    <t>Rozvodnice (RA)</t>
  </si>
  <si>
    <t>Pol3</t>
  </si>
  <si>
    <t>Hlavní vypínač 63A</t>
  </si>
  <si>
    <t>Pol4</t>
  </si>
  <si>
    <t>Jistič 25A/3/B</t>
  </si>
  <si>
    <t>Pol5</t>
  </si>
  <si>
    <t>Stykač</t>
  </si>
  <si>
    <t>Pol6</t>
  </si>
  <si>
    <t>Jistič 6A/1/B</t>
  </si>
  <si>
    <t>Pol7</t>
  </si>
  <si>
    <t>Soumrakový spínač</t>
  </si>
  <si>
    <t>Pol8</t>
  </si>
  <si>
    <t>Signalizace</t>
  </si>
  <si>
    <t>Pol9</t>
  </si>
  <si>
    <t>Vývodky</t>
  </si>
  <si>
    <t>Pol10</t>
  </si>
  <si>
    <t>Pomocný materiál (RS svorky,kabeláž apod.)</t>
  </si>
  <si>
    <t>Pol11</t>
  </si>
  <si>
    <t>Úpravna rozvodny, přepojování</t>
  </si>
  <si>
    <t>Pol12</t>
  </si>
  <si>
    <t>Montáž, instalace rozváděče</t>
  </si>
  <si>
    <t>D2</t>
  </si>
  <si>
    <t>Svítidla, stožáry</t>
  </si>
  <si>
    <t>Pol13</t>
  </si>
  <si>
    <t>Svítidlo LED s automatikou, solární systém, hybrid</t>
  </si>
  <si>
    <t>Pol14</t>
  </si>
  <si>
    <t>Montáž svítidla na stožár</t>
  </si>
  <si>
    <t>Pol15</t>
  </si>
  <si>
    <t>Pol16</t>
  </si>
  <si>
    <t>Montáž stožáru do 10m</t>
  </si>
  <si>
    <t>Pol17</t>
  </si>
  <si>
    <t>Výložník 2m</t>
  </si>
  <si>
    <t>Pol18</t>
  </si>
  <si>
    <t>Montáž výložníku</t>
  </si>
  <si>
    <t>Pol19</t>
  </si>
  <si>
    <t>Stožárová svorkovnice</t>
  </si>
  <si>
    <t>Pol20</t>
  </si>
  <si>
    <t>Montáž stožárové svorkovnice pro dva okruhy</t>
  </si>
  <si>
    <t>Pol21</t>
  </si>
  <si>
    <t>Auto jeřáb</t>
  </si>
  <si>
    <t>Pol22</t>
  </si>
  <si>
    <t>Výpočet osvětlení</t>
  </si>
  <si>
    <t>D3</t>
  </si>
  <si>
    <t>Instalační materiál</t>
  </si>
  <si>
    <t>Pol23</t>
  </si>
  <si>
    <t>Pásek FeZn 30x4 mm (v zemi) - 0,95kg/m</t>
  </si>
  <si>
    <t>Pol24</t>
  </si>
  <si>
    <t>Montáž pásek FeZn 30x4 mm v zemi</t>
  </si>
  <si>
    <t>Pol25</t>
  </si>
  <si>
    <t>Svorka SR 2b - pro zemnící pásku (M8)</t>
  </si>
  <si>
    <t>Pol26</t>
  </si>
  <si>
    <t>Montáž svorky SR 2b - pro zemnící pásku (M8)</t>
  </si>
  <si>
    <t>Pol27</t>
  </si>
  <si>
    <t>Vodič FeZn f 10 mm  0,62kg/m</t>
  </si>
  <si>
    <t>Pol28</t>
  </si>
  <si>
    <t>Montáž a připojení vodiče FeZn f 10 mm</t>
  </si>
  <si>
    <t>Pol29</t>
  </si>
  <si>
    <t>Svorka SP - připojovací</t>
  </si>
  <si>
    <t>Pol30</t>
  </si>
  <si>
    <t>Montáž svorky SP - připojovací</t>
  </si>
  <si>
    <t>Pol31</t>
  </si>
  <si>
    <t>Trubka KOPOFLEX KF 09090</t>
  </si>
  <si>
    <t>60</t>
  </si>
  <si>
    <t>Pol32</t>
  </si>
  <si>
    <t>Montáž trubky KOPOFLEX</t>
  </si>
  <si>
    <t>62</t>
  </si>
  <si>
    <t>Pol33</t>
  </si>
  <si>
    <t>Pomocný materiál</t>
  </si>
  <si>
    <t>64</t>
  </si>
  <si>
    <t>D4</t>
  </si>
  <si>
    <t xml:space="preserve">Kabely, vodiče </t>
  </si>
  <si>
    <t>Pol34</t>
  </si>
  <si>
    <t>Kabel CYKY 4x16</t>
  </si>
  <si>
    <t>66</t>
  </si>
  <si>
    <t>Pol35</t>
  </si>
  <si>
    <t>Montáž  měděný kabelů CYKY 4x16 mm2</t>
  </si>
  <si>
    <t>68</t>
  </si>
  <si>
    <t>Pol36</t>
  </si>
  <si>
    <t>Kabel CYKY 3Jx2,5</t>
  </si>
  <si>
    <t>70</t>
  </si>
  <si>
    <t>Pol37</t>
  </si>
  <si>
    <t>Montáž CYKY 3x2,5</t>
  </si>
  <si>
    <t>72</t>
  </si>
  <si>
    <t>Pol38</t>
  </si>
  <si>
    <t>Ukončení vodiče do 16 mm2</t>
  </si>
  <si>
    <t>74</t>
  </si>
  <si>
    <t>Pol39</t>
  </si>
  <si>
    <t>Ukončení vodiče do 2,5 mm2</t>
  </si>
  <si>
    <t>76</t>
  </si>
  <si>
    <t>Pol40</t>
  </si>
  <si>
    <t>Průchodky Hauf</t>
  </si>
  <si>
    <t>78</t>
  </si>
  <si>
    <t>Pol41</t>
  </si>
  <si>
    <t>Kabelová oka apod.</t>
  </si>
  <si>
    <t>80</t>
  </si>
  <si>
    <t>D5</t>
  </si>
  <si>
    <t>Zemní a výkopové práce</t>
  </si>
  <si>
    <t>Pol42</t>
  </si>
  <si>
    <t>Hloubení nezapažených jam pro stožáry veřejného osvětlení ručně v hornině tř.3</t>
  </si>
  <si>
    <t>82</t>
  </si>
  <si>
    <t>Pol43</t>
  </si>
  <si>
    <t>Základové konstrukce z monolitického betonu C 12/15 bez bednění</t>
  </si>
  <si>
    <t>84</t>
  </si>
  <si>
    <t>Pol44</t>
  </si>
  <si>
    <t>Stožárové pouzdro VO pr 300</t>
  </si>
  <si>
    <t>86</t>
  </si>
  <si>
    <t>Pol45</t>
  </si>
  <si>
    <t>Štěrkový  zásyp pouzdra</t>
  </si>
  <si>
    <t>88</t>
  </si>
  <si>
    <t>Pol46</t>
  </si>
  <si>
    <t>Instalace stožárového pouzdra</t>
  </si>
  <si>
    <t>90</t>
  </si>
  <si>
    <t>Pol47</t>
  </si>
  <si>
    <t>Hloubení kabelových nezapažených rýh ručně š 35 cm, hl 80 cm, v hornině tř 3</t>
  </si>
  <si>
    <t>92</t>
  </si>
  <si>
    <t>Pol48</t>
  </si>
  <si>
    <t>Lože kabelů z písku nebo štěrkopísku tl 10 cm nad kabel, kryté plastovou folií, š lože do 25 cm</t>
  </si>
  <si>
    <t>94</t>
  </si>
  <si>
    <t>Pol49</t>
  </si>
  <si>
    <t>Folie výstražná PVC červená, š.22 cm</t>
  </si>
  <si>
    <t>96</t>
  </si>
  <si>
    <t>Pol50</t>
  </si>
  <si>
    <t>Kabelové prostupy</t>
  </si>
  <si>
    <t>98</t>
  </si>
  <si>
    <t>Pol51</t>
  </si>
  <si>
    <t>Zásyp rýh ručně šířky 35 cm, hloubky 80 cm, z horniny třídy 3</t>
  </si>
  <si>
    <t>100</t>
  </si>
  <si>
    <t>Pol52</t>
  </si>
  <si>
    <t>Rozebrání zámkové dlažby</t>
  </si>
  <si>
    <t>102</t>
  </si>
  <si>
    <t>Pol53</t>
  </si>
  <si>
    <t>Řezání živičného povrchu tl.50 mm</t>
  </si>
  <si>
    <t>104</t>
  </si>
  <si>
    <t>Pol54</t>
  </si>
  <si>
    <t>Řezání bet.povrchu tl.100 mm</t>
  </si>
  <si>
    <t>106</t>
  </si>
  <si>
    <t>Pol55</t>
  </si>
  <si>
    <t>Odstranění krytu betonového kompl.</t>
  </si>
  <si>
    <t>108</t>
  </si>
  <si>
    <t>Pol56</t>
  </si>
  <si>
    <t>Odstranění krytu živičného kompl.</t>
  </si>
  <si>
    <t>110</t>
  </si>
  <si>
    <t>Pol57</t>
  </si>
  <si>
    <t>Oprava bet.povrchu kompl.</t>
  </si>
  <si>
    <t>112</t>
  </si>
  <si>
    <t>Pol58</t>
  </si>
  <si>
    <t>Oprava živičného povrchu kompl.</t>
  </si>
  <si>
    <t>114</t>
  </si>
  <si>
    <t>Pol59</t>
  </si>
  <si>
    <t>Bourání betobového základu</t>
  </si>
  <si>
    <t>116</t>
  </si>
  <si>
    <t>Pol60</t>
  </si>
  <si>
    <t>Provizorní úprava teréní se zhutněním, v hornině tř 3</t>
  </si>
  <si>
    <t>118</t>
  </si>
  <si>
    <t>Pol61</t>
  </si>
  <si>
    <t>Zaměření stožárů</t>
  </si>
  <si>
    <t>120</t>
  </si>
  <si>
    <t>61</t>
  </si>
  <si>
    <t>Pol62</t>
  </si>
  <si>
    <t>Zaměření kabelové trasy</t>
  </si>
  <si>
    <t>122</t>
  </si>
  <si>
    <t>D6</t>
  </si>
  <si>
    <t>Ostatní</t>
  </si>
  <si>
    <t>Pol63</t>
  </si>
  <si>
    <t>Odpojení vodičů, proměření</t>
  </si>
  <si>
    <t>124</t>
  </si>
  <si>
    <t>63</t>
  </si>
  <si>
    <t>Pol64</t>
  </si>
  <si>
    <t>Demontáž stožáru vč. Výložníku</t>
  </si>
  <si>
    <t>126</t>
  </si>
  <si>
    <t>Pol65</t>
  </si>
  <si>
    <t>Demontáž kabeláže</t>
  </si>
  <si>
    <t>128</t>
  </si>
  <si>
    <t>65</t>
  </si>
  <si>
    <t>Pol66</t>
  </si>
  <si>
    <t>Demontáž a odpojení  stož. Svítidla</t>
  </si>
  <si>
    <t>130</t>
  </si>
  <si>
    <t>Pol67</t>
  </si>
  <si>
    <t>Likvidace svítidel</t>
  </si>
  <si>
    <t>132</t>
  </si>
  <si>
    <t>67</t>
  </si>
  <si>
    <t>Pol68</t>
  </si>
  <si>
    <t>Likvidace stožáru vč. výložníku</t>
  </si>
  <si>
    <t>134</t>
  </si>
  <si>
    <t>Pol69</t>
  </si>
  <si>
    <t>Fázování zařízení</t>
  </si>
  <si>
    <t>136</t>
  </si>
  <si>
    <t>69</t>
  </si>
  <si>
    <t>Pol70</t>
  </si>
  <si>
    <t>Práce nesp., přepojování, stavební přípomoce, třídění, odvoz</t>
  </si>
  <si>
    <t>138</t>
  </si>
  <si>
    <t>Pol71</t>
  </si>
  <si>
    <t>Dokumentace skutečného provedení</t>
  </si>
  <si>
    <t>140</t>
  </si>
  <si>
    <t>71</t>
  </si>
  <si>
    <t>Pol72</t>
  </si>
  <si>
    <t>Měření intenzity osvětlení</t>
  </si>
  <si>
    <t>142</t>
  </si>
  <si>
    <t>D7</t>
  </si>
  <si>
    <t>VÝCHOZÍ REVIZNÍ ZPRÁVA - celkem</t>
  </si>
  <si>
    <t>Pol73</t>
  </si>
  <si>
    <t>Režijní hodiny - přítomnost elektro pracovníků při zkouškách všech technolog. celků.</t>
  </si>
  <si>
    <t>144</t>
  </si>
  <si>
    <t>73</t>
  </si>
  <si>
    <t>Pol74</t>
  </si>
  <si>
    <t>Poučení a zaškolení obsluhy.</t>
  </si>
  <si>
    <t>146</t>
  </si>
  <si>
    <t>Pol75</t>
  </si>
  <si>
    <t>Dodání všech bezpečnostních tabulek</t>
  </si>
  <si>
    <t>148</t>
  </si>
  <si>
    <t>75</t>
  </si>
  <si>
    <t>Pol76</t>
  </si>
  <si>
    <t>Kabely budou vybaveny popis. štítky s udáním směru druhého konce</t>
  </si>
  <si>
    <t>150</t>
  </si>
  <si>
    <t>Pol77</t>
  </si>
  <si>
    <t>Veškeré svorkovnice s popisem.</t>
  </si>
  <si>
    <t>152</t>
  </si>
  <si>
    <t>77</t>
  </si>
  <si>
    <t>Pol78</t>
  </si>
  <si>
    <t>Technolog. zařízení dodat s výrobní dokumentací v českém jazyce.</t>
  </si>
  <si>
    <t>154</t>
  </si>
  <si>
    <t>Pol79</t>
  </si>
  <si>
    <t>Zakreslení skutečného stavu</t>
  </si>
  <si>
    <t>156</t>
  </si>
  <si>
    <t>79</t>
  </si>
  <si>
    <t>Pol80</t>
  </si>
  <si>
    <t>Veškerý podružný materiál potřebný pro montáž</t>
  </si>
  <si>
    <t>158</t>
  </si>
  <si>
    <t>Pol81</t>
  </si>
  <si>
    <t>Součástí dodávky silnoproudu jsou veškeré požární ucpávky kabelových tras dle ČSN v rozsahu dle projektu PBŘS.</t>
  </si>
  <si>
    <t>160</t>
  </si>
  <si>
    <t>81</t>
  </si>
  <si>
    <t>Pol82</t>
  </si>
  <si>
    <t>Provozní zkoušky</t>
  </si>
  <si>
    <t>162</t>
  </si>
  <si>
    <t>P</t>
  </si>
  <si>
    <t>Poznámka k položce:_x000D_
Součástí této specifikace nejsou zařízení MaR, ani zařízení slaboproudé elektrotechniky. _x000D_
Stavba zajistí průchody pro hlavní kabelové trasy, niky pro rozvaděč</t>
  </si>
  <si>
    <t>04 - Vytápění</t>
  </si>
  <si>
    <t>PSV - Práce a dodávky PSV</t>
  </si>
  <si>
    <t xml:space="preserve">    732 - Ústřední vytápění - strojovny</t>
  </si>
  <si>
    <t xml:space="preserve">    733 - Ústřední vytápění - rozvodné potrubí</t>
  </si>
  <si>
    <t xml:space="preserve">    734 - Ústřední vytápění - armatury</t>
  </si>
  <si>
    <t>OST - Ostatní</t>
  </si>
  <si>
    <t>PSV</t>
  </si>
  <si>
    <t>Práce a dodávky PSV</t>
  </si>
  <si>
    <t>732</t>
  </si>
  <si>
    <t>Ústřední vytápění - strojovny</t>
  </si>
  <si>
    <t>732331102</t>
  </si>
  <si>
    <t>Nádoba tlaková expanzní pro solární, topnou a chladící soustavu s membránou závitové připojení PN 10 o objemu 12 l</t>
  </si>
  <si>
    <t>soubor</t>
  </si>
  <si>
    <t>-702355513</t>
  </si>
  <si>
    <t>Poznámka k položce:_x000D_
médium pitná voda</t>
  </si>
  <si>
    <t>732331109</t>
  </si>
  <si>
    <t>Nádoba tlaková expanzní pro solární, topnou a chladící soustavu s membránou závitové připojení PN 10 o objemu 140 l</t>
  </si>
  <si>
    <t>-1794178487</t>
  </si>
  <si>
    <t>Poznámka k položce:_x000D_
médium topná voda.</t>
  </si>
  <si>
    <t>732331111</t>
  </si>
  <si>
    <t>Nádoba tlaková expanzní pro solární, topnou a chladící soustavu s membránou závitové připojení PN 10 o objemu 200 l</t>
  </si>
  <si>
    <t>-1024668479</t>
  </si>
  <si>
    <t>Poznámka k položce:_x000D_
Medium nemrznoucí směs</t>
  </si>
  <si>
    <t>7325R_21</t>
  </si>
  <si>
    <t>M+D Tepelného čerpadla země /voda o jmenovitémtepelném výkonu 47 kW (0/45°C), COP 3,1,</t>
  </si>
  <si>
    <t>1269977825</t>
  </si>
  <si>
    <t>7325R_22</t>
  </si>
  <si>
    <t>M+D Negativního zásobníku ohřevu TV o objemu 750</t>
  </si>
  <si>
    <t>62161992</t>
  </si>
  <si>
    <t>7325R_23</t>
  </si>
  <si>
    <t>M+D Zařízení pro plnění a míchání nemrznoucí směsi,</t>
  </si>
  <si>
    <t>-1807558871</t>
  </si>
  <si>
    <t>7325R_24</t>
  </si>
  <si>
    <t>M+D Vakuové automatické odplyňovací zařízení, médium</t>
  </si>
  <si>
    <t>-1584819783</t>
  </si>
  <si>
    <t>7358R_25</t>
  </si>
  <si>
    <t>M+D elektrického topného tělesa o výkonu 9 kW, 400V,připojení DN50, včetně připojovacího kabelu.</t>
  </si>
  <si>
    <t>1815229676</t>
  </si>
  <si>
    <t>7358R_26</t>
  </si>
  <si>
    <t xml:space="preserve">M+D Elektronické oběhové čerpadlo nerezové </t>
  </si>
  <si>
    <t>-1709351124</t>
  </si>
  <si>
    <t>5532R_27</t>
  </si>
  <si>
    <t>Nemrznoucí směsi do primárního okruhu tepelných čerpadel země/voda</t>
  </si>
  <si>
    <t>l</t>
  </si>
  <si>
    <t>-1966890297</t>
  </si>
  <si>
    <t>5532R_28</t>
  </si>
  <si>
    <t xml:space="preserve">Dmtž stávajícího zařízení ohřevu TV a jeho ekologická likvidace. (kompaktní výměníková stanice, zásobník topné vody o objemu 1000 litrů, zásobník ohřevu TV </t>
  </si>
  <si>
    <t>-1370251616</t>
  </si>
  <si>
    <t>998732111</t>
  </si>
  <si>
    <t>Přesun hmot tonážní pro strojovny s omezením mechanizace v objektech v do 6 m</t>
  </si>
  <si>
    <t>-167179405</t>
  </si>
  <si>
    <t>733</t>
  </si>
  <si>
    <t>Ústřední vytápění - rozvodné potrubí</t>
  </si>
  <si>
    <t>733111313</t>
  </si>
  <si>
    <t>Potrubí ocelové závitové černé svařované běžné v kotelnách nebo strojovnách DN 15</t>
  </si>
  <si>
    <t>13264912</t>
  </si>
  <si>
    <t>733111314</t>
  </si>
  <si>
    <t>Potrubí ocelové závitové černé svařované běžné v kotelnách nebo strojovnách DN 20</t>
  </si>
  <si>
    <t>-1169874547</t>
  </si>
  <si>
    <t>733111315</t>
  </si>
  <si>
    <t>Potrubí ocelové závitové černé svařované běžné v kotelnách nebo strojovnách DN 25</t>
  </si>
  <si>
    <t>45409622</t>
  </si>
  <si>
    <t>733111318</t>
  </si>
  <si>
    <t>Potrubí ocelové závitové černé svařované běžné v kotelnách nebo strojovnách DN 50</t>
  </si>
  <si>
    <t>449446644</t>
  </si>
  <si>
    <t>733121222</t>
  </si>
  <si>
    <t>Potrubí ocelové hladké bezešvé v kotelnách nebo strojovnách spojované svařováním D 76x3,2 mm</t>
  </si>
  <si>
    <t>-552862434</t>
  </si>
  <si>
    <t>733121228</t>
  </si>
  <si>
    <t>Potrubí ocelové hladké bezešvé v kotelnách nebo strojovnách spojované svařováním D 108x4,0 mm</t>
  </si>
  <si>
    <t>1669495226</t>
  </si>
  <si>
    <t>733141103</t>
  </si>
  <si>
    <t>Odvzdušňovací nádoba z trubek ocelových DN 65</t>
  </si>
  <si>
    <t>-1124438157</t>
  </si>
  <si>
    <t>733190107</t>
  </si>
  <si>
    <t>Zkouška těsnosti potrubí ocelové závitové DN do 40</t>
  </si>
  <si>
    <t>-1447037530</t>
  </si>
  <si>
    <t>733190108</t>
  </si>
  <si>
    <t>Zkouška těsnosti potrubí ocelové závitové DN přes 40 do 50</t>
  </si>
  <si>
    <t>159213133</t>
  </si>
  <si>
    <t>733190225</t>
  </si>
  <si>
    <t>Zkouška těsnosti potrubí ocelové hladké D přes 60,3x2,9 do 89x5,0</t>
  </si>
  <si>
    <t>-1876020111</t>
  </si>
  <si>
    <t>733190232</t>
  </si>
  <si>
    <t>Zkouška těsnosti potrubí ocelové hladké D přes 89x5,0 do 133x5,0</t>
  </si>
  <si>
    <t>-1640061822</t>
  </si>
  <si>
    <t>733320103</t>
  </si>
  <si>
    <t>Potrubí plastové jednovrstvé PP-R S 2,5 max. teploty do 70°C spojované svařováním D 25x4,2 mm</t>
  </si>
  <si>
    <t>1173803323</t>
  </si>
  <si>
    <t>733321106</t>
  </si>
  <si>
    <t>Potrubí plastové jednovrstvé PP-RCT S 4 max. teploty do 70°C spojované svařováním D 50x5,6 mm</t>
  </si>
  <si>
    <t>-475057287</t>
  </si>
  <si>
    <t>733321107</t>
  </si>
  <si>
    <t>Potrubí plastové jednovrstvé PP-RCT S 4 max. teploty do 70°C spojované svařováním D 63x7,1 mm</t>
  </si>
  <si>
    <t>-744414832</t>
  </si>
  <si>
    <t>733391101</t>
  </si>
  <si>
    <t>Zkouška těsnosti potrubí plastové D do 32x3,0</t>
  </si>
  <si>
    <t>1445020852</t>
  </si>
  <si>
    <t>733391102</t>
  </si>
  <si>
    <t>Zkouška těsnosti potrubí plastové D přes 32x3 do 50x4,6</t>
  </si>
  <si>
    <t>-61327630</t>
  </si>
  <si>
    <t>733391103</t>
  </si>
  <si>
    <t>Zkouška těsnosti potrubí plastové D přes 50x4,6 do 75x6,8</t>
  </si>
  <si>
    <t>675009117</t>
  </si>
  <si>
    <t>733811231</t>
  </si>
  <si>
    <t>Ochrana potrubí ústředního vytápění termoizolačními trubicemi z PE tl přes 9 do 13 mm DN do 22 mm</t>
  </si>
  <si>
    <t>-1011974163</t>
  </si>
  <si>
    <t>6+2+8</t>
  </si>
  <si>
    <t>733811232</t>
  </si>
  <si>
    <t>Ochrana potrubí ústředního vytápění termoizolačními trubicemi z PE tl přes 9 do 13 mm DN přes 22 do 45 mm</t>
  </si>
  <si>
    <t>1511819581</t>
  </si>
  <si>
    <t>12+2</t>
  </si>
  <si>
    <t>733811233</t>
  </si>
  <si>
    <t>Ochrana potrubí ústředního vytápění termoizolačními trubicemi z PE tl přes 9 do 13 mm DN přes 45 do 63 mm</t>
  </si>
  <si>
    <t>1791963959</t>
  </si>
  <si>
    <t>20+16</t>
  </si>
  <si>
    <t>733811234</t>
  </si>
  <si>
    <t>Ochrana potrubí ústředního vytápění termoizolačními trubicemi z PE tl přes 9 do 13 mm DN přes 63 do 89 mm</t>
  </si>
  <si>
    <t>-783272044</t>
  </si>
  <si>
    <t>733811235</t>
  </si>
  <si>
    <t>Ochrana potrubí ústředního vytápění termoizolačními trubicemi z PE tl přes 9 do 13 mm DN přes 89 mm</t>
  </si>
  <si>
    <t>1552987351</t>
  </si>
  <si>
    <t>733110810</t>
  </si>
  <si>
    <t>Dmtž stávajícího rozvodu potrubí DN20-DN65, včetně izolace a likvidace</t>
  </si>
  <si>
    <t>-1795631785</t>
  </si>
  <si>
    <t>998733111</t>
  </si>
  <si>
    <t>Přesun hmot tonážní pro rozvody potrubí s omezením mechanizace v objektech v do 6 m</t>
  </si>
  <si>
    <t>-1770788501</t>
  </si>
  <si>
    <t>734</t>
  </si>
  <si>
    <t>Ústřední vytápění - armatury</t>
  </si>
  <si>
    <t>734163426</t>
  </si>
  <si>
    <t>Filtr DN 50 PN 16 do 300°C z uhlíkové oceli s vypouštěcí zátkou</t>
  </si>
  <si>
    <t>-888875999</t>
  </si>
  <si>
    <t>734163427</t>
  </si>
  <si>
    <t>Filtr DN 65 PN 16 do 300°C z uhlíkové oceli s vypouštěcí zátkou</t>
  </si>
  <si>
    <t>254115213</t>
  </si>
  <si>
    <t>734192416</t>
  </si>
  <si>
    <t>Klapka mezipřírubová zpětná DN 65 PN 16 do 400°C samočinná</t>
  </si>
  <si>
    <t>131672275</t>
  </si>
  <si>
    <t>Poznámka k položce:_x000D_
včetně protipříruby</t>
  </si>
  <si>
    <t>734192433</t>
  </si>
  <si>
    <t>Klapka přírubová zpětná DN 40 PN 16 do 200°C samočinná</t>
  </si>
  <si>
    <t>387272906</t>
  </si>
  <si>
    <t>Poznámka k položce:_x000D_
Medium pitná voda</t>
  </si>
  <si>
    <t>734192434</t>
  </si>
  <si>
    <t>Klapka přírubová zpětná DN 50 PN 16 do 200°C samočinná</t>
  </si>
  <si>
    <t>1441370895</t>
  </si>
  <si>
    <t>734193115</t>
  </si>
  <si>
    <t>Klapka mezipřírubová uzavírací DN 65 PN 16 do 120°C disk tvárná litina</t>
  </si>
  <si>
    <t>482804244</t>
  </si>
  <si>
    <t>734193117</t>
  </si>
  <si>
    <t>Klapka mezipřírubová uzavírací DN 100 PN 16 do 120°C disk tvárná litina</t>
  </si>
  <si>
    <t>666211055</t>
  </si>
  <si>
    <t>734220105</t>
  </si>
  <si>
    <t>Ventil závitový regulační přímý G 2 PN 20 do 100°C vyvažovací bez vypouštění</t>
  </si>
  <si>
    <t>-985522539</t>
  </si>
  <si>
    <t>734251211</t>
  </si>
  <si>
    <t>M+D pojistného ventilu s otevíracím přetlakem 250 kPa,</t>
  </si>
  <si>
    <t>1623346212</t>
  </si>
  <si>
    <t>734251212</t>
  </si>
  <si>
    <t>M+D pojistného ventilu s otevíracím přetlakem 900 kPa,</t>
  </si>
  <si>
    <t>642240927</t>
  </si>
  <si>
    <t>734291123</t>
  </si>
  <si>
    <t>Kohout plnící a vypouštěcí G 1/2 PN 10 do 90°C závitový</t>
  </si>
  <si>
    <t>335420352</t>
  </si>
  <si>
    <t>734292713</t>
  </si>
  <si>
    <t>Kohout kulový přímý G 1/2 PN 42 do 185°C vnitřní závit</t>
  </si>
  <si>
    <t>425199650</t>
  </si>
  <si>
    <t>734292714</t>
  </si>
  <si>
    <t>Kohout kulový přímý G 3/4 PN 42 do 185°C vnitřní závit</t>
  </si>
  <si>
    <t>-932668554</t>
  </si>
  <si>
    <t>7342R_01</t>
  </si>
  <si>
    <t>-1102195421</t>
  </si>
  <si>
    <t>Poznámka k položce:_x000D_
Médium pitná voda</t>
  </si>
  <si>
    <t>7342R_02</t>
  </si>
  <si>
    <t>1559826042</t>
  </si>
  <si>
    <t>Poznámka k položce:_x000D_
S uzamykáním</t>
  </si>
  <si>
    <t>734292715</t>
  </si>
  <si>
    <t>Kohout kulový přímý G 1 PN 42 do 185°C vnitřní závit</t>
  </si>
  <si>
    <t>731846906</t>
  </si>
  <si>
    <t>734292717</t>
  </si>
  <si>
    <t>Kohout kulový přímý G 1 1/2 PN 42 do 185°C vnitřní závit</t>
  </si>
  <si>
    <t>2003790957</t>
  </si>
  <si>
    <t>734292718</t>
  </si>
  <si>
    <t>Kohout kulový přímý G 2 PN 42 do 185°C vnitřní závit</t>
  </si>
  <si>
    <t>-1211009199</t>
  </si>
  <si>
    <t>7342R_03</t>
  </si>
  <si>
    <t>1891601903</t>
  </si>
  <si>
    <t>7343R_04</t>
  </si>
  <si>
    <t>M+D měřiče spotřeby tepla a chladu DN40, PN6, Qp=6</t>
  </si>
  <si>
    <t>-77336578</t>
  </si>
  <si>
    <t>Poznámka k položce:_x000D_
Dálkový odečet</t>
  </si>
  <si>
    <t>734419111</t>
  </si>
  <si>
    <t>Montáž teploměrů s ochranným pouzdrem nebo pevným stonkem a jímkou</t>
  </si>
  <si>
    <t>-29448225</t>
  </si>
  <si>
    <t>55128018</t>
  </si>
  <si>
    <t xml:space="preserve">teploměr axiální 0-120°C  s jímkou </t>
  </si>
  <si>
    <t>-1040592227</t>
  </si>
  <si>
    <t>734494212</t>
  </si>
  <si>
    <t>Návarek s trubkovým závitem G 3/8</t>
  </si>
  <si>
    <t>-545928610</t>
  </si>
  <si>
    <t>7344R_07</t>
  </si>
  <si>
    <t>M+D tlakoměru, včetně včetně uzavírací armatury, rozsah 0-600 kPa</t>
  </si>
  <si>
    <t>-808384196</t>
  </si>
  <si>
    <t>7344R_08</t>
  </si>
  <si>
    <t>M+D tlakoměru, včetně včetně uzavírací armatury, rozsah 0-1000kPa</t>
  </si>
  <si>
    <t>1011248839</t>
  </si>
  <si>
    <t>7344R_05</t>
  </si>
  <si>
    <t>M+D pružné pancéřované hadice DN50, PN6, délka min.300 mm</t>
  </si>
  <si>
    <t>-579185262</t>
  </si>
  <si>
    <t>7344R_06</t>
  </si>
  <si>
    <t>M+D pružné pancéřované hadice DN65, PN6, délka min.300 mm</t>
  </si>
  <si>
    <t>590308626</t>
  </si>
  <si>
    <t>7344R_09</t>
  </si>
  <si>
    <t>M+D diferenčního tlakoměru, včetně uzavíracích armatur,rozsah 0-600 kPa</t>
  </si>
  <si>
    <t>965841024</t>
  </si>
  <si>
    <t>7345R_09</t>
  </si>
  <si>
    <t>Dmtž stávajících armatur ohřevu TV a jeho ekologická likvidace</t>
  </si>
  <si>
    <t>-1473092013</t>
  </si>
  <si>
    <t>998734111</t>
  </si>
  <si>
    <t>Přesun hmot tonážní pro armatury s omezením mechanizace v objektech v do 6 m</t>
  </si>
  <si>
    <t>-2070208110</t>
  </si>
  <si>
    <t>OST</t>
  </si>
  <si>
    <t>ost 01</t>
  </si>
  <si>
    <t>Stavební přípomoce</t>
  </si>
  <si>
    <t>h</t>
  </si>
  <si>
    <t>512</t>
  </si>
  <si>
    <t>133838484</t>
  </si>
  <si>
    <t>ost 02</t>
  </si>
  <si>
    <t>Proplach systému po montáži</t>
  </si>
  <si>
    <t>1029423577</t>
  </si>
  <si>
    <t>ost 03</t>
  </si>
  <si>
    <t>Napuštění systému</t>
  </si>
  <si>
    <t>-724437097</t>
  </si>
  <si>
    <t>ost 04</t>
  </si>
  <si>
    <t>Seřízení a zaregulování systému</t>
  </si>
  <si>
    <t>415826956</t>
  </si>
  <si>
    <t>ost 05</t>
  </si>
  <si>
    <t>Topná zkouška</t>
  </si>
  <si>
    <t>1565638741</t>
  </si>
  <si>
    <t>05 - Elektro kotelna</t>
  </si>
  <si>
    <t xml:space="preserve">    741 - Elektroinstalace - silnoproud</t>
  </si>
  <si>
    <t xml:space="preserve">    7411 - Ostatní elektroinstalace</t>
  </si>
  <si>
    <t xml:space="preserve">    742 - Elektroinstalace - slaboproud</t>
  </si>
  <si>
    <t>741</t>
  </si>
  <si>
    <t>Elektroinstalace - silnoproud</t>
  </si>
  <si>
    <t>741120401</t>
  </si>
  <si>
    <t>Montáž vodičů izolovaných měděných drátovacích bez ukončení v rozváděčích plných a laněných (např. CY), průřezu žily 0,35 až 6 mm2</t>
  </si>
  <si>
    <t>-1676875103</t>
  </si>
  <si>
    <t>34141026</t>
  </si>
  <si>
    <t>vodič propojovací flexibilní jádro Cu lanované izolace PVC 450/750V (H07V-K) 1x4mm2</t>
  </si>
  <si>
    <t>190057748</t>
  </si>
  <si>
    <t>90*1,15 'Přepočtené koeficientem množství</t>
  </si>
  <si>
    <t>741120403</t>
  </si>
  <si>
    <t>Montáž vodič Cu izolovaný drátovací plný a laněný žíla 10-16 mm2 v rozváděči (např. CY)</t>
  </si>
  <si>
    <t>-2123522453</t>
  </si>
  <si>
    <t>34141029</t>
  </si>
  <si>
    <t>vodič propojovací flexibilní jádro Cu lanované izolace PVC 450/750V (H07V-K) 1x16mm2</t>
  </si>
  <si>
    <t>1497989131</t>
  </si>
  <si>
    <t>100*1,15 'Přepočtené koeficientem množství</t>
  </si>
  <si>
    <t>741120405</t>
  </si>
  <si>
    <t>Montáž vodič Cu izolovaný drátovací plný a laněný žíla 25-35 mm2 v rozváděči (např. CY)</t>
  </si>
  <si>
    <t>1215532333</t>
  </si>
  <si>
    <t>34141031</t>
  </si>
  <si>
    <t>vodič propojovací flexibilní jádro Cu lanované izolace PVC 450/750V (H07V-K) 1x35mm2</t>
  </si>
  <si>
    <t>-608526116</t>
  </si>
  <si>
    <t>25*1,15 'Přepočtené koeficientem množství</t>
  </si>
  <si>
    <t>741122611</t>
  </si>
  <si>
    <t>Montáž kabel Cu plný kulatý žíla 3x1,5 až 6 mm2 uložený pevně (např. CYKY, CYKFY)</t>
  </si>
  <si>
    <t>-1767629702</t>
  </si>
  <si>
    <t>34111042</t>
  </si>
  <si>
    <t>kabel instalační jádro Cu plné izolace PVC plášť PVC 450/750V (CYKY) 3x4mm2</t>
  </si>
  <si>
    <t>-435775320</t>
  </si>
  <si>
    <t>741122632</t>
  </si>
  <si>
    <t>Montáž kabel Cu plný kulatý žíla 3x50+35 až 95+50 mm2 uložený pevně (např. CYKY, CYKFY)</t>
  </si>
  <si>
    <t>-170074952</t>
  </si>
  <si>
    <t>34111637</t>
  </si>
  <si>
    <t>kabel silový jádro Cu izolace PVC plášť PVC 0,6/1kV (1-CYKY) 3x50+35mm2</t>
  </si>
  <si>
    <t>554161706</t>
  </si>
  <si>
    <t>35*1,15 'Přepočtené koeficientem množství</t>
  </si>
  <si>
    <t>741122633</t>
  </si>
  <si>
    <t>Montáž kabel Cu plný kulatý žíla 3x150 až 185 mm2, 3x120+50 až 150+70 mm 2 uložený pevně (např. CYKY, CYKFY)</t>
  </si>
  <si>
    <t>-131731833</t>
  </si>
  <si>
    <t>34111421</t>
  </si>
  <si>
    <t>kabel silový oheň retardující bezhalogenový s funkční schopností při požáru 180min a P90-R třída reakce na oheň B2cas1d0 jádro Cu 0,6/1kV (1-CXKH-V) 3x150+70mm2</t>
  </si>
  <si>
    <t>-741696744</t>
  </si>
  <si>
    <t>741122645</t>
  </si>
  <si>
    <t>Montáž kabel Cu plný kulatý žíla 5x25 až 35 mm2 uložený pevně (např. CYKY, CYKFY)</t>
  </si>
  <si>
    <t>2141875031</t>
  </si>
  <si>
    <t>34113134</t>
  </si>
  <si>
    <t>kabel silový jádro Cu izolace PVC plášť PVC 0,6/1kV (1-CYKY) 5x25mm2</t>
  </si>
  <si>
    <t>-1069382086</t>
  </si>
  <si>
    <t>30*1,15 'Přepočtené koeficientem množství</t>
  </si>
  <si>
    <t>741210402</t>
  </si>
  <si>
    <t>Montáž rozvaděč nebo krabice nevýbušná do 10 kg</t>
  </si>
  <si>
    <t>-1999773694</t>
  </si>
  <si>
    <t>3571R_01</t>
  </si>
  <si>
    <t>Rozvaděč RM100.1 dle výkr. č. EL1</t>
  </si>
  <si>
    <t>-1346498463</t>
  </si>
  <si>
    <t>741240054</t>
  </si>
  <si>
    <t>(D+M) Sběrnice hlavního ochranného pospojování</t>
  </si>
  <si>
    <t>1661891845</t>
  </si>
  <si>
    <t>7411</t>
  </si>
  <si>
    <t>Ostatní elektroinstalace</t>
  </si>
  <si>
    <t>7411R_02</t>
  </si>
  <si>
    <t>Přezbrojení a úprava stávajícího pole č. 4 rozvaděč RH (Nově3xPh250A, Vypínač 3x315A) dle v.č. EL1</t>
  </si>
  <si>
    <t>653078869</t>
  </si>
  <si>
    <t>7411R_03</t>
  </si>
  <si>
    <t>Přezbrojení a úprava stávajícího pole č. 1 rozvaděč RM100.(Nově jistič B/3-125A) dle v.č. EL1</t>
  </si>
  <si>
    <t>-1030616751</t>
  </si>
  <si>
    <t>7411R_04</t>
  </si>
  <si>
    <t>Demontáž stávajícího kabelu RH – RM100.</t>
  </si>
  <si>
    <t>956215366</t>
  </si>
  <si>
    <t>7411R_05</t>
  </si>
  <si>
    <t>Připojení 3x150+70</t>
  </si>
  <si>
    <t>-946605334</t>
  </si>
  <si>
    <t>7411R_06</t>
  </si>
  <si>
    <t>Připojení 3x50+35</t>
  </si>
  <si>
    <t>-1452211876</t>
  </si>
  <si>
    <t>7411R_07</t>
  </si>
  <si>
    <t>Komplet připojení tepelného čerpadla</t>
  </si>
  <si>
    <t>-1382308606</t>
  </si>
  <si>
    <t>7411R_08</t>
  </si>
  <si>
    <t>Komplet připojení nádrže dotopu</t>
  </si>
  <si>
    <t>2073732057</t>
  </si>
  <si>
    <t>741810002</t>
  </si>
  <si>
    <t>Celková prohlídka elektrického rozvodu a zařízení přes 100 000 do 500 000,- Kč</t>
  </si>
  <si>
    <t>1446942929</t>
  </si>
  <si>
    <t>742</t>
  </si>
  <si>
    <t>Elektroinstalace - slaboproud</t>
  </si>
  <si>
    <t>742110102</t>
  </si>
  <si>
    <t>Montáž kabelového žlabu pro slaboproud šířky do 150 mm</t>
  </si>
  <si>
    <t>-989788510</t>
  </si>
  <si>
    <t>34575614</t>
  </si>
  <si>
    <t>žlab kabelový plechový nerezový plný v do 60mm š přes 75 do 150mm</t>
  </si>
  <si>
    <t>1111055523</t>
  </si>
  <si>
    <t>742110122</t>
  </si>
  <si>
    <t>Montáž nosníku s konzolami nebo závitovými tyčemi pro slaboproud šířky do 150 mm</t>
  </si>
  <si>
    <t>735950130</t>
  </si>
  <si>
    <t>34575388</t>
  </si>
  <si>
    <t>nosník kabelového žlabu drátěného GZ 150mm</t>
  </si>
  <si>
    <t>-223714961</t>
  </si>
  <si>
    <t>06 - MaR kotelna</t>
  </si>
  <si>
    <t>741122211</t>
  </si>
  <si>
    <t>Montáž kabel Cu plný kulatý žíla 3x1,5 až 6 mm2 uložený volně (např. CYKY, CYKFY)</t>
  </si>
  <si>
    <t>-399977333</t>
  </si>
  <si>
    <t>34111030</t>
  </si>
  <si>
    <t>kabel instalační jádro Cu plné izolace PVC plášť PVC 450/750V (CYKY) 3x1,5mm2</t>
  </si>
  <si>
    <t>-2143301694</t>
  </si>
  <si>
    <t>20*1,15 'Přepočtené koeficientem množství</t>
  </si>
  <si>
    <t>741122221</t>
  </si>
  <si>
    <t>Montáž kabel Cu plný kulatý žíla 4x6 mm2 uložený volně (např. CYKY, CYKFY)</t>
  </si>
  <si>
    <t>-1123467307</t>
  </si>
  <si>
    <t>34111068</t>
  </si>
  <si>
    <t>kabel instalační jádro Cu plné izolace PVC plášť PVC 450/750V (CYKY) 4x4mm2</t>
  </si>
  <si>
    <t>-77232417</t>
  </si>
  <si>
    <t>741124703</t>
  </si>
  <si>
    <t>Montáž kabel Cu stíněný ovládací žíly 2 až 19x1 mm2 uložený volně (např. JYTY)</t>
  </si>
  <si>
    <t>1765680853</t>
  </si>
  <si>
    <t>34113150</t>
  </si>
  <si>
    <t>kabel ovládací průmyslový stíněný laminovanou Al fólií s příložným Cu drátem jádro Cu plné izolace PVC plášť PVC 250V (JYTY) 4x1,00mm2</t>
  </si>
  <si>
    <t>494456547</t>
  </si>
  <si>
    <t>34113149</t>
  </si>
  <si>
    <t>kabel ovládací průmyslový stíněný laminovanou Al fólií s příložným Cu drátem jádro Cu plné izolace PVC plášť PVC 250V (JYTY) 3x1,00mm2</t>
  </si>
  <si>
    <t>-1642901981</t>
  </si>
  <si>
    <t>34113148</t>
  </si>
  <si>
    <t>kabel ovládací průmyslový stíněný laminovanou Al fólií s příložným Cu drátem jádro Cu plné izolace PVC plášť PVC 250V (JYTY) 2x1,00mm2</t>
  </si>
  <si>
    <t>-503208483</t>
  </si>
  <si>
    <t>-88963553</t>
  </si>
  <si>
    <t>998741111</t>
  </si>
  <si>
    <t>Přesun hmot tonážní pro silnoproud s omezením mechanizace v objektech v do 6 m</t>
  </si>
  <si>
    <t>1899972471</t>
  </si>
  <si>
    <t>-2120035277</t>
  </si>
  <si>
    <t>34575603</t>
  </si>
  <si>
    <t>žlab kabelový drátěný ŽZ v do 60mm š do 150mm</t>
  </si>
  <si>
    <t>630466869</t>
  </si>
  <si>
    <t>1844434174</t>
  </si>
  <si>
    <t>-1827155149</t>
  </si>
  <si>
    <t>Poznámka k položce:_x000D_
Žlab kabelový úložný zinkovaný 50x35 mm, vč. víka</t>
  </si>
  <si>
    <t>742121001</t>
  </si>
  <si>
    <t>Montáž kabelů sdělovacích pro vnitřní rozvody do 15 žil</t>
  </si>
  <si>
    <t>2033342079</t>
  </si>
  <si>
    <t>34121140</t>
  </si>
  <si>
    <t>kabel sdělovací oheň retardující bezhalogenový stíněný laminovanou Al fólií s příložným CuSn drátem s funkčností při požáru 180min a P90-R/PH120-R reakce na oheň B2cas1d1a1 jádro Cu plné 100V (SSKFH-V) 5x2x0,8mm2</t>
  </si>
  <si>
    <t>1692660500</t>
  </si>
  <si>
    <t>20*1,2 'Přepočtené koeficientem množství</t>
  </si>
  <si>
    <t>998742111</t>
  </si>
  <si>
    <t>Přesun hmot tonážní pro slaboproud s omezením mechanizace v objektech v do 6 m</t>
  </si>
  <si>
    <t>-1198980251</t>
  </si>
  <si>
    <t>Pol83</t>
  </si>
  <si>
    <t>Rozvaděč skříňový, 1800x600x400 s montážní deskou</t>
  </si>
  <si>
    <t>Pol84</t>
  </si>
  <si>
    <t>Vypínač hlavní na panel 3 pólový In=63A</t>
  </si>
  <si>
    <t>Pol85</t>
  </si>
  <si>
    <t>Chránič proudový 2 pól s jističem 13A/B 30mA</t>
  </si>
  <si>
    <t>Pol86</t>
  </si>
  <si>
    <t>Zásuvka servisní ČSN na DIN lištu</t>
  </si>
  <si>
    <t>Pol87</t>
  </si>
  <si>
    <t>Jistič jednopólový 4A/C</t>
  </si>
  <si>
    <t>Pol88</t>
  </si>
  <si>
    <t>Kontakt pomocný B-HSI 1Z+1R</t>
  </si>
  <si>
    <t>Pol89</t>
  </si>
  <si>
    <t>Jistič třípólový 16A/C</t>
  </si>
  <si>
    <t>Pol90</t>
  </si>
  <si>
    <t>Stykač 25A/11kW cívka 24VAC 3pol</t>
  </si>
  <si>
    <t>Pol91</t>
  </si>
  <si>
    <t>Blok pomocných kontaktů 1Z+1R</t>
  </si>
  <si>
    <t>Pol92</t>
  </si>
  <si>
    <t>Jistič jednopólový 2A/C</t>
  </si>
  <si>
    <t>Pol93</t>
  </si>
  <si>
    <t>Stykač instalační 2 pólový 20A, 2Z, 24VAC</t>
  </si>
  <si>
    <t>Pol94</t>
  </si>
  <si>
    <t>Kontakt pomocný 1Z</t>
  </si>
  <si>
    <t>Pol95</t>
  </si>
  <si>
    <t>Jistič 1 pólový 10A/B</t>
  </si>
  <si>
    <t>Pol96</t>
  </si>
  <si>
    <t>Přepěťová ochrana s VF filtrem 230V/10A</t>
  </si>
  <si>
    <t>Pol97</t>
  </si>
  <si>
    <t>Transformátor napájecí 230/24V 250VA</t>
  </si>
  <si>
    <t>Pol98</t>
  </si>
  <si>
    <t>Svorka pojistková řadová typ ASK2S I=4.0A</t>
  </si>
  <si>
    <t>Pol99</t>
  </si>
  <si>
    <t>Jistič 1 pólový 2A/B</t>
  </si>
  <si>
    <t>Pol100</t>
  </si>
  <si>
    <t>Panel ovládací pro podstanice vč.kabelu</t>
  </si>
  <si>
    <t>Pol101</t>
  </si>
  <si>
    <t>Podstanice 40 I/O vstupních/výstupních bodů</t>
  </si>
  <si>
    <t>Pol102</t>
  </si>
  <si>
    <t>Napájecí modul 1.2A, pojistka 10A</t>
  </si>
  <si>
    <t>3412R_10</t>
  </si>
  <si>
    <t>Podružný materiál</t>
  </si>
  <si>
    <t>-147481289</t>
  </si>
  <si>
    <t>ost01</t>
  </si>
  <si>
    <t>Programové vybavení ústředny (30 I/O bodů)</t>
  </si>
  <si>
    <t>1973338886</t>
  </si>
  <si>
    <t>ost02</t>
  </si>
  <si>
    <t>Oživení, uvedení do provozu</t>
  </si>
  <si>
    <t>-2068986331</t>
  </si>
  <si>
    <t>0st04</t>
  </si>
  <si>
    <t>Zaučení obsluhy, vypracování uživatelských manuálů</t>
  </si>
  <si>
    <t>-413304700</t>
  </si>
  <si>
    <t>ost03</t>
  </si>
  <si>
    <t>Provozní, funkční, komplexní zkoušky</t>
  </si>
  <si>
    <t>1874105246</t>
  </si>
  <si>
    <t>07 - Kanalizace</t>
  </si>
  <si>
    <t xml:space="preserve">    4 - Vodorovné konstrukce</t>
  </si>
  <si>
    <t xml:space="preserve">    8 - Vedení trubní dálková a přípojná</t>
  </si>
  <si>
    <t>132154205</t>
  </si>
  <si>
    <t>Hloubení zapažených rýh š do 2000 mm v hornině třídy těžitelnosti I skupiny 1 a 2 objem do 1000 m3</t>
  </si>
  <si>
    <t>-1871748418</t>
  </si>
  <si>
    <t>2143991856</t>
  </si>
  <si>
    <t>151101111</t>
  </si>
  <si>
    <t>Odstranění příložného pažení a rozepření stěn rýh hl do 2 m</t>
  </si>
  <si>
    <t>1174833188</t>
  </si>
  <si>
    <t>-977972879</t>
  </si>
  <si>
    <t>-1395764557</t>
  </si>
  <si>
    <t>126*10 'Přepočtené koeficientem množství</t>
  </si>
  <si>
    <t>167151111</t>
  </si>
  <si>
    <t>Nakládání výkopku z hornin třídy těžitelnosti I skupiny 1 až 3 přes 100 m3</t>
  </si>
  <si>
    <t>1947083273</t>
  </si>
  <si>
    <t>"pro zpětný zásyp" 321,72</t>
  </si>
  <si>
    <t>1723401892</t>
  </si>
  <si>
    <t>126*1,8</t>
  </si>
  <si>
    <t>171251201</t>
  </si>
  <si>
    <t>Uložení sypaniny na skládky nebo meziskládky</t>
  </si>
  <si>
    <t>1761750956</t>
  </si>
  <si>
    <t>1217783896</t>
  </si>
  <si>
    <t>175151101</t>
  </si>
  <si>
    <t>Obsypání potrubí strojně sypaninou bez prohození, uloženou do 3 m</t>
  </si>
  <si>
    <t>2889003</t>
  </si>
  <si>
    <t>58331200</t>
  </si>
  <si>
    <t>štěrkopísek netříděný</t>
  </si>
  <si>
    <t>-1593787619</t>
  </si>
  <si>
    <t>64*2 'Přepočtené koeficientem množství</t>
  </si>
  <si>
    <t>Vodorovné konstrukce</t>
  </si>
  <si>
    <t>451573111</t>
  </si>
  <si>
    <t>Lože pod potrubí otevřený výkop ze štěrkopísku</t>
  </si>
  <si>
    <t>865547311</t>
  </si>
  <si>
    <t>164*0,6*0,15</t>
  </si>
  <si>
    <t>452311151</t>
  </si>
  <si>
    <t>Podkladní desky z betonu prostého bez zvýšených nároků na prostředí tř. C 20/25 otevřený výkop</t>
  </si>
  <si>
    <t>-324815948</t>
  </si>
  <si>
    <t>"pod šachty" 5*1,5*1,5*0,15</t>
  </si>
  <si>
    <t>452351111</t>
  </si>
  <si>
    <t>Bednění podkladních desek nebo sedlového lože pod potrubí, stoky a drobné objekty otevřený výkop zřízení</t>
  </si>
  <si>
    <t>1873698526</t>
  </si>
  <si>
    <t>0,15*4*1,5*5</t>
  </si>
  <si>
    <t>452351112</t>
  </si>
  <si>
    <t>Bednění podkladních desek nebo sedlového lože pod potrubí, stoky a drobné objekty otevřený výkop odstranění</t>
  </si>
  <si>
    <t>-1732976721</t>
  </si>
  <si>
    <t>452368211</t>
  </si>
  <si>
    <t>Výztuž podkladních desek nebo bloků nebo pražců otevřený výkop ze svařovaných sítí Kari</t>
  </si>
  <si>
    <t>158460657</t>
  </si>
  <si>
    <t>1,688*0,07</t>
  </si>
  <si>
    <t>Vedení trubní dálková a přípojná</t>
  </si>
  <si>
    <t>830391811</t>
  </si>
  <si>
    <t>Bourání stávajícího kameninového potrubí DN přes 205 do 400</t>
  </si>
  <si>
    <t>-198896397</t>
  </si>
  <si>
    <t>871313123</t>
  </si>
  <si>
    <t>Montáž kanalizačního potrubí hladkého plnostěnného SN 12 z PVC-U DN 160</t>
  </si>
  <si>
    <t>1314344122</t>
  </si>
  <si>
    <t>28617266</t>
  </si>
  <si>
    <t>trubka kanalizační PP korugovaná DN 150x6000mm SN12</t>
  </si>
  <si>
    <t>1800181199</t>
  </si>
  <si>
    <t>68*1,03 'Přepočtené koeficientem množství</t>
  </si>
  <si>
    <t>871353123</t>
  </si>
  <si>
    <t>Montáž kanalizačního potrubí hladkého plnostěnného SN 12 z PVC-U DN 200</t>
  </si>
  <si>
    <t>-1240902402</t>
  </si>
  <si>
    <t>28611107</t>
  </si>
  <si>
    <t>trubka kanalizační PVC-U plnostěnná jednovrstvá s rázovou odolností DN 200x6000mm SN12</t>
  </si>
  <si>
    <t>-162340956</t>
  </si>
  <si>
    <t>18*1,03 'Přepočtené koeficientem množství</t>
  </si>
  <si>
    <t>871363123</t>
  </si>
  <si>
    <t>Montáž kanalizačního potrubí hladkého plnostěnného SN 12 z PVC-U DN 250</t>
  </si>
  <si>
    <t>743447104</t>
  </si>
  <si>
    <t>28611108</t>
  </si>
  <si>
    <t>trubka kanalizační PVC-U plnostěnná jednovrstvá s rázovou odolností DN 250x6000mm SN12</t>
  </si>
  <si>
    <t>332030246</t>
  </si>
  <si>
    <t>15*1,03 'Přepočtené koeficientem množství</t>
  </si>
  <si>
    <t>871393123</t>
  </si>
  <si>
    <t>Montáž kanalizačního potrubí hladkého plnostěnného SN 12 z PVC-U DN 400</t>
  </si>
  <si>
    <t>988149791</t>
  </si>
  <si>
    <t>28611110</t>
  </si>
  <si>
    <t>trubka kanalizační PVC-U plnostěnná jednovrstvá s rázovou odolností DN 400x6000mm SN12</t>
  </si>
  <si>
    <t>-1516169618</t>
  </si>
  <si>
    <t>63*1,03 'Přepočtené koeficientem množství</t>
  </si>
  <si>
    <t>890431811</t>
  </si>
  <si>
    <t>Bourání šachet z prefabrikovaných skruží ručně obestavěného prostoru přes 1,5 do 3 m3</t>
  </si>
  <si>
    <t>860193452</t>
  </si>
  <si>
    <t>892351111</t>
  </si>
  <si>
    <t>Tlaková zkouška vodou potrubí DN 150 nebo 200</t>
  </si>
  <si>
    <t>-263608134</t>
  </si>
  <si>
    <t>68+18</t>
  </si>
  <si>
    <t>892372111</t>
  </si>
  <si>
    <t>Zabezpečení konců potrubí DN do 300 při tlakových zkouškách vodou</t>
  </si>
  <si>
    <t>1157244793</t>
  </si>
  <si>
    <t>892381111</t>
  </si>
  <si>
    <t>Tlaková zkouška vodou potrubí DN 250, DN 300 nebo 350</t>
  </si>
  <si>
    <t>1448359134</t>
  </si>
  <si>
    <t>892421111</t>
  </si>
  <si>
    <t>Tlaková zkouška vodou potrubí DN 400 nebo 500</t>
  </si>
  <si>
    <t>1247235419</t>
  </si>
  <si>
    <t>8924R_01</t>
  </si>
  <si>
    <t>Zkouška těsnosti revizní šachty</t>
  </si>
  <si>
    <t>1818011745</t>
  </si>
  <si>
    <t>894410101</t>
  </si>
  <si>
    <t>Osazení betonových dílců pro kanalizační šachty DN 1000 šachtové dno výšky 600 mm</t>
  </si>
  <si>
    <t>-1694302846</t>
  </si>
  <si>
    <t>59224337</t>
  </si>
  <si>
    <t>dno betonové šachty DN 1000 kanalizační výšky 60cm</t>
  </si>
  <si>
    <t>637653485</t>
  </si>
  <si>
    <t>894410211</t>
  </si>
  <si>
    <t>Osazení betonových dílců pro kanalizační šachty DN 1000 skruž rovná výšky 250 mm</t>
  </si>
  <si>
    <t>-707265317</t>
  </si>
  <si>
    <t>59224066</t>
  </si>
  <si>
    <t>skruž betonová DN 1000x250 PS 100x25x12cm</t>
  </si>
  <si>
    <t>-105813361</t>
  </si>
  <si>
    <t>894410212</t>
  </si>
  <si>
    <t>Osazení betonových dílců pro kanalizační šachty DN 1000 skruž rovná výšky 500 mm</t>
  </si>
  <si>
    <t>-1357865040</t>
  </si>
  <si>
    <t>59224067</t>
  </si>
  <si>
    <t>skruž betonová DN 1000x500 100x50x12cm</t>
  </si>
  <si>
    <t>1191320887</t>
  </si>
  <si>
    <t>894410213</t>
  </si>
  <si>
    <t>Osazení betonových dílců pro kanalizační šachty DN 1000 skruž rovná výšky 1000 mm</t>
  </si>
  <si>
    <t>1113674787</t>
  </si>
  <si>
    <t>59224162</t>
  </si>
  <si>
    <t>skruž betonová kanalizační se stupadly 100x100x12cm</t>
  </si>
  <si>
    <t>1359972633</t>
  </si>
  <si>
    <t>894410232</t>
  </si>
  <si>
    <t>Osazení betonových dílců pro kanalizační šachty DN 1000 skruž přechodová (konus)</t>
  </si>
  <si>
    <t>810413340</t>
  </si>
  <si>
    <t>59224167</t>
  </si>
  <si>
    <t>skruž betonová přechodová 62,5/100x60x12cm stupadla poplastovaná</t>
  </si>
  <si>
    <t>1665947986</t>
  </si>
  <si>
    <t>899104112</t>
  </si>
  <si>
    <t>Osazení poklopů litinových, ocelových nebo železobetonových včetně rámů pro třídu zatížení D400, E600</t>
  </si>
  <si>
    <t>-1286456456</t>
  </si>
  <si>
    <t>28661935</t>
  </si>
  <si>
    <t>poklop šachtový litinový DN 600 pro třídu zatížení D400</t>
  </si>
  <si>
    <t>-434730649</t>
  </si>
  <si>
    <t>997013111</t>
  </si>
  <si>
    <t>Vnitrostaveništní doprava suti a vybouraných hmot pro budovy v do 6 m</t>
  </si>
  <si>
    <t>1785925057</t>
  </si>
  <si>
    <t>997013501</t>
  </si>
  <si>
    <t>Odvoz suti a vybouraných hmot na skládku nebo meziskládku do 1 km se složením</t>
  </si>
  <si>
    <t>692659011</t>
  </si>
  <si>
    <t>997013509</t>
  </si>
  <si>
    <t>Příplatek k odvozu suti a vybouraných hmot na skládku ZKD 1 km přes 1 km</t>
  </si>
  <si>
    <t>-1952313430</t>
  </si>
  <si>
    <t>15,727*10 'Přepočtené koeficientem množství</t>
  </si>
  <si>
    <t>997013862</t>
  </si>
  <si>
    <t>Poplatek za uložení stavebního odpadu na recyklační skládce (skládkovné) z armovaného betonu kód odpadu 17 01 01</t>
  </si>
  <si>
    <t>165881141</t>
  </si>
  <si>
    <t>998276101</t>
  </si>
  <si>
    <t>Přesun hmot pro trubní vedení z trub z plastických hmot otevřený výkop</t>
  </si>
  <si>
    <t>2018465885</t>
  </si>
  <si>
    <t>08 - Primární okruh tepelného čerpadla</t>
  </si>
  <si>
    <t>VRN - Vedlejší rozpočtové náklady</t>
  </si>
  <si>
    <t xml:space="preserve">    VRN1 - Průzkumné, zeměměřičské a projektové práce</t>
  </si>
  <si>
    <t xml:space="preserve">    VRN4 - Inženýrská činnost</t>
  </si>
  <si>
    <t xml:space="preserve">    VRN8 - Další náklady na pracovníky</t>
  </si>
  <si>
    <t xml:space="preserve">    VRN9 - Ostatní náklady</t>
  </si>
  <si>
    <t>132151104</t>
  </si>
  <si>
    <t>Hloubení rýh nezapažených š do 800 mm v hornině třídy těžitelnosti I skupiny 1 a 2 objem přes 100 m3 strojně</t>
  </si>
  <si>
    <t>-1549194542</t>
  </si>
  <si>
    <t>"pro potrubí" 166</t>
  </si>
  <si>
    <t>133112822</t>
  </si>
  <si>
    <t>Hloubení zapažených šachet v hornině třídy těžitelnosti I skupiny 1 a 2 plocha výkopu přes 4 do 20 m2 ručně</t>
  </si>
  <si>
    <t>1648494358</t>
  </si>
  <si>
    <t>2*2*1</t>
  </si>
  <si>
    <t>654690447</t>
  </si>
  <si>
    <t>25+4</t>
  </si>
  <si>
    <t>"zemina z vrtů" 9</t>
  </si>
  <si>
    <t>-1009446638</t>
  </si>
  <si>
    <t>25+4+9</t>
  </si>
  <si>
    <t>38*10 'Přepočtené koeficientem množství</t>
  </si>
  <si>
    <t>-728706507</t>
  </si>
  <si>
    <t>1401917826</t>
  </si>
  <si>
    <t>29*1,8 'Přepočtené koeficientem množství</t>
  </si>
  <si>
    <t>-1213626922</t>
  </si>
  <si>
    <t>1519186922</t>
  </si>
  <si>
    <t>-191154911</t>
  </si>
  <si>
    <t>644448715</t>
  </si>
  <si>
    <t>224313121</t>
  </si>
  <si>
    <t>Vrty pro tepelná čerpadla průměru do 150 mm hloubky 0 až 150 m</t>
  </si>
  <si>
    <t>-1748011005</t>
  </si>
  <si>
    <t>Poznámka k položce:_x000D_
Specifikace:• vrtání do vyprojektované hloubky - vrtaný průměr cca Ø 146 mm, úvodní vrtaný průměr v nesoudržných horninách s pracovními pažnicemi bude cca Ø 168 mm, pažnice se po provedení vrtů vytěží• instalace (zapuštění) geotermální vertikální sondy• průtočná zkouška sondy před zapuštěním, tlaková a průtočná zkouška po zapuštění, tlaková a průtočná zkouška po injetáži vrtu_x000D_
• nestabilní podloží (0,0 až 16,0) m• svrchní části vrtů je nutno propažit plnostěnou pracovní pažnicí za účelem stabilizace stěn a izolací jednotlivých horizontů podzemních vod</t>
  </si>
  <si>
    <t>7*199</t>
  </si>
  <si>
    <t>224313421</t>
  </si>
  <si>
    <t>Injektáž vrtu pro tepelná čerpadla injektážní směsí</t>
  </si>
  <si>
    <t>250907421</t>
  </si>
  <si>
    <t>227111114</t>
  </si>
  <si>
    <t>Odpažení maloprofilových vrtů průměru přes 156 do 195 mm</t>
  </si>
  <si>
    <t>308080119</t>
  </si>
  <si>
    <t>Poznámka k položce:_x000D_
• nestabilní podloží (0,0 až 16,0) m• svrchní části vrtů je nutno propažit plnostěnou pracovní pažnicí za účelem stabilizace stěn a izolací jednotlivých horizontů podzemních vod</t>
  </si>
  <si>
    <t>7*16</t>
  </si>
  <si>
    <t>224313321</t>
  </si>
  <si>
    <t>Vystrojení vrtu pro tepelná čerpadla geotermální sondou včetně závaží, vratných kolen, redukce a potrubí průměru 4 x 40 mm délky 200 m</t>
  </si>
  <si>
    <t>1715557563</t>
  </si>
  <si>
    <t>Poznámka k položce:_x000D_
• délka normované sondy 200 m• typ vystrojení: sonda s proměnlivou tloušťkou stěny 4 x ø 40, PN20• Použitý materiál v celé délce geotermální sondy PE 100 RC dle PAS 1075 Typ 1• Pata sondy bude opatřena vratným U kolenem z PE 100 RC.• V souladu se směrnicí VDI 4640 splňuje vratné U na patě sondy podmínky max. tlakové ztráty 10 mbar při rychlosti proudění 1,0 m/s, jakéhokoliv svařování paty sondy na stavbě je nepřípustné!• Pata sondy (nejvíce namáhaná část systému) musí splňovat tlakovou odolnost PN25• Geotermální sonda musí být vybavena délkovou signaturou pro možnost kontroly skutečně vystrojené hloubky vrtu• Geotermální sonda musí být vybavena signaturou směru proudění pro zamezení rizika zkratování okruhu při napojování• Pro snadné zavedení/zapuštění sondy bude na patu sondy osazeno kovové litinové závaží o hmotnosti 19 kg (alternativně je možno použít tyče pro zatlačování sondy s použítím systémového opěrného prvku)• Sonda musí splňovat certifikace dle SKZ, zaručující kvalitu materiálu_x000D_
Specifikace závaží:• délka 615 mm, vnější Ø 94 mm, hmotnost 19 kg• s otvorem skrz závaží zabraňujícím pístovému efektu• easy CLIP pro snadné přichycení na GVS• spodní závit pro napojení přídavného závaží</t>
  </si>
  <si>
    <t>871161141</t>
  </si>
  <si>
    <t>Montáž potrubí z PE100 RC SDR 11 otevřený výkop svařovaných na tupo d 32 x 3,0 mm</t>
  </si>
  <si>
    <t>-1951950545</t>
  </si>
  <si>
    <t>Poznámka k položce:_x000D_
Injekční potrubí</t>
  </si>
  <si>
    <t>7*200</t>
  </si>
  <si>
    <t>28613500</t>
  </si>
  <si>
    <t>potrubí vodovodní dvouvrstvé PE100 RC SDR11 32x3,0mm</t>
  </si>
  <si>
    <t>1493180334</t>
  </si>
  <si>
    <t>1400*1,015 'Přepočtené koeficientem množství</t>
  </si>
  <si>
    <t>871181211</t>
  </si>
  <si>
    <t>Montáž potrubí z PE100 RC SDR 11 otevřený výkop svařovaných elektrotvarovkou d 50 x 4,6 mm</t>
  </si>
  <si>
    <t>678925939</t>
  </si>
  <si>
    <t>28613502</t>
  </si>
  <si>
    <t>potrubí vodovodní dvouvrstvé PE100 RC SDR11 50x4,6mm</t>
  </si>
  <si>
    <t>1051163625</t>
  </si>
  <si>
    <t>550*1,015 'Přepočtené koeficientem množství</t>
  </si>
  <si>
    <t>877181101</t>
  </si>
  <si>
    <t>Montáž elektrospojek na vodovodním potrubí z PE trub d 50</t>
  </si>
  <si>
    <t>-1082983328</t>
  </si>
  <si>
    <t>Poznámka k položce:_x000D_
Redukce počtu větví vrtů - přímá (snížení počtu okruhů)</t>
  </si>
  <si>
    <t>28615971</t>
  </si>
  <si>
    <t>elektrospojka SDR11 PE 100 PN16 D 50mm</t>
  </si>
  <si>
    <t>331527631</t>
  </si>
  <si>
    <t>28614973</t>
  </si>
  <si>
    <t>elektroredukce PE 100 PN16 D 50-40mm</t>
  </si>
  <si>
    <t>2008801941</t>
  </si>
  <si>
    <t>16*2</t>
  </si>
  <si>
    <t>877171101</t>
  </si>
  <si>
    <t>Montáž elektrospojek na vodovodním potrubí z PE trub d 40</t>
  </si>
  <si>
    <t>-557504118</t>
  </si>
  <si>
    <t>28615970</t>
  </si>
  <si>
    <t>elektrospojka SDR11 PE 100 PN16 D 40mm</t>
  </si>
  <si>
    <t>-1717721205</t>
  </si>
  <si>
    <t>-1763714155</t>
  </si>
  <si>
    <t>-65883561</t>
  </si>
  <si>
    <t>1867936297</t>
  </si>
  <si>
    <t>877181110</t>
  </si>
  <si>
    <t>Montáž elektrokolen 45° na vodovodním potrubí z PE trub d 50</t>
  </si>
  <si>
    <t>-7801107</t>
  </si>
  <si>
    <t>28614945</t>
  </si>
  <si>
    <t>elektrokoleno 45° PE 100 PN16 D 50mm</t>
  </si>
  <si>
    <t>1115703370</t>
  </si>
  <si>
    <t>893811324</t>
  </si>
  <si>
    <t>Osazení sběrné jímky</t>
  </si>
  <si>
    <t>1641621382</t>
  </si>
  <si>
    <t>48476131</t>
  </si>
  <si>
    <t>J - Plně vybavená jímka DUO s vývody 8/8</t>
  </si>
  <si>
    <t>740211493</t>
  </si>
  <si>
    <t>Poznámka k položce:_x000D_
Specifikace:• orientaci vývodů: 4L, 4P• nevodotěsná varianta• protiskluzový poklop, A15• 1 x rozdělovač 110 x10,0 mm, PVC kulové kohouty DN25 – 8 výstupů• 1 x sběrač 110 x 10,0 mm, vyvažovací PVC KK vč. PP průtokoměrů 35-70 l/min – 8 vstupů• 2 x napouštěcí/odvzdušňovací kohout• 16 x vývod z jímky potrubí Ø 40 mm• 2 x vývod z jímky potrubí Ø 110 mm• 2 x uzávěr výstupu na páteřní potrubí pomocí uzavíracího kohoutu DN100</t>
  </si>
  <si>
    <t>220182002</t>
  </si>
  <si>
    <t>Zatažení ochranné trubky z HDPE 110 mm do chráničky</t>
  </si>
  <si>
    <t>953273190</t>
  </si>
  <si>
    <t>34571365</t>
  </si>
  <si>
    <t>chránička korugovaná, Ø 110 mm (vnější), PEHD</t>
  </si>
  <si>
    <t>-1348195146</t>
  </si>
  <si>
    <t>58*1,05 'Přepočtené koeficientem množství</t>
  </si>
  <si>
    <t>7733R_01</t>
  </si>
  <si>
    <t>(D+M) Těsnící manžeta EPDM 110/50</t>
  </si>
  <si>
    <t>1450693963</t>
  </si>
  <si>
    <t>871251211</t>
  </si>
  <si>
    <t>Montáž potrubí z PE100 RC SDR 11 otevřený výkop svařovaných elektrotvarovkou d 110 x 10,0 mm</t>
  </si>
  <si>
    <t>-736340353</t>
  </si>
  <si>
    <t>28613116</t>
  </si>
  <si>
    <t>potrubí vodovodní jednovrstvé PE100 RC PN 16 SDR11 110x10,0mm</t>
  </si>
  <si>
    <t>-490565857</t>
  </si>
  <si>
    <t>12*1,015 'Přepočtené koeficientem množství</t>
  </si>
  <si>
    <t>877251110</t>
  </si>
  <si>
    <t>Montáž elektrokolen 45° na vodovodním potrubí z PE trub d 110</t>
  </si>
  <si>
    <t>-1523519988</t>
  </si>
  <si>
    <t>28614949</t>
  </si>
  <si>
    <t>elektrokoleno 45° PE 100 PN16 D 110mm</t>
  </si>
  <si>
    <t>502019833</t>
  </si>
  <si>
    <t>877251101</t>
  </si>
  <si>
    <t>Montáž elektrospojek na vodovodním potrubí z PE trub d 110</t>
  </si>
  <si>
    <t>-984742130</t>
  </si>
  <si>
    <t>28615975</t>
  </si>
  <si>
    <t>elektrospojka SDR11 PE 100 PN16 D 110mm</t>
  </si>
  <si>
    <t>-457644215</t>
  </si>
  <si>
    <t>2201R_05</t>
  </si>
  <si>
    <t>Zatažení ochranné trubky z HDPE 200 mm do chráničky</t>
  </si>
  <si>
    <t>886784236</t>
  </si>
  <si>
    <t>34571369</t>
  </si>
  <si>
    <t>chránička korugovaná, Ø 200 mm (vnější), PEHD</t>
  </si>
  <si>
    <t>152648974</t>
  </si>
  <si>
    <t>7733R_02</t>
  </si>
  <si>
    <t>(D+M) Těsnící manžeta EPDM 200/110</t>
  </si>
  <si>
    <t>339278040</t>
  </si>
  <si>
    <t>7734R_03</t>
  </si>
  <si>
    <t>(D+M) otočná příruba: Ø 110 (DN 100), 8 x M16, PP - ocel</t>
  </si>
  <si>
    <t>2085160796</t>
  </si>
  <si>
    <t>8912R_04</t>
  </si>
  <si>
    <t>(D+M) Uzavírací klapka PVC 110-125</t>
  </si>
  <si>
    <t>153902473</t>
  </si>
  <si>
    <t>Poznámka k položce:_x000D_
uzavírací klapka d 110-125 mm (DN 100)• uzavírací klapka na uzavření páteře d110 mm• PVC-U, EPDM</t>
  </si>
  <si>
    <t>7333R_06</t>
  </si>
  <si>
    <t>Prostupová pažnice Typ: 150/450</t>
  </si>
  <si>
    <t>-2087771496</t>
  </si>
  <si>
    <t>Poznámka k položce:_x000D_
• pro vodorovné i svislé konstrukce, silnostěnné a plnostěnné PVC• vnitřní průměr pažnice: DN/ID 150• tloušťka konstrukce: L = 450 mm• monolitické spojení s betonem (bílá vana)• tlaková odolnost: vodotěsnost, plynotěsnost do 1,5 bar• límec s povrchem: pro asfaltové pásy a PVC fólie• standardní šířka límce 100 mm• 2× montážní držák/víčko pro montáž pažnice do bednění před betonáží</t>
  </si>
  <si>
    <t>7333R_07</t>
  </si>
  <si>
    <t>Nedělená těsnící vložka Typ DD: 150/110</t>
  </si>
  <si>
    <t>-1956843495</t>
  </si>
  <si>
    <t>899722113</t>
  </si>
  <si>
    <t>Krytí potrubí z plastů výstražnou fólií z PVC přes 25 do 34cm</t>
  </si>
  <si>
    <t>919663814</t>
  </si>
  <si>
    <t>Nemrznoucí směs - KONCENTRÁT</t>
  </si>
  <si>
    <t>709374545</t>
  </si>
  <si>
    <t>-111857886</t>
  </si>
  <si>
    <t>733811223</t>
  </si>
  <si>
    <t>Ochrana potrubí ústředního vytápění termoizolačními trubicemi z PE tl přes 6 do 9 mm DN přes 45 do 63 mm</t>
  </si>
  <si>
    <t>-820707035</t>
  </si>
  <si>
    <t>733811246</t>
  </si>
  <si>
    <t>Ochrana potrubí ústředního vytápění termoizolačními trubicemi z PE tl přes 13 do 20 mm DN přes 110 mm</t>
  </si>
  <si>
    <t>1297700640</t>
  </si>
  <si>
    <t>Vedlejší rozpočtové náklady</t>
  </si>
  <si>
    <t>VRN1</t>
  </si>
  <si>
    <t>Průzkumné, zeměměřičské a projektové práce</t>
  </si>
  <si>
    <t>012444000</t>
  </si>
  <si>
    <t>Geodetické měření skutečného provedení stavby</t>
  </si>
  <si>
    <t>1024</t>
  </si>
  <si>
    <t>1783926948</t>
  </si>
  <si>
    <t>010001000</t>
  </si>
  <si>
    <t>-2026946193</t>
  </si>
  <si>
    <t>Poznámka k položce:_x000D_
Zpracování dokumentace pro provádění vrtů hornickým způsobem, ve smyslu přílohy č. 1 vyhlášky č. 239/1998 - nutný pro kontrolní orgán - OBÚ,_x000D_
Hlášení prací na OBÚ (báňský úřad)</t>
  </si>
  <si>
    <t>013254000</t>
  </si>
  <si>
    <t>Dokumentace skutečného provedení stavby</t>
  </si>
  <si>
    <t>-426362317</t>
  </si>
  <si>
    <t>013294000</t>
  </si>
  <si>
    <t>Ostatní dokumentace stavby</t>
  </si>
  <si>
    <t>s…</t>
  </si>
  <si>
    <t>-1980825976</t>
  </si>
  <si>
    <t>Poznámka k položce:_x000D_
závěrečná zpráva</t>
  </si>
  <si>
    <t>VRN4</t>
  </si>
  <si>
    <t>Inženýrská činnost</t>
  </si>
  <si>
    <t>041903000</t>
  </si>
  <si>
    <t>Dozor jiné osoby-hydrogeolog</t>
  </si>
  <si>
    <t>1676970486</t>
  </si>
  <si>
    <t>VRN8</t>
  </si>
  <si>
    <t>Další náklady na pracovníky</t>
  </si>
  <si>
    <t>080001000</t>
  </si>
  <si>
    <t>1912764410</t>
  </si>
  <si>
    <t>VRN9</t>
  </si>
  <si>
    <t>Ostatní náklady</t>
  </si>
  <si>
    <t>090001000</t>
  </si>
  <si>
    <t>Ostatní náklady-Doprava vrtné techniky na stavbu - vrtná souprava, kompresor</t>
  </si>
  <si>
    <t>1004479515</t>
  </si>
  <si>
    <t xml:space="preserve">09 - Nabíječky </t>
  </si>
  <si>
    <t xml:space="preserve">    7421 - Vnější jednotky</t>
  </si>
  <si>
    <t xml:space="preserve">    7422 - Rozvaděče</t>
  </si>
  <si>
    <t>M - Práce a dodávky M</t>
  </si>
  <si>
    <t xml:space="preserve">    46-M - Zemní práce při extr.mont.pracích</t>
  </si>
  <si>
    <t>278381552</t>
  </si>
  <si>
    <t>Základ pod stroje z betonu do 5 m3 tř. C 25/30 složitosti II</t>
  </si>
  <si>
    <t>-279778141</t>
  </si>
  <si>
    <t>2783R_02</t>
  </si>
  <si>
    <t xml:space="preserve">(M+D) Sloupky </t>
  </si>
  <si>
    <t>516990647</t>
  </si>
  <si>
    <t>742110021</t>
  </si>
  <si>
    <t>Montáž trubek pro slaboproud plastových tuhých pro vnější rozvody uložených volně na příchytky</t>
  </si>
  <si>
    <t>-813728473</t>
  </si>
  <si>
    <t>34571360</t>
  </si>
  <si>
    <t>trubka elektroinstalační HDPE tuhá dvouplášťová korugovaná D 32/40mm</t>
  </si>
  <si>
    <t>-877471947</t>
  </si>
  <si>
    <t>280*1,05 'Přepočtené koeficientem množství</t>
  </si>
  <si>
    <t>742124009</t>
  </si>
  <si>
    <t>Montáž kabelů datových FTP, UTP, STP pro vnější rozvody do trubky</t>
  </si>
  <si>
    <t>584344949</t>
  </si>
  <si>
    <t>34121265</t>
  </si>
  <si>
    <t>kabel datový venkovní jádro Cu plné plášť PE (U/UTP) kategorie 6</t>
  </si>
  <si>
    <t>1997224007</t>
  </si>
  <si>
    <t>350*1,2 'Přepočtené koeficientem množství</t>
  </si>
  <si>
    <t>2100R_01</t>
  </si>
  <si>
    <t xml:space="preserve">Montáž a dodávka průchodky </t>
  </si>
  <si>
    <t>-434266546</t>
  </si>
  <si>
    <t>742330101</t>
  </si>
  <si>
    <t>Měření metalického segmentu s vyhotovením protokolu</t>
  </si>
  <si>
    <t>1645637313</t>
  </si>
  <si>
    <t>7421</t>
  </si>
  <si>
    <t>Vnější jednotky</t>
  </si>
  <si>
    <t>7421R_01</t>
  </si>
  <si>
    <t>Venkovní jednotka - platební terminál - kompletní</t>
  </si>
  <si>
    <t>7422R_02</t>
  </si>
  <si>
    <t>Montáž, nastavení a zprovoznění se stávajícími systémy</t>
  </si>
  <si>
    <t>7422R_03</t>
  </si>
  <si>
    <t>7422</t>
  </si>
  <si>
    <t>Rozvaděče</t>
  </si>
  <si>
    <t>3571R_02</t>
  </si>
  <si>
    <t>Rozvaděč SLB</t>
  </si>
  <si>
    <t>-373513635</t>
  </si>
  <si>
    <t>35712089</t>
  </si>
  <si>
    <t xml:space="preserve">switch PoE 8 portů </t>
  </si>
  <si>
    <t>-1324638624</t>
  </si>
  <si>
    <t>37451110</t>
  </si>
  <si>
    <t>patch panel Cat6 PCB 1U 24 portů 19" UTP</t>
  </si>
  <si>
    <t>807322625</t>
  </si>
  <si>
    <t>7422R_25</t>
  </si>
  <si>
    <t>řídící jednotka - připojení na místní datovou síť</t>
  </si>
  <si>
    <t>7422R_30</t>
  </si>
  <si>
    <t>7422R_36</t>
  </si>
  <si>
    <t>7422R_37</t>
  </si>
  <si>
    <t>Práce a dodávky M</t>
  </si>
  <si>
    <t>46-M</t>
  </si>
  <si>
    <t>Zemní práce při extr.mont.pracích</t>
  </si>
  <si>
    <t>460010025</t>
  </si>
  <si>
    <t>Vytyčení trasy inženýrských sítí v zastavěném prostoru</t>
  </si>
  <si>
    <t>km</t>
  </si>
  <si>
    <t>-99838633</t>
  </si>
  <si>
    <t>460171172</t>
  </si>
  <si>
    <t>Hloubení kabelových nezapažených rýh strojně š 35 cm hl 80 cm v hornině tř I skupiny 3</t>
  </si>
  <si>
    <t>-833968077</t>
  </si>
  <si>
    <t>460411111</t>
  </si>
  <si>
    <t>Zásyp jam při elektromontážích strojně bez zhutnění</t>
  </si>
  <si>
    <t>-56015975</t>
  </si>
  <si>
    <t>50*0,35*0,5</t>
  </si>
  <si>
    <t>460661111</t>
  </si>
  <si>
    <t>Kabelové lože z písku pro kabely nn bez zakrytí š lože do 35 cm</t>
  </si>
  <si>
    <t>-1991087417</t>
  </si>
  <si>
    <t>460661511</t>
  </si>
  <si>
    <t>Kabelové lože z písku pro kabely nn kryté plastovou fólií š lože do 25 cm</t>
  </si>
  <si>
    <t>-1904307651</t>
  </si>
  <si>
    <t>4607R_03</t>
  </si>
  <si>
    <t>1105598617</t>
  </si>
  <si>
    <t>10 - VRN</t>
  </si>
  <si>
    <t xml:space="preserve">    VRN3 - Zařízení staveniště</t>
  </si>
  <si>
    <t xml:space="preserve">    VRN6 - Územní vlivy</t>
  </si>
  <si>
    <t>Ostatní dokumentace stavby-dílenská dokumentace</t>
  </si>
  <si>
    <t>1910756450</t>
  </si>
  <si>
    <t>VRN3</t>
  </si>
  <si>
    <t>Zařízení staveniště</t>
  </si>
  <si>
    <t>030001000</t>
  </si>
  <si>
    <t>539994242</t>
  </si>
  <si>
    <t>VRN6</t>
  </si>
  <si>
    <t>Územní vlivy</t>
  </si>
  <si>
    <t>060001000</t>
  </si>
  <si>
    <t>-61338213</t>
  </si>
  <si>
    <t>1287337176</t>
  </si>
  <si>
    <t>-886364000</t>
  </si>
  <si>
    <t>Osvětlovací stožár 4m</t>
  </si>
  <si>
    <t>151101103</t>
  </si>
  <si>
    <t>Zřízení příložného pažení a rozepření stěn rýh hl do 4 m</t>
  </si>
  <si>
    <t>Geodetické měření</t>
  </si>
</sst>
</file>

<file path=xl/styles.xml><?xml version="1.0" encoding="utf-8"?>
<styleSheet xmlns="http://schemas.openxmlformats.org/spreadsheetml/2006/main">
  <numFmts count="4">
    <numFmt numFmtId="164" formatCode="#,##0.00%"/>
    <numFmt numFmtId="165" formatCode="dd\.mm\.yyyy"/>
    <numFmt numFmtId="166" formatCode="#,##0.00000"/>
    <numFmt numFmtId="167" formatCode="#,##0.000"/>
  </numFmts>
  <fonts count="38">
    <font>
      <sz val="8"/>
      <name val="Arial CE"/>
      <family val="2"/>
    </font>
    <font>
      <sz val="10"/>
      <color rgb="FF969696"/>
      <name val="Arial CE"/>
    </font>
    <font>
      <sz val="10"/>
      <name val="Arial CE"/>
    </font>
    <font>
      <b/>
      <sz val="11"/>
      <name val="Arial CE"/>
    </font>
    <font>
      <b/>
      <sz val="12"/>
      <name val="Arial CE"/>
    </font>
    <font>
      <sz val="11"/>
      <name val="Arial CE"/>
    </font>
    <font>
      <sz val="12"/>
      <color rgb="FF003366"/>
      <name val="Arial CE"/>
    </font>
    <font>
      <sz val="10"/>
      <color rgb="FF003366"/>
      <name val="Arial CE"/>
    </font>
    <font>
      <sz val="8"/>
      <color rgb="FF003366"/>
      <name val="Arial CE"/>
    </font>
    <font>
      <sz val="8"/>
      <color rgb="FF505050"/>
      <name val="Arial CE"/>
    </font>
    <font>
      <sz val="8"/>
      <color rgb="FFFF0000"/>
      <name val="Arial CE"/>
    </font>
    <font>
      <sz val="8"/>
      <color rgb="FF0000A8"/>
      <name val="Arial CE"/>
    </font>
    <font>
      <sz val="8"/>
      <color rgb="FF800080"/>
      <name val="Arial CE"/>
    </font>
    <font>
      <sz val="8"/>
      <color rgb="FFFFFFFF"/>
      <name val="Arial CE"/>
    </font>
    <font>
      <sz val="8"/>
      <color rgb="FF3366FF"/>
      <name val="Arial CE"/>
    </font>
    <font>
      <b/>
      <sz val="14"/>
      <name val="Arial CE"/>
    </font>
    <font>
      <b/>
      <sz val="10"/>
      <name val="Arial CE"/>
    </font>
    <font>
      <b/>
      <sz val="10"/>
      <color rgb="FF969696"/>
      <name val="Arial CE"/>
    </font>
    <font>
      <b/>
      <sz val="10"/>
      <color rgb="FF464646"/>
      <name val="Arial CE"/>
    </font>
    <font>
      <sz val="12"/>
      <color rgb="FF969696"/>
      <name val="Arial CE"/>
    </font>
    <font>
      <sz val="8"/>
      <color rgb="FF969696"/>
      <name val="Arial CE"/>
    </font>
    <font>
      <sz val="9"/>
      <name val="Arial CE"/>
    </font>
    <font>
      <sz val="9"/>
      <color rgb="FF969696"/>
      <name val="Arial CE"/>
    </font>
    <font>
      <b/>
      <sz val="12"/>
      <color rgb="FF960000"/>
      <name val="Arial CE"/>
    </font>
    <font>
      <sz val="12"/>
      <name val="Arial CE"/>
    </font>
    <font>
      <sz val="18"/>
      <color theme="10"/>
      <name val="Wingdings 2"/>
    </font>
    <font>
      <b/>
      <sz val="11"/>
      <color rgb="FF003366"/>
      <name val="Arial CE"/>
    </font>
    <font>
      <sz val="11"/>
      <color rgb="FF003366"/>
      <name val="Arial CE"/>
    </font>
    <font>
      <sz val="11"/>
      <color rgb="FF969696"/>
      <name val="Arial CE"/>
    </font>
    <font>
      <sz val="10"/>
      <color rgb="FF3366FF"/>
      <name val="Arial CE"/>
    </font>
    <font>
      <b/>
      <sz val="12"/>
      <color rgb="FF800000"/>
      <name val="Arial CE"/>
    </font>
    <font>
      <sz val="8"/>
      <color rgb="FF960000"/>
      <name val="Arial CE"/>
    </font>
    <font>
      <b/>
      <sz val="8"/>
      <name val="Arial CE"/>
    </font>
    <font>
      <sz val="7"/>
      <color rgb="FF969696"/>
      <name val="Arial CE"/>
    </font>
    <font>
      <i/>
      <sz val="9"/>
      <color rgb="FF0000FF"/>
      <name val="Arial CE"/>
    </font>
    <font>
      <i/>
      <sz val="8"/>
      <color rgb="FF0000FF"/>
      <name val="Arial CE"/>
    </font>
    <font>
      <i/>
      <sz val="7"/>
      <color rgb="FF969696"/>
      <name val="Arial CE"/>
    </font>
    <font>
      <u/>
      <sz val="11"/>
      <color theme="10"/>
      <name val="Calibri"/>
      <scheme val="minor"/>
    </font>
  </fonts>
  <fills count="6">
    <fill>
      <patternFill patternType="none"/>
    </fill>
    <fill>
      <patternFill patternType="gray125"/>
    </fill>
    <fill>
      <patternFill patternType="solid">
        <fgColor rgb="FFC0C0C0"/>
      </patternFill>
    </fill>
    <fill>
      <patternFill patternType="solid">
        <fgColor rgb="FFBEBEBE"/>
      </patternFill>
    </fill>
    <fill>
      <patternFill patternType="solid">
        <fgColor rgb="FFD2D2D2"/>
      </patternFill>
    </fill>
    <fill>
      <patternFill patternType="solid">
        <fgColor theme="9" tint="0.79998168889431442"/>
        <bgColor indexed="64"/>
      </patternFill>
    </fill>
  </fills>
  <borders count="23">
    <border>
      <left/>
      <right/>
      <top/>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right/>
      <top style="hair">
        <color rgb="FF000000"/>
      </top>
      <bottom/>
      <diagonal/>
    </border>
    <border>
      <left/>
      <right/>
      <top/>
      <bottom style="hair">
        <color rgb="FF000000"/>
      </bottom>
      <diagonal/>
    </border>
    <border>
      <left style="hair">
        <color rgb="FF000000"/>
      </left>
      <right/>
      <top style="hair">
        <color rgb="FF000000"/>
      </top>
      <bottom style="hair">
        <color rgb="FF000000"/>
      </bottom>
      <diagonal/>
    </border>
    <border>
      <left/>
      <right/>
      <top style="hair">
        <color rgb="FF000000"/>
      </top>
      <bottom style="hair">
        <color rgb="FF000000"/>
      </bottom>
      <diagonal/>
    </border>
    <border>
      <left/>
      <right style="hair">
        <color rgb="FF000000"/>
      </right>
      <top style="hair">
        <color rgb="FF000000"/>
      </top>
      <bottom style="hair">
        <color rgb="FF000000"/>
      </bottom>
      <diagonal/>
    </border>
    <border>
      <left style="thin">
        <color rgb="FF000000"/>
      </left>
      <right/>
      <top/>
      <bottom style="thin">
        <color rgb="FF000000"/>
      </bottom>
      <diagonal/>
    </border>
    <border>
      <left/>
      <right/>
      <top/>
      <bottom style="thin">
        <color rgb="FF000000"/>
      </bottom>
      <diagonal/>
    </border>
    <border>
      <left style="hair">
        <color rgb="FF969696"/>
      </left>
      <right/>
      <top style="hair">
        <color rgb="FF969696"/>
      </top>
      <bottom/>
      <diagonal/>
    </border>
    <border>
      <left/>
      <right/>
      <top style="hair">
        <color rgb="FF969696"/>
      </top>
      <bottom/>
      <diagonal/>
    </border>
    <border>
      <left/>
      <right style="hair">
        <color rgb="FF969696"/>
      </right>
      <top style="hair">
        <color rgb="FF969696"/>
      </top>
      <bottom/>
      <diagonal/>
    </border>
    <border>
      <left style="hair">
        <color rgb="FF969696"/>
      </left>
      <right/>
      <top/>
      <bottom/>
      <diagonal/>
    </border>
    <border>
      <left/>
      <right style="hair">
        <color rgb="FF969696"/>
      </right>
      <top/>
      <bottom/>
      <diagonal/>
    </border>
    <border>
      <left style="hair">
        <color rgb="FF969696"/>
      </left>
      <right/>
      <top style="hair">
        <color rgb="FF969696"/>
      </top>
      <bottom style="hair">
        <color rgb="FF969696"/>
      </bottom>
      <diagonal/>
    </border>
    <border>
      <left/>
      <right/>
      <top style="hair">
        <color rgb="FF969696"/>
      </top>
      <bottom style="hair">
        <color rgb="FF969696"/>
      </bottom>
      <diagonal/>
    </border>
    <border>
      <left/>
      <right style="hair">
        <color rgb="FF969696"/>
      </right>
      <top style="hair">
        <color rgb="FF969696"/>
      </top>
      <bottom style="hair">
        <color rgb="FF969696"/>
      </bottom>
      <diagonal/>
    </border>
    <border>
      <left style="hair">
        <color rgb="FF969696"/>
      </left>
      <right/>
      <top/>
      <bottom style="hair">
        <color rgb="FF969696"/>
      </bottom>
      <diagonal/>
    </border>
    <border>
      <left/>
      <right/>
      <top/>
      <bottom style="hair">
        <color rgb="FF969696"/>
      </bottom>
      <diagonal/>
    </border>
    <border>
      <left/>
      <right style="hair">
        <color rgb="FF969696"/>
      </right>
      <top/>
      <bottom style="hair">
        <color rgb="FF969696"/>
      </bottom>
      <diagonal/>
    </border>
    <border>
      <left style="hair">
        <color rgb="FF969696"/>
      </left>
      <right style="hair">
        <color rgb="FF969696"/>
      </right>
      <top style="hair">
        <color rgb="FF969696"/>
      </top>
      <bottom style="hair">
        <color rgb="FF969696"/>
      </bottom>
      <diagonal/>
    </border>
  </borders>
  <cellStyleXfs count="2">
    <xf numFmtId="0" fontId="0" fillId="0" borderId="0"/>
    <xf numFmtId="0" fontId="37" fillId="0" borderId="0" applyNumberFormat="0" applyFill="0" applyBorder="0" applyAlignment="0" applyProtection="0"/>
  </cellStyleXfs>
  <cellXfs count="287">
    <xf numFmtId="0" fontId="0" fillId="0" borderId="0" xfId="0"/>
    <xf numFmtId="0" fontId="0" fillId="0" borderId="0" xfId="0"/>
    <xf numFmtId="0" fontId="0" fillId="0" borderId="0" xfId="0" applyAlignment="1">
      <alignment vertical="center"/>
    </xf>
    <xf numFmtId="0" fontId="1" fillId="0" borderId="0" xfId="0" applyFont="1" applyAlignment="1">
      <alignment vertical="center"/>
    </xf>
    <xf numFmtId="0" fontId="2"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5" fillId="0" borderId="0" xfId="0" applyFont="1" applyAlignment="1">
      <alignment vertical="center"/>
    </xf>
    <xf numFmtId="0" fontId="0" fillId="0" borderId="0" xfId="0" applyAlignment="1">
      <alignment vertical="center" wrapText="1"/>
    </xf>
    <xf numFmtId="0" fontId="6" fillId="0" borderId="0" xfId="0" applyFont="1" applyAlignment="1">
      <alignment vertical="center"/>
    </xf>
    <xf numFmtId="0" fontId="7" fillId="0" borderId="0" xfId="0" applyFont="1" applyAlignment="1">
      <alignment vertical="center"/>
    </xf>
    <xf numFmtId="0" fontId="0" fillId="0" borderId="0" xfId="0" applyAlignment="1">
      <alignment horizontal="center" vertical="center" wrapText="1"/>
    </xf>
    <xf numFmtId="0" fontId="8" fillId="0" borderId="0" xfId="0" applyFont="1" applyAlignment="1"/>
    <xf numFmtId="0" fontId="9" fillId="0" borderId="0" xfId="0" applyFont="1" applyAlignment="1">
      <alignment vertical="center"/>
    </xf>
    <xf numFmtId="0" fontId="10" fillId="0" borderId="0" xfId="0" applyFont="1" applyAlignment="1">
      <alignment vertical="center"/>
    </xf>
    <xf numFmtId="0" fontId="11" fillId="0" borderId="0" xfId="0" applyFont="1" applyAlignment="1">
      <alignment vertical="center"/>
    </xf>
    <xf numFmtId="0" fontId="12" fillId="0" borderId="0" xfId="0" applyFont="1" applyAlignment="1">
      <alignment vertical="center"/>
    </xf>
    <xf numFmtId="0" fontId="13" fillId="0" borderId="0" xfId="0" applyFont="1" applyAlignment="1">
      <alignment horizontal="left" vertical="center"/>
    </xf>
    <xf numFmtId="0" fontId="0" fillId="0" borderId="0" xfId="0" applyFont="1" applyAlignment="1">
      <alignment horizontal="left" vertical="center"/>
    </xf>
    <xf numFmtId="0" fontId="0" fillId="0" borderId="1" xfId="0" applyBorder="1"/>
    <xf numFmtId="0" fontId="0" fillId="0" borderId="2" xfId="0" applyBorder="1"/>
    <xf numFmtId="0" fontId="0" fillId="0" borderId="3" xfId="0" applyBorder="1"/>
    <xf numFmtId="0" fontId="15" fillId="0" borderId="0" xfId="0" applyFont="1" applyAlignment="1">
      <alignment horizontal="left" vertical="center"/>
    </xf>
    <xf numFmtId="0" fontId="14" fillId="0" borderId="0" xfId="0" applyFont="1" applyAlignment="1">
      <alignment horizontal="left" vertical="center"/>
    </xf>
    <xf numFmtId="0" fontId="1" fillId="0" borderId="0" xfId="0" applyFont="1" applyAlignment="1">
      <alignment horizontal="left" vertical="top"/>
    </xf>
    <xf numFmtId="0" fontId="2" fillId="0" borderId="0" xfId="0" applyFont="1" applyAlignment="1">
      <alignment horizontal="left" vertical="center"/>
    </xf>
    <xf numFmtId="0" fontId="3" fillId="0" borderId="0" xfId="0" applyFont="1" applyAlignment="1">
      <alignment horizontal="left" vertical="top"/>
    </xf>
    <xf numFmtId="0" fontId="1" fillId="0" borderId="0" xfId="0" applyFont="1" applyAlignment="1">
      <alignment horizontal="left" vertical="center"/>
    </xf>
    <xf numFmtId="0" fontId="0" fillId="0" borderId="4" xfId="0" applyBorder="1"/>
    <xf numFmtId="0" fontId="0" fillId="0" borderId="0" xfId="0" applyFont="1" applyAlignment="1">
      <alignment vertical="center"/>
    </xf>
    <xf numFmtId="0" fontId="0" fillId="0" borderId="3" xfId="0" applyFont="1" applyBorder="1" applyAlignment="1">
      <alignment vertical="center"/>
    </xf>
    <xf numFmtId="0" fontId="16" fillId="0" borderId="5" xfId="0" applyFont="1" applyBorder="1" applyAlignment="1">
      <alignment horizontal="left" vertical="center"/>
    </xf>
    <xf numFmtId="0" fontId="0" fillId="0" borderId="5" xfId="0" applyFont="1" applyBorder="1" applyAlignment="1">
      <alignment vertical="center"/>
    </xf>
    <xf numFmtId="0" fontId="1" fillId="0" borderId="3" xfId="0" applyFont="1" applyBorder="1" applyAlignment="1">
      <alignment vertical="center"/>
    </xf>
    <xf numFmtId="0" fontId="0" fillId="3" borderId="0" xfId="0" applyFont="1" applyFill="1" applyAlignment="1">
      <alignment vertical="center"/>
    </xf>
    <xf numFmtId="0" fontId="4" fillId="3" borderId="6" xfId="0" applyFont="1" applyFill="1" applyBorder="1" applyAlignment="1">
      <alignment horizontal="left" vertical="center"/>
    </xf>
    <xf numFmtId="0" fontId="0" fillId="3" borderId="7" xfId="0" applyFont="1" applyFill="1" applyBorder="1" applyAlignment="1">
      <alignment vertical="center"/>
    </xf>
    <xf numFmtId="0" fontId="4" fillId="3" borderId="7" xfId="0" applyFont="1" applyFill="1" applyBorder="1" applyAlignment="1">
      <alignment horizontal="center" vertical="center"/>
    </xf>
    <xf numFmtId="0" fontId="0" fillId="0" borderId="3" xfId="0" applyBorder="1" applyAlignment="1">
      <alignment vertical="center"/>
    </xf>
    <xf numFmtId="0" fontId="18" fillId="0" borderId="4" xfId="0" applyFont="1" applyBorder="1" applyAlignment="1">
      <alignment horizontal="left" vertical="center"/>
    </xf>
    <xf numFmtId="0" fontId="0" fillId="0" borderId="4" xfId="0" applyBorder="1" applyAlignment="1">
      <alignment vertical="center"/>
    </xf>
    <xf numFmtId="0" fontId="1" fillId="0" borderId="5" xfId="0" applyFont="1" applyBorder="1" applyAlignment="1">
      <alignment horizontal="left" vertical="center"/>
    </xf>
    <xf numFmtId="0" fontId="0" fillId="0" borderId="4" xfId="0" applyFont="1" applyBorder="1" applyAlignment="1">
      <alignment vertical="center"/>
    </xf>
    <xf numFmtId="0" fontId="0" fillId="0" borderId="9" xfId="0" applyFont="1" applyBorder="1" applyAlignment="1">
      <alignment vertical="center"/>
    </xf>
    <xf numFmtId="0" fontId="0" fillId="0" borderId="10" xfId="0" applyFont="1" applyBorder="1" applyAlignment="1">
      <alignment vertical="center"/>
    </xf>
    <xf numFmtId="0" fontId="0" fillId="0" borderId="1" xfId="0" applyFont="1" applyBorder="1" applyAlignment="1">
      <alignment vertical="center"/>
    </xf>
    <xf numFmtId="0" fontId="0" fillId="0" borderId="2" xfId="0" applyFont="1" applyBorder="1" applyAlignment="1">
      <alignment vertical="center"/>
    </xf>
    <xf numFmtId="0" fontId="2" fillId="0" borderId="3" xfId="0" applyFont="1" applyBorder="1" applyAlignment="1">
      <alignment vertical="center"/>
    </xf>
    <xf numFmtId="0" fontId="3" fillId="0" borderId="3" xfId="0" applyFont="1" applyBorder="1" applyAlignment="1">
      <alignment vertical="center"/>
    </xf>
    <xf numFmtId="0" fontId="3" fillId="0" borderId="0" xfId="0" applyFont="1" applyAlignment="1">
      <alignment horizontal="left" vertical="center"/>
    </xf>
    <xf numFmtId="0" fontId="16" fillId="0" borderId="0" xfId="0" applyFont="1" applyAlignment="1">
      <alignment vertical="center"/>
    </xf>
    <xf numFmtId="0" fontId="0" fillId="0" borderId="12" xfId="0" applyBorder="1" applyAlignment="1">
      <alignment vertical="center"/>
    </xf>
    <xf numFmtId="0" fontId="0" fillId="0" borderId="13" xfId="0" applyBorder="1" applyAlignment="1">
      <alignment vertical="center"/>
    </xf>
    <xf numFmtId="0" fontId="0" fillId="0" borderId="0" xfId="0" applyFont="1" applyBorder="1" applyAlignment="1">
      <alignment vertical="center"/>
    </xf>
    <xf numFmtId="0" fontId="0" fillId="0" borderId="15" xfId="0" applyFont="1" applyBorder="1" applyAlignment="1">
      <alignment vertical="center"/>
    </xf>
    <xf numFmtId="0" fontId="0" fillId="4" borderId="7" xfId="0" applyFont="1" applyFill="1" applyBorder="1" applyAlignment="1">
      <alignment vertical="center"/>
    </xf>
    <xf numFmtId="0" fontId="21" fillId="4" borderId="0" xfId="0" applyFont="1" applyFill="1" applyAlignment="1">
      <alignment horizontal="center" vertical="center"/>
    </xf>
    <xf numFmtId="0" fontId="22" fillId="0" borderId="16" xfId="0" applyFont="1" applyBorder="1" applyAlignment="1">
      <alignment horizontal="center" vertical="center" wrapText="1"/>
    </xf>
    <xf numFmtId="0" fontId="22" fillId="0" borderId="17" xfId="0" applyFont="1" applyBorder="1" applyAlignment="1">
      <alignment horizontal="center" vertical="center" wrapText="1"/>
    </xf>
    <xf numFmtId="0" fontId="22" fillId="0" borderId="18" xfId="0" applyFont="1" applyBorder="1" applyAlignment="1">
      <alignment horizontal="center" vertical="center" wrapText="1"/>
    </xf>
    <xf numFmtId="0" fontId="0" fillId="0" borderId="11" xfId="0" applyFont="1" applyBorder="1" applyAlignment="1">
      <alignment vertical="center"/>
    </xf>
    <xf numFmtId="0" fontId="0" fillId="0" borderId="12" xfId="0" applyFont="1" applyBorder="1" applyAlignment="1">
      <alignment vertical="center"/>
    </xf>
    <xf numFmtId="0" fontId="0" fillId="0" borderId="13" xfId="0" applyFont="1" applyBorder="1" applyAlignment="1">
      <alignment vertical="center"/>
    </xf>
    <xf numFmtId="0" fontId="4" fillId="0" borderId="3" xfId="0" applyFont="1" applyBorder="1" applyAlignment="1">
      <alignment vertical="center"/>
    </xf>
    <xf numFmtId="0" fontId="23" fillId="0" borderId="0" xfId="0" applyFont="1" applyAlignment="1">
      <alignment horizontal="left" vertical="center"/>
    </xf>
    <xf numFmtId="0" fontId="23" fillId="0" borderId="0" xfId="0" applyFont="1" applyAlignment="1">
      <alignment vertical="center"/>
    </xf>
    <xf numFmtId="0" fontId="4" fillId="0" borderId="0" xfId="0" applyFont="1" applyAlignment="1">
      <alignment horizontal="center" vertical="center"/>
    </xf>
    <xf numFmtId="4" fontId="19" fillId="0" borderId="14" xfId="0" applyNumberFormat="1" applyFont="1" applyBorder="1" applyAlignment="1">
      <alignment vertical="center"/>
    </xf>
    <xf numFmtId="4" fontId="19" fillId="0" borderId="0" xfId="0" applyNumberFormat="1" applyFont="1" applyBorder="1" applyAlignment="1">
      <alignment vertical="center"/>
    </xf>
    <xf numFmtId="166" fontId="19" fillId="0" borderId="0" xfId="0" applyNumberFormat="1" applyFont="1" applyBorder="1" applyAlignment="1">
      <alignment vertical="center"/>
    </xf>
    <xf numFmtId="4" fontId="19" fillId="0" borderId="15" xfId="0" applyNumberFormat="1" applyFont="1" applyBorder="1" applyAlignment="1">
      <alignment vertical="center"/>
    </xf>
    <xf numFmtId="0" fontId="4" fillId="0" borderId="0" xfId="0" applyFont="1" applyAlignment="1">
      <alignment horizontal="left" vertical="center"/>
    </xf>
    <xf numFmtId="0" fontId="24" fillId="0" borderId="0" xfId="0" applyFont="1" applyAlignment="1">
      <alignment horizontal="left" vertical="center"/>
    </xf>
    <xf numFmtId="0" fontId="25" fillId="0" borderId="0" xfId="1" applyFont="1" applyAlignment="1">
      <alignment horizontal="center" vertical="center"/>
    </xf>
    <xf numFmtId="0" fontId="5" fillId="0" borderId="3" xfId="0" applyFont="1" applyBorder="1" applyAlignment="1">
      <alignment vertical="center"/>
    </xf>
    <xf numFmtId="0" fontId="26" fillId="0" borderId="0" xfId="0" applyFont="1" applyAlignment="1">
      <alignment vertical="center"/>
    </xf>
    <xf numFmtId="0" fontId="27" fillId="0" borderId="0" xfId="0" applyFont="1" applyAlignment="1">
      <alignment vertical="center"/>
    </xf>
    <xf numFmtId="0" fontId="3" fillId="0" borderId="0" xfId="0" applyFont="1" applyAlignment="1">
      <alignment horizontal="center" vertical="center"/>
    </xf>
    <xf numFmtId="4" fontId="28" fillId="0" borderId="14" xfId="0" applyNumberFormat="1" applyFont="1" applyBorder="1" applyAlignment="1">
      <alignment vertical="center"/>
    </xf>
    <xf numFmtId="4" fontId="28" fillId="0" borderId="0" xfId="0" applyNumberFormat="1" applyFont="1" applyBorder="1" applyAlignment="1">
      <alignment vertical="center"/>
    </xf>
    <xf numFmtId="166" fontId="28" fillId="0" borderId="0" xfId="0" applyNumberFormat="1" applyFont="1" applyBorder="1" applyAlignment="1">
      <alignment vertical="center"/>
    </xf>
    <xf numFmtId="4" fontId="28" fillId="0" borderId="15" xfId="0" applyNumberFormat="1" applyFont="1" applyBorder="1" applyAlignment="1">
      <alignment vertical="center"/>
    </xf>
    <xf numFmtId="0" fontId="5" fillId="0" borderId="0" xfId="0" applyFont="1" applyAlignment="1">
      <alignment horizontal="left" vertical="center"/>
    </xf>
    <xf numFmtId="4" fontId="28" fillId="0" borderId="19" xfId="0" applyNumberFormat="1" applyFont="1" applyBorder="1" applyAlignment="1">
      <alignment vertical="center"/>
    </xf>
    <xf numFmtId="4" fontId="28" fillId="0" borderId="20" xfId="0" applyNumberFormat="1" applyFont="1" applyBorder="1" applyAlignment="1">
      <alignment vertical="center"/>
    </xf>
    <xf numFmtId="166" fontId="28" fillId="0" borderId="20" xfId="0" applyNumberFormat="1" applyFont="1" applyBorder="1" applyAlignment="1">
      <alignment vertical="center"/>
    </xf>
    <xf numFmtId="4" fontId="28" fillId="0" borderId="21" xfId="0" applyNumberFormat="1" applyFont="1" applyBorder="1" applyAlignment="1">
      <alignment vertical="center"/>
    </xf>
    <xf numFmtId="0" fontId="0" fillId="0" borderId="0" xfId="0" applyProtection="1"/>
    <xf numFmtId="0" fontId="29" fillId="0" borderId="0" xfId="0" applyFont="1" applyAlignment="1">
      <alignment horizontal="left" vertical="center"/>
    </xf>
    <xf numFmtId="0" fontId="0" fillId="0" borderId="0" xfId="0" applyFont="1" applyAlignment="1">
      <alignment vertical="center" wrapText="1"/>
    </xf>
    <xf numFmtId="0" fontId="0" fillId="0" borderId="3" xfId="0" applyFont="1" applyBorder="1" applyAlignment="1">
      <alignment vertical="center" wrapText="1"/>
    </xf>
    <xf numFmtId="0" fontId="0" fillId="0" borderId="3" xfId="0" applyBorder="1" applyAlignment="1">
      <alignment vertical="center" wrapText="1"/>
    </xf>
    <xf numFmtId="0" fontId="0" fillId="4" borderId="0" xfId="0" applyFont="1" applyFill="1" applyAlignment="1">
      <alignment vertical="center"/>
    </xf>
    <xf numFmtId="0" fontId="0" fillId="4" borderId="8" xfId="0" applyFont="1" applyFill="1" applyBorder="1" applyAlignment="1">
      <alignment vertical="center"/>
    </xf>
    <xf numFmtId="0" fontId="6" fillId="0" borderId="3" xfId="0" applyFont="1" applyBorder="1" applyAlignment="1">
      <alignment vertical="center"/>
    </xf>
    <xf numFmtId="0" fontId="7" fillId="0" borderId="3" xfId="0" applyFont="1" applyBorder="1" applyAlignment="1">
      <alignment vertical="center"/>
    </xf>
    <xf numFmtId="0" fontId="0" fillId="0" borderId="0" xfId="0" applyFont="1" applyAlignment="1">
      <alignment horizontal="center" vertical="center" wrapText="1"/>
    </xf>
    <xf numFmtId="0" fontId="0" fillId="0" borderId="3" xfId="0" applyFont="1" applyBorder="1" applyAlignment="1">
      <alignment horizontal="center" vertical="center" wrapText="1"/>
    </xf>
    <xf numFmtId="0" fontId="21" fillId="4" borderId="0" xfId="0" applyFont="1" applyFill="1" applyAlignment="1">
      <alignment horizontal="center" vertical="center" wrapText="1"/>
    </xf>
    <xf numFmtId="0" fontId="0" fillId="0" borderId="3" xfId="0" applyBorder="1" applyAlignment="1">
      <alignment horizontal="center" vertical="center" wrapText="1"/>
    </xf>
    <xf numFmtId="166" fontId="31" fillId="0" borderId="12" xfId="0" applyNumberFormat="1" applyFont="1" applyBorder="1" applyAlignment="1"/>
    <xf numFmtId="166" fontId="31" fillId="0" borderId="13" xfId="0" applyNumberFormat="1" applyFont="1" applyBorder="1" applyAlignment="1"/>
    <xf numFmtId="4" fontId="32" fillId="0" borderId="0" xfId="0" applyNumberFormat="1" applyFont="1" applyAlignment="1">
      <alignment vertical="center"/>
    </xf>
    <xf numFmtId="0" fontId="8" fillId="0" borderId="3" xfId="0" applyFont="1" applyBorder="1" applyAlignment="1"/>
    <xf numFmtId="0" fontId="8" fillId="0" borderId="0" xfId="0" applyFont="1" applyAlignment="1">
      <alignment horizontal="left"/>
    </xf>
    <xf numFmtId="0" fontId="8" fillId="0" borderId="14" xfId="0" applyFont="1" applyBorder="1" applyAlignment="1"/>
    <xf numFmtId="0" fontId="8" fillId="0" borderId="0" xfId="0" applyFont="1" applyBorder="1" applyAlignment="1"/>
    <xf numFmtId="166" fontId="8" fillId="0" borderId="0" xfId="0" applyNumberFormat="1" applyFont="1" applyBorder="1" applyAlignment="1"/>
    <xf numFmtId="166" fontId="8" fillId="0" borderId="15" xfId="0" applyNumberFormat="1" applyFont="1" applyBorder="1" applyAlignment="1"/>
    <xf numFmtId="0" fontId="8" fillId="0" borderId="0" xfId="0" applyFont="1" applyAlignment="1">
      <alignment horizontal="center"/>
    </xf>
    <xf numFmtId="4" fontId="8" fillId="0" borderId="0" xfId="0" applyNumberFormat="1" applyFont="1" applyAlignment="1">
      <alignment vertical="center"/>
    </xf>
    <xf numFmtId="0" fontId="0" fillId="0" borderId="3" xfId="0" applyFont="1" applyBorder="1" applyAlignment="1" applyProtection="1">
      <alignment vertical="center"/>
      <protection locked="0"/>
    </xf>
    <xf numFmtId="0" fontId="0" fillId="0" borderId="22" xfId="0" applyFont="1" applyBorder="1" applyAlignment="1" applyProtection="1">
      <alignment vertical="center"/>
      <protection locked="0"/>
    </xf>
    <xf numFmtId="0" fontId="22" fillId="0" borderId="14" xfId="0" applyFont="1" applyBorder="1" applyAlignment="1">
      <alignment horizontal="left" vertical="center"/>
    </xf>
    <xf numFmtId="0" fontId="22" fillId="0" borderId="0" xfId="0" applyFont="1" applyBorder="1" applyAlignment="1">
      <alignment horizontal="center" vertical="center"/>
    </xf>
    <xf numFmtId="166" fontId="22" fillId="0" borderId="0" xfId="0" applyNumberFormat="1" applyFont="1" applyBorder="1" applyAlignment="1">
      <alignment vertical="center"/>
    </xf>
    <xf numFmtId="166" fontId="22" fillId="0" borderId="15" xfId="0" applyNumberFormat="1" applyFont="1" applyBorder="1" applyAlignment="1">
      <alignment vertical="center"/>
    </xf>
    <xf numFmtId="0" fontId="21" fillId="0" borderId="0" xfId="0" applyFont="1" applyAlignment="1">
      <alignment horizontal="left" vertical="center"/>
    </xf>
    <xf numFmtId="4" fontId="0" fillId="0" borderId="0" xfId="0" applyNumberFormat="1" applyFont="1" applyAlignment="1">
      <alignment vertical="center"/>
    </xf>
    <xf numFmtId="0" fontId="9" fillId="0" borderId="3" xfId="0" applyFont="1" applyBorder="1" applyAlignment="1">
      <alignment vertical="center"/>
    </xf>
    <xf numFmtId="0" fontId="33" fillId="0" borderId="0" xfId="0" applyFont="1" applyAlignment="1">
      <alignment horizontal="left" vertical="center"/>
    </xf>
    <xf numFmtId="0" fontId="9" fillId="0" borderId="0" xfId="0" applyFont="1" applyAlignment="1">
      <alignment horizontal="left" vertical="center"/>
    </xf>
    <xf numFmtId="0" fontId="9" fillId="0" borderId="14" xfId="0" applyFont="1" applyBorder="1" applyAlignment="1">
      <alignment vertical="center"/>
    </xf>
    <xf numFmtId="0" fontId="9" fillId="0" borderId="0" xfId="0" applyFont="1" applyBorder="1" applyAlignment="1">
      <alignment vertical="center"/>
    </xf>
    <xf numFmtId="0" fontId="9" fillId="0" borderId="15" xfId="0" applyFont="1" applyBorder="1" applyAlignment="1">
      <alignment vertical="center"/>
    </xf>
    <xf numFmtId="0" fontId="10" fillId="0" borderId="3" xfId="0" applyFont="1" applyBorder="1" applyAlignment="1">
      <alignment vertical="center"/>
    </xf>
    <xf numFmtId="0" fontId="10" fillId="0" borderId="0" xfId="0" applyFont="1" applyAlignment="1">
      <alignment horizontal="left" vertical="center"/>
    </xf>
    <xf numFmtId="0" fontId="10" fillId="0" borderId="14" xfId="0" applyFont="1" applyBorder="1" applyAlignment="1">
      <alignment vertical="center"/>
    </xf>
    <xf numFmtId="0" fontId="10" fillId="0" borderId="0" xfId="0" applyFont="1" applyBorder="1" applyAlignment="1">
      <alignment vertical="center"/>
    </xf>
    <xf numFmtId="0" fontId="10" fillId="0" borderId="15" xfId="0" applyFont="1" applyBorder="1" applyAlignment="1">
      <alignment vertical="center"/>
    </xf>
    <xf numFmtId="0" fontId="11" fillId="0" borderId="3" xfId="0" applyFont="1" applyBorder="1" applyAlignment="1">
      <alignment vertical="center"/>
    </xf>
    <xf numFmtId="0" fontId="11" fillId="0" borderId="0" xfId="0" applyFont="1" applyAlignment="1">
      <alignment horizontal="left" vertical="center"/>
    </xf>
    <xf numFmtId="0" fontId="11" fillId="0" borderId="14" xfId="0" applyFont="1" applyBorder="1" applyAlignment="1">
      <alignment vertical="center"/>
    </xf>
    <xf numFmtId="0" fontId="11" fillId="0" borderId="0" xfId="0" applyFont="1" applyBorder="1" applyAlignment="1">
      <alignment vertical="center"/>
    </xf>
    <xf numFmtId="0" fontId="11" fillId="0" borderId="15" xfId="0" applyFont="1" applyBorder="1" applyAlignment="1">
      <alignment vertical="center"/>
    </xf>
    <xf numFmtId="0" fontId="35" fillId="0" borderId="22" xfId="0" applyFont="1" applyBorder="1" applyAlignment="1" applyProtection="1">
      <alignment vertical="center"/>
      <protection locked="0"/>
    </xf>
    <xf numFmtId="0" fontId="35" fillId="0" borderId="3" xfId="0" applyFont="1" applyBorder="1" applyAlignment="1">
      <alignment vertical="center"/>
    </xf>
    <xf numFmtId="0" fontId="34" fillId="0" borderId="14" xfId="0" applyFont="1" applyBorder="1" applyAlignment="1">
      <alignment horizontal="left" vertical="center"/>
    </xf>
    <xf numFmtId="0" fontId="34" fillId="0" borderId="0" xfId="0" applyFont="1" applyBorder="1" applyAlignment="1">
      <alignment horizontal="center" vertical="center"/>
    </xf>
    <xf numFmtId="0" fontId="22" fillId="0" borderId="19" xfId="0" applyFont="1" applyBorder="1" applyAlignment="1">
      <alignment horizontal="left" vertical="center"/>
    </xf>
    <xf numFmtId="0" fontId="22" fillId="0" borderId="20" xfId="0" applyFont="1" applyBorder="1" applyAlignment="1">
      <alignment horizontal="center" vertical="center"/>
    </xf>
    <xf numFmtId="166" fontId="22" fillId="0" borderId="20" xfId="0" applyNumberFormat="1" applyFont="1" applyBorder="1" applyAlignment="1">
      <alignment vertical="center"/>
    </xf>
    <xf numFmtId="166" fontId="22" fillId="0" borderId="21" xfId="0" applyNumberFormat="1" applyFont="1" applyBorder="1" applyAlignment="1">
      <alignment vertical="center"/>
    </xf>
    <xf numFmtId="0" fontId="12" fillId="0" borderId="3" xfId="0" applyFont="1" applyBorder="1" applyAlignment="1">
      <alignment vertical="center"/>
    </xf>
    <xf numFmtId="0" fontId="12" fillId="0" borderId="0" xfId="0" applyFont="1" applyAlignment="1">
      <alignment horizontal="left" vertical="center"/>
    </xf>
    <xf numFmtId="0" fontId="12" fillId="0" borderId="14" xfId="0" applyFont="1" applyBorder="1" applyAlignment="1">
      <alignment vertical="center"/>
    </xf>
    <xf numFmtId="0" fontId="12" fillId="0" borderId="0" xfId="0" applyFont="1" applyBorder="1" applyAlignment="1">
      <alignment vertical="center"/>
    </xf>
    <xf numFmtId="0" fontId="12" fillId="0" borderId="15" xfId="0" applyFont="1" applyBorder="1" applyAlignment="1">
      <alignment vertical="center"/>
    </xf>
    <xf numFmtId="0" fontId="9" fillId="0" borderId="19" xfId="0" applyFont="1" applyBorder="1" applyAlignment="1">
      <alignment vertical="center"/>
    </xf>
    <xf numFmtId="0" fontId="9" fillId="0" borderId="20" xfId="0" applyFont="1" applyBorder="1" applyAlignment="1">
      <alignment vertical="center"/>
    </xf>
    <xf numFmtId="0" fontId="9" fillId="0" borderId="21" xfId="0" applyFont="1" applyBorder="1" applyAlignment="1">
      <alignment vertical="center"/>
    </xf>
    <xf numFmtId="0" fontId="36" fillId="0" borderId="0" xfId="0" applyFont="1" applyAlignment="1">
      <alignment vertical="center" wrapText="1"/>
    </xf>
    <xf numFmtId="0" fontId="0" fillId="0" borderId="19" xfId="0" applyFont="1" applyBorder="1" applyAlignment="1">
      <alignment vertical="center"/>
    </xf>
    <xf numFmtId="0" fontId="0" fillId="0" borderId="20" xfId="0" applyBorder="1" applyAlignment="1">
      <alignment vertical="center"/>
    </xf>
    <xf numFmtId="0" fontId="0" fillId="0" borderId="20" xfId="0" applyFont="1" applyBorder="1" applyAlignment="1">
      <alignment vertical="center"/>
    </xf>
    <xf numFmtId="0" fontId="0" fillId="0" borderId="21" xfId="0" applyFont="1" applyBorder="1" applyAlignment="1">
      <alignment vertical="center"/>
    </xf>
    <xf numFmtId="0" fontId="0" fillId="0" borderId="14" xfId="0" applyFont="1" applyBorder="1" applyAlignment="1">
      <alignment vertical="center"/>
    </xf>
    <xf numFmtId="0" fontId="0" fillId="0" borderId="0" xfId="0" applyBorder="1" applyAlignment="1">
      <alignment vertical="center"/>
    </xf>
    <xf numFmtId="0" fontId="34" fillId="0" borderId="19" xfId="0" applyFont="1" applyBorder="1" applyAlignment="1">
      <alignment horizontal="left" vertical="center"/>
    </xf>
    <xf numFmtId="0" fontId="34" fillId="0" borderId="20" xfId="0" applyFont="1" applyBorder="1" applyAlignment="1">
      <alignment horizontal="center" vertical="center"/>
    </xf>
    <xf numFmtId="0" fontId="0" fillId="5" borderId="0" xfId="0" applyFill="1" applyProtection="1">
      <protection locked="0"/>
    </xf>
    <xf numFmtId="0" fontId="2" fillId="5" borderId="0" xfId="0" applyFont="1" applyFill="1" applyAlignment="1" applyProtection="1">
      <alignment horizontal="left" vertical="center"/>
      <protection locked="0"/>
    </xf>
    <xf numFmtId="0" fontId="15" fillId="0" borderId="0" xfId="0" applyFont="1" applyAlignment="1" applyProtection="1">
      <alignment horizontal="left" vertical="center"/>
    </xf>
    <xf numFmtId="0" fontId="1" fillId="0" borderId="0" xfId="0" applyFont="1" applyAlignment="1" applyProtection="1">
      <alignment horizontal="left" vertical="center"/>
    </xf>
    <xf numFmtId="0" fontId="0" fillId="0" borderId="0" xfId="0" applyFont="1" applyAlignment="1" applyProtection="1">
      <alignment vertical="center"/>
    </xf>
    <xf numFmtId="0" fontId="2" fillId="0" borderId="0" xfId="0" applyFont="1" applyAlignment="1" applyProtection="1">
      <alignment horizontal="left" vertical="center"/>
    </xf>
    <xf numFmtId="165" fontId="2" fillId="0" borderId="0" xfId="0" applyNumberFormat="1" applyFont="1" applyAlignment="1" applyProtection="1">
      <alignment horizontal="left" vertical="center"/>
    </xf>
    <xf numFmtId="0" fontId="0" fillId="0" borderId="0" xfId="0" applyFont="1" applyAlignment="1" applyProtection="1">
      <alignment vertical="center" wrapText="1"/>
    </xf>
    <xf numFmtId="0" fontId="0" fillId="0" borderId="12" xfId="0" applyFont="1" applyBorder="1" applyAlignment="1" applyProtection="1">
      <alignment vertical="center"/>
    </xf>
    <xf numFmtId="0" fontId="16" fillId="0" borderId="0" xfId="0" applyFont="1" applyAlignment="1" applyProtection="1">
      <alignment horizontal="left" vertical="center"/>
    </xf>
    <xf numFmtId="4" fontId="23" fillId="0" borderId="0" xfId="0" applyNumberFormat="1" applyFont="1" applyAlignment="1" applyProtection="1">
      <alignment vertical="center"/>
    </xf>
    <xf numFmtId="0" fontId="1" fillId="0" borderId="0" xfId="0" applyFont="1" applyAlignment="1" applyProtection="1">
      <alignment horizontal="right" vertical="center"/>
    </xf>
    <xf numFmtId="0" fontId="20" fillId="0" borderId="0" xfId="0" applyFont="1" applyAlignment="1" applyProtection="1">
      <alignment horizontal="left" vertical="center"/>
    </xf>
    <xf numFmtId="4" fontId="1" fillId="0" borderId="0" xfId="0" applyNumberFormat="1" applyFont="1" applyAlignment="1" applyProtection="1">
      <alignment vertical="center"/>
    </xf>
    <xf numFmtId="164" fontId="1" fillId="0" borderId="0" xfId="0" applyNumberFormat="1" applyFont="1" applyAlignment="1" applyProtection="1">
      <alignment horizontal="right" vertical="center"/>
    </xf>
    <xf numFmtId="0" fontId="0" fillId="4" borderId="0" xfId="0" applyFont="1" applyFill="1" applyAlignment="1" applyProtection="1">
      <alignment vertical="center"/>
    </xf>
    <xf numFmtId="0" fontId="4" fillId="4" borderId="6" xfId="0" applyFont="1" applyFill="1" applyBorder="1" applyAlignment="1" applyProtection="1">
      <alignment horizontal="left" vertical="center"/>
    </xf>
    <xf numFmtId="0" fontId="0" fillId="4" borderId="7" xfId="0" applyFont="1" applyFill="1" applyBorder="1" applyAlignment="1" applyProtection="1">
      <alignment vertical="center"/>
    </xf>
    <xf numFmtId="0" fontId="4" fillId="4" borderId="7" xfId="0" applyFont="1" applyFill="1" applyBorder="1" applyAlignment="1" applyProtection="1">
      <alignment horizontal="right" vertical="center"/>
    </xf>
    <xf numFmtId="0" fontId="4" fillId="4" borderId="7" xfId="0" applyFont="1" applyFill="1" applyBorder="1" applyAlignment="1" applyProtection="1">
      <alignment horizontal="center" vertical="center"/>
    </xf>
    <xf numFmtId="4" fontId="4" fillId="4" borderId="7" xfId="0" applyNumberFormat="1" applyFont="1" applyFill="1" applyBorder="1" applyAlignment="1" applyProtection="1">
      <alignment vertical="center"/>
    </xf>
    <xf numFmtId="0" fontId="0" fillId="0" borderId="0" xfId="0" applyAlignment="1" applyProtection="1">
      <alignment vertical="center"/>
    </xf>
    <xf numFmtId="0" fontId="18" fillId="0" borderId="4" xfId="0" applyFont="1" applyBorder="1" applyAlignment="1" applyProtection="1">
      <alignment horizontal="left" vertical="center"/>
    </xf>
    <xf numFmtId="0" fontId="0" fillId="0" borderId="4" xfId="0" applyBorder="1" applyAlignment="1" applyProtection="1">
      <alignment vertical="center"/>
    </xf>
    <xf numFmtId="0" fontId="1" fillId="0" borderId="5" xfId="0" applyFont="1" applyBorder="1" applyAlignment="1" applyProtection="1">
      <alignment horizontal="left" vertical="center"/>
    </xf>
    <xf numFmtId="0" fontId="0" fillId="0" borderId="5" xfId="0" applyFont="1" applyBorder="1" applyAlignment="1" applyProtection="1">
      <alignment vertical="center"/>
    </xf>
    <xf numFmtId="0" fontId="1" fillId="0" borderId="5" xfId="0" applyFont="1" applyBorder="1" applyAlignment="1" applyProtection="1">
      <alignment horizontal="center" vertical="center"/>
    </xf>
    <xf numFmtId="0" fontId="1" fillId="0" borderId="5" xfId="0" applyFont="1" applyBorder="1" applyAlignment="1" applyProtection="1">
      <alignment horizontal="right" vertical="center"/>
    </xf>
    <xf numFmtId="0" fontId="0" fillId="0" borderId="4" xfId="0" applyFont="1" applyBorder="1" applyAlignment="1" applyProtection="1">
      <alignment vertical="center"/>
    </xf>
    <xf numFmtId="0" fontId="0" fillId="0" borderId="10" xfId="0" applyFont="1" applyBorder="1" applyAlignment="1" applyProtection="1">
      <alignment vertical="center"/>
    </xf>
    <xf numFmtId="0" fontId="0" fillId="0" borderId="2" xfId="0" applyFont="1" applyBorder="1" applyAlignment="1" applyProtection="1">
      <alignment vertical="center"/>
    </xf>
    <xf numFmtId="0" fontId="2" fillId="0" borderId="0" xfId="0" applyFont="1" applyAlignment="1" applyProtection="1">
      <alignment horizontal="left" vertical="center" wrapText="1"/>
    </xf>
    <xf numFmtId="0" fontId="21" fillId="4" borderId="0" xfId="0" applyFont="1" applyFill="1" applyAlignment="1" applyProtection="1">
      <alignment horizontal="left" vertical="center"/>
    </xf>
    <xf numFmtId="0" fontId="21" fillId="4" borderId="0" xfId="0" applyFont="1" applyFill="1" applyAlignment="1" applyProtection="1">
      <alignment horizontal="right" vertical="center"/>
    </xf>
    <xf numFmtId="0" fontId="30" fillId="0" borderId="0" xfId="0" applyFont="1" applyAlignment="1" applyProtection="1">
      <alignment horizontal="left" vertical="center"/>
    </xf>
    <xf numFmtId="0" fontId="6" fillId="0" borderId="0" xfId="0" applyFont="1" applyAlignment="1" applyProtection="1">
      <alignment vertical="center"/>
    </xf>
    <xf numFmtId="0" fontId="6" fillId="0" borderId="20" xfId="0" applyFont="1" applyBorder="1" applyAlignment="1" applyProtection="1">
      <alignment horizontal="left" vertical="center"/>
    </xf>
    <xf numFmtId="0" fontId="6" fillId="0" borderId="20" xfId="0" applyFont="1" applyBorder="1" applyAlignment="1" applyProtection="1">
      <alignment vertical="center"/>
    </xf>
    <xf numFmtId="4" fontId="6" fillId="0" borderId="20" xfId="0" applyNumberFormat="1" applyFont="1" applyBorder="1" applyAlignment="1" applyProtection="1">
      <alignment vertical="center"/>
    </xf>
    <xf numFmtId="0" fontId="7" fillId="0" borderId="0" xfId="0" applyFont="1" applyAlignment="1" applyProtection="1">
      <alignment vertical="center"/>
    </xf>
    <xf numFmtId="0" fontId="7" fillId="0" borderId="20" xfId="0" applyFont="1" applyBorder="1" applyAlignment="1" applyProtection="1">
      <alignment horizontal="left" vertical="center"/>
    </xf>
    <xf numFmtId="0" fontId="7" fillId="0" borderId="20" xfId="0" applyFont="1" applyBorder="1" applyAlignment="1" applyProtection="1">
      <alignment vertical="center"/>
    </xf>
    <xf numFmtId="4" fontId="7" fillId="0" borderId="20" xfId="0" applyNumberFormat="1" applyFont="1" applyBorder="1" applyAlignment="1" applyProtection="1">
      <alignment vertical="center"/>
    </xf>
    <xf numFmtId="0" fontId="21" fillId="4" borderId="16" xfId="0" applyFont="1" applyFill="1" applyBorder="1" applyAlignment="1" applyProtection="1">
      <alignment horizontal="center" vertical="center" wrapText="1"/>
    </xf>
    <xf numFmtId="0" fontId="21" fillId="4" borderId="17" xfId="0" applyFont="1" applyFill="1" applyBorder="1" applyAlignment="1" applyProtection="1">
      <alignment horizontal="center" vertical="center" wrapText="1"/>
    </xf>
    <xf numFmtId="0" fontId="21" fillId="4" borderId="18" xfId="0" applyFont="1" applyFill="1" applyBorder="1" applyAlignment="1" applyProtection="1">
      <alignment horizontal="center" vertical="center" wrapText="1"/>
    </xf>
    <xf numFmtId="0" fontId="23" fillId="0" borderId="0" xfId="0" applyFont="1" applyAlignment="1" applyProtection="1">
      <alignment horizontal="left" vertical="center"/>
    </xf>
    <xf numFmtId="4" fontId="23" fillId="0" borderId="0" xfId="0" applyNumberFormat="1" applyFont="1" applyAlignment="1" applyProtection="1"/>
    <xf numFmtId="0" fontId="8" fillId="0" borderId="0" xfId="0" applyFont="1" applyAlignment="1" applyProtection="1"/>
    <xf numFmtId="0" fontId="8" fillId="0" borderId="0" xfId="0" applyFont="1" applyAlignment="1" applyProtection="1">
      <alignment horizontal="left"/>
    </xf>
    <xf numFmtId="0" fontId="6" fillId="0" borderId="0" xfId="0" applyFont="1" applyAlignment="1" applyProtection="1">
      <alignment horizontal="left"/>
    </xf>
    <xf numFmtId="4" fontId="6" fillId="0" borderId="0" xfId="0" applyNumberFormat="1" applyFont="1" applyAlignment="1" applyProtection="1"/>
    <xf numFmtId="0" fontId="7" fillId="0" borderId="0" xfId="0" applyFont="1" applyAlignment="1" applyProtection="1">
      <alignment horizontal="left"/>
    </xf>
    <xf numFmtId="4" fontId="7" fillId="0" borderId="0" xfId="0" applyNumberFormat="1" applyFont="1" applyAlignment="1" applyProtection="1"/>
    <xf numFmtId="0" fontId="21" fillId="0" borderId="22" xfId="0" applyFont="1" applyBorder="1" applyAlignment="1" applyProtection="1">
      <alignment horizontal="center" vertical="center"/>
    </xf>
    <xf numFmtId="49" fontId="21" fillId="0" borderId="22" xfId="0" applyNumberFormat="1" applyFont="1" applyBorder="1" applyAlignment="1" applyProtection="1">
      <alignment horizontal="left" vertical="center" wrapText="1"/>
    </xf>
    <xf numFmtId="0" fontId="21" fillId="0" borderId="22" xfId="0" applyFont="1" applyBorder="1" applyAlignment="1" applyProtection="1">
      <alignment horizontal="left" vertical="center" wrapText="1"/>
    </xf>
    <xf numFmtId="0" fontId="21" fillId="0" borderId="22" xfId="0" applyFont="1" applyBorder="1" applyAlignment="1" applyProtection="1">
      <alignment horizontal="center" vertical="center" wrapText="1"/>
    </xf>
    <xf numFmtId="167" fontId="21" fillId="0" borderId="22" xfId="0" applyNumberFormat="1" applyFont="1" applyBorder="1" applyAlignment="1" applyProtection="1">
      <alignment vertical="center"/>
    </xf>
    <xf numFmtId="4" fontId="21" fillId="0" borderId="22" xfId="0" applyNumberFormat="1" applyFont="1" applyBorder="1" applyAlignment="1" applyProtection="1">
      <alignment vertical="center"/>
    </xf>
    <xf numFmtId="0" fontId="9" fillId="0" borderId="0" xfId="0" applyFont="1" applyAlignment="1" applyProtection="1">
      <alignment vertical="center"/>
    </xf>
    <xf numFmtId="0" fontId="33" fillId="0" borderId="0" xfId="0" applyFont="1" applyAlignment="1" applyProtection="1">
      <alignment horizontal="left" vertical="center"/>
    </xf>
    <xf numFmtId="0" fontId="9" fillId="0" borderId="0" xfId="0" applyFont="1" applyAlignment="1" applyProtection="1">
      <alignment horizontal="left" vertical="center"/>
    </xf>
    <xf numFmtId="0" fontId="9" fillId="0" borderId="0" xfId="0" applyFont="1" applyAlignment="1" applyProtection="1">
      <alignment horizontal="left" vertical="center" wrapText="1"/>
    </xf>
    <xf numFmtId="167" fontId="9" fillId="0" borderId="0" xfId="0" applyNumberFormat="1" applyFont="1" applyAlignment="1" applyProtection="1">
      <alignment vertical="center"/>
    </xf>
    <xf numFmtId="0" fontId="10" fillId="0" borderId="0" xfId="0" applyFont="1" applyAlignment="1" applyProtection="1">
      <alignment vertical="center"/>
    </xf>
    <xf numFmtId="0" fontId="10" fillId="0" borderId="0" xfId="0" applyFont="1" applyAlignment="1" applyProtection="1">
      <alignment horizontal="left" vertical="center"/>
    </xf>
    <xf numFmtId="0" fontId="10" fillId="0" borderId="0" xfId="0" applyFont="1" applyAlignment="1" applyProtection="1">
      <alignment horizontal="left" vertical="center" wrapText="1"/>
    </xf>
    <xf numFmtId="167" fontId="10" fillId="0" borderId="0" xfId="0" applyNumberFormat="1" applyFont="1" applyAlignment="1" applyProtection="1">
      <alignment vertical="center"/>
    </xf>
    <xf numFmtId="0" fontId="11" fillId="0" borderId="0" xfId="0" applyFont="1" applyAlignment="1" applyProtection="1">
      <alignment vertical="center"/>
    </xf>
    <xf numFmtId="0" fontId="11" fillId="0" borderId="0" xfId="0" applyFont="1" applyAlignment="1" applyProtection="1">
      <alignment horizontal="left" vertical="center"/>
    </xf>
    <xf numFmtId="0" fontId="11" fillId="0" borderId="0" xfId="0" applyFont="1" applyAlignment="1" applyProtection="1">
      <alignment horizontal="left" vertical="center" wrapText="1"/>
    </xf>
    <xf numFmtId="167" fontId="11" fillId="0" borderId="0" xfId="0" applyNumberFormat="1" applyFont="1" applyAlignment="1" applyProtection="1">
      <alignment vertical="center"/>
    </xf>
    <xf numFmtId="0" fontId="34" fillId="0" borderId="22" xfId="0" applyFont="1" applyBorder="1" applyAlignment="1" applyProtection="1">
      <alignment horizontal="center" vertical="center"/>
    </xf>
    <xf numFmtId="49" fontId="34" fillId="0" borderId="22" xfId="0" applyNumberFormat="1" applyFont="1" applyBorder="1" applyAlignment="1" applyProtection="1">
      <alignment horizontal="left" vertical="center" wrapText="1"/>
    </xf>
    <xf numFmtId="0" fontId="34" fillId="0" borderId="22" xfId="0" applyFont="1" applyBorder="1" applyAlignment="1" applyProtection="1">
      <alignment horizontal="left" vertical="center" wrapText="1"/>
    </xf>
    <xf numFmtId="0" fontId="34" fillId="0" borderId="22" xfId="0" applyFont="1" applyBorder="1" applyAlignment="1" applyProtection="1">
      <alignment horizontal="center" vertical="center" wrapText="1"/>
    </xf>
    <xf numFmtId="167" fontId="34" fillId="0" borderId="22" xfId="0" applyNumberFormat="1" applyFont="1" applyBorder="1" applyAlignment="1" applyProtection="1">
      <alignment vertical="center"/>
    </xf>
    <xf numFmtId="4" fontId="34" fillId="0" borderId="22" xfId="0" applyNumberFormat="1" applyFont="1" applyBorder="1" applyAlignment="1" applyProtection="1">
      <alignment vertical="center"/>
    </xf>
    <xf numFmtId="4" fontId="21" fillId="5" borderId="22" xfId="0" applyNumberFormat="1" applyFont="1" applyFill="1" applyBorder="1" applyAlignment="1" applyProtection="1">
      <alignment vertical="center"/>
      <protection locked="0"/>
    </xf>
    <xf numFmtId="4" fontId="21" fillId="0" borderId="22" xfId="0" applyNumberFormat="1" applyFont="1" applyFill="1" applyBorder="1" applyAlignment="1" applyProtection="1">
      <alignment vertical="center"/>
    </xf>
    <xf numFmtId="0" fontId="0" fillId="0" borderId="2" xfId="0" applyBorder="1" applyProtection="1"/>
    <xf numFmtId="0" fontId="12" fillId="0" borderId="0" xfId="0" applyFont="1" applyAlignment="1" applyProtection="1">
      <alignment vertical="center"/>
    </xf>
    <xf numFmtId="0" fontId="12" fillId="0" borderId="0" xfId="0" applyFont="1" applyAlignment="1" applyProtection="1">
      <alignment horizontal="left" vertical="center"/>
    </xf>
    <xf numFmtId="0" fontId="12" fillId="0" borderId="0" xfId="0" applyFont="1" applyAlignment="1" applyProtection="1">
      <alignment horizontal="left" vertical="center" wrapText="1"/>
    </xf>
    <xf numFmtId="0" fontId="36" fillId="0" borderId="0" xfId="0" applyFont="1" applyAlignment="1" applyProtection="1">
      <alignment vertical="center" wrapText="1"/>
    </xf>
    <xf numFmtId="0" fontId="9" fillId="0" borderId="0" xfId="0" applyFont="1" applyAlignment="1" applyProtection="1">
      <alignment vertical="center"/>
      <protection locked="0"/>
    </xf>
    <xf numFmtId="4" fontId="27" fillId="0" borderId="0" xfId="0" applyNumberFormat="1" applyFont="1" applyAlignment="1">
      <alignment vertical="center"/>
    </xf>
    <xf numFmtId="0" fontId="27" fillId="0" borderId="0" xfId="0" applyFont="1" applyAlignment="1">
      <alignment vertical="center"/>
    </xf>
    <xf numFmtId="165" fontId="2" fillId="0" borderId="0" xfId="0" applyNumberFormat="1" applyFont="1" applyAlignment="1">
      <alignment horizontal="left" vertical="center"/>
    </xf>
    <xf numFmtId="0" fontId="2" fillId="0" borderId="0" xfId="0" applyFont="1" applyAlignment="1">
      <alignment vertical="center" wrapText="1"/>
    </xf>
    <xf numFmtId="0" fontId="2" fillId="0" borderId="0" xfId="0" applyFont="1" applyAlignment="1">
      <alignment vertical="center"/>
    </xf>
    <xf numFmtId="0" fontId="21" fillId="4" borderId="7" xfId="0" applyFont="1" applyFill="1" applyBorder="1" applyAlignment="1">
      <alignment horizontal="center" vertical="center"/>
    </xf>
    <xf numFmtId="0" fontId="21" fillId="4" borderId="7" xfId="0" applyFont="1" applyFill="1" applyBorder="1" applyAlignment="1">
      <alignment horizontal="left" vertical="center"/>
    </xf>
    <xf numFmtId="0" fontId="21" fillId="4" borderId="8" xfId="0" applyFont="1" applyFill="1" applyBorder="1" applyAlignment="1">
      <alignment horizontal="left" vertical="center"/>
    </xf>
    <xf numFmtId="0" fontId="14" fillId="2" borderId="0" xfId="0" applyFont="1" applyFill="1" applyAlignment="1">
      <alignment horizontal="center" vertical="center"/>
    </xf>
    <xf numFmtId="0" fontId="0" fillId="0" borderId="0" xfId="0"/>
    <xf numFmtId="0" fontId="21" fillId="4" borderId="7" xfId="0" applyFont="1" applyFill="1" applyBorder="1" applyAlignment="1">
      <alignment horizontal="right" vertical="center"/>
    </xf>
    <xf numFmtId="0" fontId="19" fillId="0" borderId="11" xfId="0" applyFont="1" applyBorder="1" applyAlignment="1">
      <alignment horizontal="center" vertical="center"/>
    </xf>
    <xf numFmtId="0" fontId="19" fillId="0" borderId="12" xfId="0" applyFont="1" applyBorder="1" applyAlignment="1">
      <alignment horizontal="left" vertical="center"/>
    </xf>
    <xf numFmtId="0" fontId="20" fillId="0" borderId="14" xfId="0" applyFont="1" applyBorder="1" applyAlignment="1">
      <alignment horizontal="left" vertical="center"/>
    </xf>
    <xf numFmtId="0" fontId="20" fillId="0" borderId="0" xfId="0" applyFont="1" applyBorder="1" applyAlignment="1">
      <alignment horizontal="left" vertical="center"/>
    </xf>
    <xf numFmtId="4" fontId="23" fillId="0" borderId="0" xfId="0" applyNumberFormat="1" applyFont="1" applyAlignment="1">
      <alignment vertical="center"/>
    </xf>
    <xf numFmtId="4" fontId="17" fillId="0" borderId="0" xfId="0" applyNumberFormat="1" applyFont="1" applyAlignment="1">
      <alignment vertical="center"/>
    </xf>
    <xf numFmtId="0" fontId="1" fillId="0" borderId="0" xfId="0" applyFont="1" applyAlignment="1">
      <alignment vertical="center"/>
    </xf>
    <xf numFmtId="4" fontId="23" fillId="0" borderId="0" xfId="0" applyNumberFormat="1" applyFont="1" applyAlignment="1">
      <alignment horizontal="right" vertical="center"/>
    </xf>
    <xf numFmtId="0" fontId="2" fillId="0" borderId="0" xfId="0" applyFont="1" applyAlignment="1">
      <alignment horizontal="left" vertical="center"/>
    </xf>
    <xf numFmtId="0" fontId="3" fillId="0" borderId="0" xfId="0" applyFont="1" applyAlignment="1">
      <alignment horizontal="left" vertical="top" wrapText="1"/>
    </xf>
    <xf numFmtId="164" fontId="1" fillId="0" borderId="0" xfId="0" applyNumberFormat="1" applyFont="1" applyAlignment="1">
      <alignment horizontal="left" vertical="center"/>
    </xf>
    <xf numFmtId="0" fontId="3" fillId="0" borderId="0" xfId="0" applyFont="1" applyAlignment="1">
      <alignment horizontal="left" vertical="center" wrapText="1"/>
    </xf>
    <xf numFmtId="0" fontId="3" fillId="0" borderId="0" xfId="0" applyFont="1" applyAlignment="1">
      <alignment vertical="center"/>
    </xf>
    <xf numFmtId="4" fontId="4" fillId="3" borderId="7" xfId="0" applyNumberFormat="1" applyFont="1" applyFill="1" applyBorder="1" applyAlignment="1">
      <alignment vertical="center"/>
    </xf>
    <xf numFmtId="0" fontId="0" fillId="3" borderId="7" xfId="0" applyFont="1" applyFill="1" applyBorder="1" applyAlignment="1">
      <alignment vertical="center"/>
    </xf>
    <xf numFmtId="0" fontId="0" fillId="3" borderId="8" xfId="0" applyFont="1" applyFill="1" applyBorder="1" applyAlignment="1">
      <alignment vertical="center"/>
    </xf>
    <xf numFmtId="0" fontId="4" fillId="3" borderId="7" xfId="0" applyFont="1" applyFill="1" applyBorder="1" applyAlignment="1">
      <alignment horizontal="left" vertical="center"/>
    </xf>
    <xf numFmtId="0" fontId="2" fillId="0" borderId="0" xfId="0" applyFont="1" applyAlignment="1">
      <alignment horizontal="left" vertical="center" wrapText="1"/>
    </xf>
    <xf numFmtId="4" fontId="16" fillId="0" borderId="5" xfId="0" applyNumberFormat="1" applyFont="1" applyBorder="1" applyAlignment="1">
      <alignment vertical="center"/>
    </xf>
    <xf numFmtId="0" fontId="0" fillId="0" borderId="5" xfId="0" applyFont="1" applyBorder="1" applyAlignment="1">
      <alignment vertical="center"/>
    </xf>
    <xf numFmtId="0" fontId="1" fillId="0" borderId="0" xfId="0" applyFont="1" applyAlignment="1">
      <alignment horizontal="right" vertical="center"/>
    </xf>
    <xf numFmtId="0" fontId="26" fillId="0" borderId="0" xfId="0" applyFont="1" applyAlignment="1">
      <alignment horizontal="left" vertical="center" wrapText="1"/>
    </xf>
    <xf numFmtId="0" fontId="21" fillId="4" borderId="6" xfId="0" applyFont="1" applyFill="1" applyBorder="1" applyAlignment="1">
      <alignment horizontal="center" vertical="center"/>
    </xf>
    <xf numFmtId="0" fontId="3" fillId="0" borderId="0" xfId="0" applyFont="1" applyAlignment="1" applyProtection="1">
      <alignment horizontal="left" vertical="center" wrapText="1"/>
    </xf>
    <xf numFmtId="0" fontId="0" fillId="0" borderId="0" xfId="0" applyFont="1" applyAlignment="1" applyProtection="1">
      <alignment vertical="center"/>
    </xf>
    <xf numFmtId="0" fontId="1" fillId="0" borderId="0" xfId="0" applyFont="1" applyAlignment="1" applyProtection="1">
      <alignment horizontal="left" vertical="center" wrapText="1"/>
    </xf>
    <xf numFmtId="0" fontId="1" fillId="0" borderId="0" xfId="0" applyFont="1" applyAlignment="1" applyProtection="1">
      <alignment horizontal="left" vertical="center"/>
    </xf>
    <xf numFmtId="0" fontId="2" fillId="0" borderId="0" xfId="0" applyFont="1" applyAlignment="1" applyProtection="1">
      <alignment horizontal="left" vertical="center"/>
    </xf>
    <xf numFmtId="0" fontId="2" fillId="0" borderId="0" xfId="0" applyFont="1" applyAlignment="1" applyProtection="1">
      <alignment horizontal="left" vertical="center" wrapText="1"/>
    </xf>
  </cellXfs>
  <cellStyles count="2">
    <cellStyle name="Hypertextový odkaz" xfId="1" builtinId="8"/>
    <cellStyle name="normální" xfId="0" builtinId="0" customBuiltin="1"/>
  </cellStyles>
  <dxfs count="0"/>
  <tableStyles count="0"/>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10.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1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drawing1.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cstate="print"/>
        <a:stretch>
          <a:fillRect/>
        </a:stretch>
      </xdr:blipFill>
      <xdr:spPr>
        <a:prstGeom prst="rect">
          <a:avLst/>
        </a:prstGeom>
      </xdr:spPr>
    </xdr:pic>
    <xdr:clientData/>
  </xdr:absoluteAnchor>
</xdr:wsDr>
</file>

<file path=xl/drawings/drawing10.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cstate="print"/>
        <a:stretch>
          <a:fillRect/>
        </a:stretch>
      </xdr:blipFill>
      <xdr:spPr>
        <a:prstGeom prst="rect">
          <a:avLst/>
        </a:prstGeom>
      </xdr:spPr>
    </xdr:pic>
    <xdr:clientData/>
  </xdr:absoluteAnchor>
</xdr:wsDr>
</file>

<file path=xl/drawings/drawing11.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cstate="print"/>
        <a:stretch>
          <a:fillRect/>
        </a:stretch>
      </xdr:blipFill>
      <xdr:spPr>
        <a:prstGeom prst="rect">
          <a:avLst/>
        </a:prstGeom>
      </xdr:spPr>
    </xdr:pic>
    <xdr:clientData/>
  </xdr:absoluteAnchor>
</xdr:wsDr>
</file>

<file path=xl/drawings/drawing2.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cstate="print"/>
        <a:stretch>
          <a:fillRect/>
        </a:stretch>
      </xdr:blipFill>
      <xdr:spPr>
        <a:prstGeom prst="rect">
          <a:avLst/>
        </a:prstGeom>
      </xdr:spPr>
    </xdr:pic>
    <xdr:clientData/>
  </xdr:absoluteAnchor>
</xdr:wsDr>
</file>

<file path=xl/drawings/drawing3.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cstate="print"/>
        <a:stretch>
          <a:fillRect/>
        </a:stretch>
      </xdr:blipFill>
      <xdr:spPr>
        <a:prstGeom prst="rect">
          <a:avLst/>
        </a:prstGeom>
      </xdr:spPr>
    </xdr:pic>
    <xdr:clientData/>
  </xdr:absoluteAnchor>
</xdr:wsDr>
</file>

<file path=xl/drawings/drawing4.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cstate="print"/>
        <a:stretch>
          <a:fillRect/>
        </a:stretch>
      </xdr:blipFill>
      <xdr:spPr>
        <a:prstGeom prst="rect">
          <a:avLst/>
        </a:prstGeom>
      </xdr:spPr>
    </xdr:pic>
    <xdr:clientData/>
  </xdr:absoluteAnchor>
</xdr:wsDr>
</file>

<file path=xl/drawings/drawing5.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cstate="print"/>
        <a:stretch>
          <a:fillRect/>
        </a:stretch>
      </xdr:blipFill>
      <xdr:spPr>
        <a:prstGeom prst="rect">
          <a:avLst/>
        </a:prstGeom>
      </xdr:spPr>
    </xdr:pic>
    <xdr:clientData/>
  </xdr:absoluteAnchor>
</xdr:wsDr>
</file>

<file path=xl/drawings/drawing6.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cstate="print"/>
        <a:stretch>
          <a:fillRect/>
        </a:stretch>
      </xdr:blipFill>
      <xdr:spPr>
        <a:prstGeom prst="rect">
          <a:avLst/>
        </a:prstGeom>
      </xdr:spPr>
    </xdr:pic>
    <xdr:clientData/>
  </xdr:absoluteAnchor>
</xdr:wsDr>
</file>

<file path=xl/drawings/drawing7.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cstate="print"/>
        <a:stretch>
          <a:fillRect/>
        </a:stretch>
      </xdr:blipFill>
      <xdr:spPr>
        <a:prstGeom prst="rect">
          <a:avLst/>
        </a:prstGeom>
      </xdr:spPr>
    </xdr:pic>
    <xdr:clientData/>
  </xdr:absoluteAnchor>
</xdr:wsDr>
</file>

<file path=xl/drawings/drawing8.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cstate="print"/>
        <a:stretch>
          <a:fillRect/>
        </a:stretch>
      </xdr:blipFill>
      <xdr:spPr>
        <a:prstGeom prst="rect">
          <a:avLst/>
        </a:prstGeom>
      </xdr:spPr>
    </xdr:pic>
    <xdr:clientData/>
  </xdr:absoluteAnchor>
</xdr:wsDr>
</file>

<file path=xl/drawings/drawing9.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cstate="print"/>
        <a:stretch>
          <a:fillRect/>
        </a:stretch>
      </xdr:blipFill>
      <xdr:spPr>
        <a:prstGeom prst="rect">
          <a:avLst/>
        </a:prstGeom>
      </xdr:spPr>
    </xdr:pic>
    <xdr:clientData/>
  </xdr:absolute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sheetPr>
    <pageSetUpPr fitToPage="1"/>
  </sheetPr>
  <dimension ref="A1:CM106"/>
  <sheetViews>
    <sheetView showGridLines="0" tabSelected="1" topLeftCell="A61" workbookViewId="0">
      <selection activeCell="AN21" sqref="AN21"/>
    </sheetView>
  </sheetViews>
  <sheetFormatPr defaultRowHeight="11.25"/>
  <cols>
    <col min="1" max="1" width="8.33203125" style="1" customWidth="1"/>
    <col min="2" max="2" width="1.6640625" style="1" customWidth="1"/>
    <col min="3" max="3" width="4.1640625" style="1" customWidth="1"/>
    <col min="4" max="33" width="2.6640625" style="1" customWidth="1"/>
    <col min="34" max="34" width="3.33203125" style="1" customWidth="1"/>
    <col min="35" max="35" width="31.6640625" style="1" customWidth="1"/>
    <col min="36" max="37" width="2.5" style="1" customWidth="1"/>
    <col min="38" max="38" width="8.33203125" style="1" customWidth="1"/>
    <col min="39" max="39" width="3.33203125" style="1" customWidth="1"/>
    <col min="40" max="40" width="13.33203125" style="1" customWidth="1"/>
    <col min="41" max="41" width="7.5" style="1" customWidth="1"/>
    <col min="42" max="42" width="4.1640625" style="1" customWidth="1"/>
    <col min="43" max="43" width="15.6640625" style="1" hidden="1" customWidth="1"/>
    <col min="44" max="44" width="13.6640625" style="1" customWidth="1"/>
    <col min="45" max="47" width="25.83203125" style="1" hidden="1" customWidth="1"/>
    <col min="48" max="49" width="21.6640625" style="1" hidden="1" customWidth="1"/>
    <col min="50" max="51" width="25" style="1" hidden="1" customWidth="1"/>
    <col min="52" max="52" width="21.6640625" style="1" hidden="1" customWidth="1"/>
    <col min="53" max="53" width="19.1640625" style="1" hidden="1" customWidth="1"/>
    <col min="54" max="54" width="25" style="1" hidden="1" customWidth="1"/>
    <col min="55" max="55" width="21.6640625" style="1" hidden="1" customWidth="1"/>
    <col min="56" max="56" width="19.1640625" style="1" hidden="1" customWidth="1"/>
    <col min="57" max="57" width="66.5" style="1" customWidth="1"/>
    <col min="71" max="91" width="9.33203125" style="1" hidden="1"/>
  </cols>
  <sheetData>
    <row r="1" spans="1:74">
      <c r="A1" s="17" t="s">
        <v>0</v>
      </c>
      <c r="AZ1" s="17" t="s">
        <v>1</v>
      </c>
      <c r="BA1" s="17" t="s">
        <v>2</v>
      </c>
      <c r="BB1" s="17" t="s">
        <v>1</v>
      </c>
      <c r="BT1" s="17" t="s">
        <v>3</v>
      </c>
      <c r="BU1" s="17" t="s">
        <v>3</v>
      </c>
      <c r="BV1" s="17" t="s">
        <v>4</v>
      </c>
    </row>
    <row r="2" spans="1:74" s="1" customFormat="1" ht="36.950000000000003" customHeight="1">
      <c r="AR2" s="255" t="s">
        <v>5</v>
      </c>
      <c r="AS2" s="256"/>
      <c r="AT2" s="256"/>
      <c r="AU2" s="256"/>
      <c r="AV2" s="256"/>
      <c r="AW2" s="256"/>
      <c r="AX2" s="256"/>
      <c r="AY2" s="256"/>
      <c r="AZ2" s="256"/>
      <c r="BA2" s="256"/>
      <c r="BB2" s="256"/>
      <c r="BC2" s="256"/>
      <c r="BD2" s="256"/>
      <c r="BE2" s="256"/>
      <c r="BS2" s="18" t="s">
        <v>6</v>
      </c>
      <c r="BT2" s="18" t="s">
        <v>7</v>
      </c>
    </row>
    <row r="3" spans="1:74" s="1" customFormat="1" ht="6.95" customHeight="1">
      <c r="B3" s="19"/>
      <c r="C3" s="20"/>
      <c r="D3" s="20"/>
      <c r="E3" s="20"/>
      <c r="F3" s="20"/>
      <c r="G3" s="20"/>
      <c r="H3" s="20"/>
      <c r="I3" s="20"/>
      <c r="J3" s="20"/>
      <c r="K3" s="20"/>
      <c r="L3" s="20"/>
      <c r="M3" s="20"/>
      <c r="N3" s="20"/>
      <c r="O3" s="20"/>
      <c r="P3" s="20"/>
      <c r="Q3" s="20"/>
      <c r="R3" s="20"/>
      <c r="S3" s="20"/>
      <c r="T3" s="20"/>
      <c r="U3" s="20"/>
      <c r="V3" s="20"/>
      <c r="W3" s="20"/>
      <c r="X3" s="20"/>
      <c r="Y3" s="20"/>
      <c r="Z3" s="20"/>
      <c r="AA3" s="20"/>
      <c r="AB3" s="20"/>
      <c r="AC3" s="20"/>
      <c r="AD3" s="20"/>
      <c r="AE3" s="20"/>
      <c r="AF3" s="20"/>
      <c r="AG3" s="20"/>
      <c r="AH3" s="20"/>
      <c r="AI3" s="20"/>
      <c r="AJ3" s="20"/>
      <c r="AK3" s="20"/>
      <c r="AL3" s="20"/>
      <c r="AM3" s="20"/>
      <c r="AN3" s="20"/>
      <c r="AO3" s="20"/>
      <c r="AP3" s="20"/>
      <c r="AQ3" s="20"/>
      <c r="AR3" s="21"/>
      <c r="BS3" s="18" t="s">
        <v>6</v>
      </c>
      <c r="BT3" s="18" t="s">
        <v>8</v>
      </c>
    </row>
    <row r="4" spans="1:74" s="1" customFormat="1" ht="24.95" customHeight="1">
      <c r="B4" s="21"/>
      <c r="D4" s="22" t="s">
        <v>9</v>
      </c>
      <c r="AR4" s="21"/>
      <c r="AS4" s="23" t="s">
        <v>10</v>
      </c>
      <c r="BS4" s="18" t="s">
        <v>11</v>
      </c>
    </row>
    <row r="5" spans="1:74" s="1" customFormat="1" ht="12" customHeight="1">
      <c r="B5" s="21"/>
      <c r="D5" s="24" t="s">
        <v>12</v>
      </c>
      <c r="K5" s="266" t="s">
        <v>13</v>
      </c>
      <c r="L5" s="256"/>
      <c r="M5" s="256"/>
      <c r="N5" s="256"/>
      <c r="O5" s="256"/>
      <c r="P5" s="256"/>
      <c r="Q5" s="256"/>
      <c r="R5" s="256"/>
      <c r="S5" s="256"/>
      <c r="T5" s="256"/>
      <c r="U5" s="256"/>
      <c r="V5" s="256"/>
      <c r="W5" s="256"/>
      <c r="X5" s="256"/>
      <c r="Y5" s="256"/>
      <c r="Z5" s="256"/>
      <c r="AA5" s="256"/>
      <c r="AB5" s="256"/>
      <c r="AC5" s="256"/>
      <c r="AD5" s="256"/>
      <c r="AE5" s="256"/>
      <c r="AF5" s="256"/>
      <c r="AG5" s="256"/>
      <c r="AH5" s="256"/>
      <c r="AI5" s="256"/>
      <c r="AJ5" s="256"/>
      <c r="AK5" s="256"/>
      <c r="AL5" s="256"/>
      <c r="AM5" s="256"/>
      <c r="AN5" s="256"/>
      <c r="AO5" s="256"/>
      <c r="AR5" s="21"/>
      <c r="BS5" s="18" t="s">
        <v>6</v>
      </c>
    </row>
    <row r="6" spans="1:74" s="1" customFormat="1" ht="36.950000000000003" customHeight="1">
      <c r="B6" s="21"/>
      <c r="D6" s="26" t="s">
        <v>14</v>
      </c>
      <c r="K6" s="267" t="s">
        <v>15</v>
      </c>
      <c r="L6" s="256"/>
      <c r="M6" s="256"/>
      <c r="N6" s="256"/>
      <c r="O6" s="256"/>
      <c r="P6" s="256"/>
      <c r="Q6" s="256"/>
      <c r="R6" s="256"/>
      <c r="S6" s="256"/>
      <c r="T6" s="256"/>
      <c r="U6" s="256"/>
      <c r="V6" s="256"/>
      <c r="W6" s="256"/>
      <c r="X6" s="256"/>
      <c r="Y6" s="256"/>
      <c r="Z6" s="256"/>
      <c r="AA6" s="256"/>
      <c r="AB6" s="256"/>
      <c r="AC6" s="256"/>
      <c r="AD6" s="256"/>
      <c r="AE6" s="256"/>
      <c r="AF6" s="256"/>
      <c r="AG6" s="256"/>
      <c r="AH6" s="256"/>
      <c r="AI6" s="256"/>
      <c r="AJ6" s="256"/>
      <c r="AK6" s="256"/>
      <c r="AL6" s="256"/>
      <c r="AM6" s="256"/>
      <c r="AN6" s="256"/>
      <c r="AO6" s="256"/>
      <c r="AR6" s="21"/>
      <c r="BS6" s="18" t="s">
        <v>6</v>
      </c>
    </row>
    <row r="7" spans="1:74" s="1" customFormat="1" ht="12" customHeight="1">
      <c r="B7" s="21"/>
      <c r="D7" s="27" t="s">
        <v>16</v>
      </c>
      <c r="K7" s="25" t="s">
        <v>1</v>
      </c>
      <c r="AK7" s="27" t="s">
        <v>17</v>
      </c>
      <c r="AN7" s="25" t="s">
        <v>1</v>
      </c>
      <c r="AR7" s="21"/>
      <c r="BS7" s="18" t="s">
        <v>6</v>
      </c>
    </row>
    <row r="8" spans="1:74" s="1" customFormat="1" ht="12" customHeight="1">
      <c r="B8" s="21"/>
      <c r="D8" s="27" t="s">
        <v>18</v>
      </c>
      <c r="K8" s="25" t="s">
        <v>19</v>
      </c>
      <c r="AK8" s="27" t="s">
        <v>20</v>
      </c>
      <c r="AN8" s="25" t="s">
        <v>21</v>
      </c>
      <c r="AR8" s="21"/>
      <c r="BS8" s="18" t="s">
        <v>6</v>
      </c>
    </row>
    <row r="9" spans="1:74" s="1" customFormat="1" ht="14.45" customHeight="1">
      <c r="B9" s="21"/>
      <c r="AR9" s="21"/>
      <c r="BS9" s="18" t="s">
        <v>6</v>
      </c>
    </row>
    <row r="10" spans="1:74" s="1" customFormat="1" ht="12" customHeight="1">
      <c r="B10" s="21"/>
      <c r="D10" s="27" t="s">
        <v>22</v>
      </c>
      <c r="AK10" s="27" t="s">
        <v>23</v>
      </c>
      <c r="AN10" s="25" t="s">
        <v>1</v>
      </c>
      <c r="AR10" s="21"/>
      <c r="BS10" s="18" t="s">
        <v>6</v>
      </c>
    </row>
    <row r="11" spans="1:74" s="1" customFormat="1" ht="18.399999999999999" customHeight="1">
      <c r="B11" s="21"/>
      <c r="E11" s="25" t="s">
        <v>24</v>
      </c>
      <c r="AK11" s="27" t="s">
        <v>25</v>
      </c>
      <c r="AN11" s="25" t="s">
        <v>1</v>
      </c>
      <c r="AR11" s="21"/>
      <c r="BS11" s="18" t="s">
        <v>6</v>
      </c>
    </row>
    <row r="12" spans="1:74" s="1" customFormat="1" ht="6.95" customHeight="1">
      <c r="B12" s="21"/>
      <c r="AR12" s="21"/>
      <c r="BS12" s="18" t="s">
        <v>6</v>
      </c>
    </row>
    <row r="13" spans="1:74" s="1" customFormat="1" ht="12" customHeight="1">
      <c r="B13" s="21"/>
      <c r="D13" s="27" t="s">
        <v>26</v>
      </c>
      <c r="I13" s="160"/>
      <c r="J13" s="160"/>
      <c r="K13" s="160"/>
      <c r="L13" s="160"/>
      <c r="M13" s="160"/>
      <c r="N13" s="160"/>
      <c r="O13" s="160"/>
      <c r="P13" s="160"/>
      <c r="Q13" s="160"/>
      <c r="R13" s="160"/>
      <c r="S13" s="160"/>
      <c r="T13" s="160"/>
      <c r="U13" s="160"/>
      <c r="V13" s="160"/>
      <c r="W13" s="160"/>
      <c r="X13" s="160"/>
      <c r="Y13" s="160"/>
      <c r="Z13" s="160"/>
      <c r="AA13" s="160"/>
      <c r="AB13" s="160"/>
      <c r="AC13" s="160"/>
      <c r="AD13" s="160"/>
      <c r="AE13" s="160"/>
      <c r="AF13" s="160"/>
      <c r="AG13" s="160"/>
      <c r="AH13" s="160"/>
      <c r="AI13" s="160"/>
      <c r="AK13" s="27" t="s">
        <v>23</v>
      </c>
      <c r="AM13" s="160"/>
      <c r="AN13" s="161" t="s">
        <v>1</v>
      </c>
      <c r="AO13" s="160"/>
      <c r="AR13" s="21"/>
      <c r="BS13" s="18" t="s">
        <v>6</v>
      </c>
    </row>
    <row r="14" spans="1:74" ht="12.75">
      <c r="B14" s="21"/>
      <c r="E14" s="25" t="s">
        <v>24</v>
      </c>
      <c r="AK14" s="27" t="s">
        <v>25</v>
      </c>
      <c r="AM14" s="160"/>
      <c r="AN14" s="161" t="s">
        <v>1</v>
      </c>
      <c r="AO14" s="160"/>
      <c r="AR14" s="21"/>
      <c r="BS14" s="18" t="s">
        <v>6</v>
      </c>
    </row>
    <row r="15" spans="1:74" s="1" customFormat="1" ht="6.95" customHeight="1">
      <c r="B15" s="21"/>
      <c r="AR15" s="21"/>
      <c r="BS15" s="18" t="s">
        <v>3</v>
      </c>
    </row>
    <row r="16" spans="1:74" s="1" customFormat="1" ht="12" customHeight="1">
      <c r="B16" s="21"/>
      <c r="D16" s="27" t="s">
        <v>27</v>
      </c>
      <c r="AK16" s="27" t="s">
        <v>23</v>
      </c>
      <c r="AN16" s="25" t="s">
        <v>1</v>
      </c>
      <c r="AR16" s="21"/>
      <c r="BS16" s="18" t="s">
        <v>3</v>
      </c>
    </row>
    <row r="17" spans="1:71" s="1" customFormat="1" ht="18.399999999999999" customHeight="1">
      <c r="B17" s="21"/>
      <c r="E17" s="25" t="s">
        <v>24</v>
      </c>
      <c r="AK17" s="27" t="s">
        <v>25</v>
      </c>
      <c r="AN17" s="25" t="s">
        <v>1</v>
      </c>
      <c r="AR17" s="21"/>
      <c r="BS17" s="18" t="s">
        <v>28</v>
      </c>
    </row>
    <row r="18" spans="1:71" s="1" customFormat="1" ht="6.95" customHeight="1">
      <c r="B18" s="21"/>
      <c r="AR18" s="21"/>
      <c r="BS18" s="18" t="s">
        <v>6</v>
      </c>
    </row>
    <row r="19" spans="1:71" s="1" customFormat="1" ht="12" customHeight="1">
      <c r="B19" s="21"/>
      <c r="D19" s="27" t="s">
        <v>29</v>
      </c>
      <c r="AK19" s="27" t="s">
        <v>23</v>
      </c>
      <c r="AN19" s="25" t="s">
        <v>1</v>
      </c>
      <c r="AR19" s="21"/>
      <c r="BS19" s="18" t="s">
        <v>6</v>
      </c>
    </row>
    <row r="20" spans="1:71" s="1" customFormat="1" ht="18.399999999999999" customHeight="1">
      <c r="B20" s="21"/>
      <c r="E20" s="25" t="s">
        <v>30</v>
      </c>
      <c r="AK20" s="27" t="s">
        <v>25</v>
      </c>
      <c r="AN20" s="25" t="s">
        <v>1</v>
      </c>
      <c r="AR20" s="21"/>
      <c r="BS20" s="18" t="s">
        <v>28</v>
      </c>
    </row>
    <row r="21" spans="1:71" s="1" customFormat="1" ht="6.95" customHeight="1">
      <c r="B21" s="21"/>
      <c r="AR21" s="21"/>
    </row>
    <row r="22" spans="1:71" s="1" customFormat="1" ht="12" customHeight="1">
      <c r="B22" s="21"/>
      <c r="D22" s="27" t="s">
        <v>31</v>
      </c>
      <c r="AR22" s="21"/>
    </row>
    <row r="23" spans="1:71" s="1" customFormat="1" ht="16.5" customHeight="1">
      <c r="B23" s="21"/>
      <c r="E23" s="275" t="s">
        <v>1</v>
      </c>
      <c r="F23" s="275"/>
      <c r="G23" s="275"/>
      <c r="H23" s="275"/>
      <c r="I23" s="275"/>
      <c r="J23" s="275"/>
      <c r="K23" s="275"/>
      <c r="L23" s="275"/>
      <c r="M23" s="275"/>
      <c r="N23" s="275"/>
      <c r="O23" s="275"/>
      <c r="P23" s="275"/>
      <c r="Q23" s="275"/>
      <c r="R23" s="275"/>
      <c r="S23" s="275"/>
      <c r="T23" s="275"/>
      <c r="U23" s="275"/>
      <c r="V23" s="275"/>
      <c r="W23" s="275"/>
      <c r="X23" s="275"/>
      <c r="Y23" s="275"/>
      <c r="Z23" s="275"/>
      <c r="AA23" s="275"/>
      <c r="AB23" s="275"/>
      <c r="AC23" s="275"/>
      <c r="AD23" s="275"/>
      <c r="AE23" s="275"/>
      <c r="AF23" s="275"/>
      <c r="AG23" s="275"/>
      <c r="AH23" s="275"/>
      <c r="AI23" s="275"/>
      <c r="AJ23" s="275"/>
      <c r="AK23" s="275"/>
      <c r="AL23" s="275"/>
      <c r="AM23" s="275"/>
      <c r="AN23" s="275"/>
      <c r="AR23" s="21"/>
    </row>
    <row r="24" spans="1:71" s="1" customFormat="1" ht="6.95" customHeight="1">
      <c r="B24" s="21"/>
      <c r="AR24" s="21"/>
    </row>
    <row r="25" spans="1:71" s="1" customFormat="1" ht="6.95" customHeight="1">
      <c r="B25" s="21"/>
      <c r="D25" s="28"/>
      <c r="E25" s="28"/>
      <c r="F25" s="28"/>
      <c r="G25" s="28"/>
      <c r="H25" s="28"/>
      <c r="I25" s="28"/>
      <c r="J25" s="28"/>
      <c r="K25" s="28"/>
      <c r="L25" s="28"/>
      <c r="M25" s="28"/>
      <c r="N25" s="28"/>
      <c r="O25" s="28"/>
      <c r="P25" s="28"/>
      <c r="Q25" s="28"/>
      <c r="R25" s="28"/>
      <c r="S25" s="28"/>
      <c r="T25" s="28"/>
      <c r="U25" s="28"/>
      <c r="V25" s="28"/>
      <c r="W25" s="28"/>
      <c r="X25" s="28"/>
      <c r="Y25" s="28"/>
      <c r="Z25" s="28"/>
      <c r="AA25" s="28"/>
      <c r="AB25" s="28"/>
      <c r="AC25" s="28"/>
      <c r="AD25" s="28"/>
      <c r="AE25" s="28"/>
      <c r="AF25" s="28"/>
      <c r="AG25" s="28"/>
      <c r="AH25" s="28"/>
      <c r="AI25" s="28"/>
      <c r="AJ25" s="28"/>
      <c r="AK25" s="28"/>
      <c r="AL25" s="28"/>
      <c r="AM25" s="28"/>
      <c r="AN25" s="28"/>
      <c r="AO25" s="28"/>
      <c r="AR25" s="21"/>
    </row>
    <row r="26" spans="1:71" s="2" customFormat="1" ht="25.9" customHeight="1">
      <c r="A26" s="29"/>
      <c r="B26" s="30"/>
      <c r="C26" s="29"/>
      <c r="D26" s="31" t="s">
        <v>32</v>
      </c>
      <c r="E26" s="32"/>
      <c r="F26" s="32"/>
      <c r="G26" s="32"/>
      <c r="H26" s="32"/>
      <c r="I26" s="32"/>
      <c r="J26" s="32"/>
      <c r="K26" s="32"/>
      <c r="L26" s="32"/>
      <c r="M26" s="32"/>
      <c r="N26" s="32"/>
      <c r="O26" s="32"/>
      <c r="P26" s="32"/>
      <c r="Q26" s="32"/>
      <c r="R26" s="32"/>
      <c r="S26" s="32"/>
      <c r="T26" s="32"/>
      <c r="U26" s="32"/>
      <c r="V26" s="32"/>
      <c r="W26" s="32"/>
      <c r="X26" s="32"/>
      <c r="Y26" s="32"/>
      <c r="Z26" s="32"/>
      <c r="AA26" s="32"/>
      <c r="AB26" s="32"/>
      <c r="AC26" s="32"/>
      <c r="AD26" s="32"/>
      <c r="AE26" s="32"/>
      <c r="AF26" s="32"/>
      <c r="AG26" s="32"/>
      <c r="AH26" s="32"/>
      <c r="AI26" s="32"/>
      <c r="AJ26" s="32"/>
      <c r="AK26" s="276">
        <f>ROUND(AG94,2)</f>
        <v>0</v>
      </c>
      <c r="AL26" s="277"/>
      <c r="AM26" s="277"/>
      <c r="AN26" s="277"/>
      <c r="AO26" s="277"/>
      <c r="AP26" s="29"/>
      <c r="AQ26" s="29"/>
      <c r="AR26" s="30"/>
      <c r="BE26" s="29"/>
    </row>
    <row r="27" spans="1:71" s="2" customFormat="1" ht="6.95" customHeight="1">
      <c r="A27" s="29"/>
      <c r="B27" s="30"/>
      <c r="C27" s="29"/>
      <c r="D27" s="29"/>
      <c r="E27" s="29"/>
      <c r="F27" s="29"/>
      <c r="G27" s="29"/>
      <c r="H27" s="29"/>
      <c r="I27" s="29"/>
      <c r="J27" s="29"/>
      <c r="K27" s="29"/>
      <c r="L27" s="29"/>
      <c r="M27" s="29"/>
      <c r="N27" s="29"/>
      <c r="O27" s="29"/>
      <c r="P27" s="29"/>
      <c r="Q27" s="29"/>
      <c r="R27" s="29"/>
      <c r="S27" s="29"/>
      <c r="T27" s="29"/>
      <c r="U27" s="29"/>
      <c r="V27" s="29"/>
      <c r="W27" s="29"/>
      <c r="X27" s="29"/>
      <c r="Y27" s="29"/>
      <c r="Z27" s="29"/>
      <c r="AA27" s="29"/>
      <c r="AB27" s="29"/>
      <c r="AC27" s="29"/>
      <c r="AD27" s="29"/>
      <c r="AE27" s="29"/>
      <c r="AF27" s="29"/>
      <c r="AG27" s="29"/>
      <c r="AH27" s="29"/>
      <c r="AI27" s="29"/>
      <c r="AJ27" s="29"/>
      <c r="AK27" s="29"/>
      <c r="AL27" s="29"/>
      <c r="AM27" s="29"/>
      <c r="AN27" s="29"/>
      <c r="AO27" s="29"/>
      <c r="AP27" s="29"/>
      <c r="AQ27" s="29"/>
      <c r="AR27" s="30"/>
      <c r="BE27" s="29"/>
    </row>
    <row r="28" spans="1:71" s="2" customFormat="1" ht="12.75">
      <c r="A28" s="29"/>
      <c r="B28" s="30"/>
      <c r="C28" s="29"/>
      <c r="D28" s="29"/>
      <c r="E28" s="29"/>
      <c r="F28" s="29"/>
      <c r="G28" s="29"/>
      <c r="H28" s="29"/>
      <c r="I28" s="29"/>
      <c r="J28" s="29"/>
      <c r="K28" s="29"/>
      <c r="L28" s="278" t="s">
        <v>33</v>
      </c>
      <c r="M28" s="278"/>
      <c r="N28" s="278"/>
      <c r="O28" s="278"/>
      <c r="P28" s="278"/>
      <c r="Q28" s="29"/>
      <c r="R28" s="29"/>
      <c r="S28" s="29"/>
      <c r="T28" s="29"/>
      <c r="U28" s="29"/>
      <c r="V28" s="29"/>
      <c r="W28" s="278" t="s">
        <v>34</v>
      </c>
      <c r="X28" s="278"/>
      <c r="Y28" s="278"/>
      <c r="Z28" s="278"/>
      <c r="AA28" s="278"/>
      <c r="AB28" s="278"/>
      <c r="AC28" s="278"/>
      <c r="AD28" s="278"/>
      <c r="AE28" s="278"/>
      <c r="AF28" s="29"/>
      <c r="AG28" s="29"/>
      <c r="AH28" s="29"/>
      <c r="AI28" s="29"/>
      <c r="AJ28" s="29"/>
      <c r="AK28" s="278" t="s">
        <v>35</v>
      </c>
      <c r="AL28" s="278"/>
      <c r="AM28" s="278"/>
      <c r="AN28" s="278"/>
      <c r="AO28" s="278"/>
      <c r="AP28" s="29"/>
      <c r="AQ28" s="29"/>
      <c r="AR28" s="30"/>
      <c r="BE28" s="29"/>
    </row>
    <row r="29" spans="1:71" s="3" customFormat="1" ht="14.45" customHeight="1">
      <c r="B29" s="33"/>
      <c r="D29" s="27" t="s">
        <v>36</v>
      </c>
      <c r="F29" s="27" t="s">
        <v>37</v>
      </c>
      <c r="L29" s="268">
        <v>0.21</v>
      </c>
      <c r="M29" s="264"/>
      <c r="N29" s="264"/>
      <c r="O29" s="264"/>
      <c r="P29" s="264"/>
      <c r="W29" s="263">
        <f>ROUND(AZ94, 2)</f>
        <v>0</v>
      </c>
      <c r="X29" s="264"/>
      <c r="Y29" s="264"/>
      <c r="Z29" s="264"/>
      <c r="AA29" s="264"/>
      <c r="AB29" s="264"/>
      <c r="AC29" s="264"/>
      <c r="AD29" s="264"/>
      <c r="AE29" s="264"/>
      <c r="AK29" s="263">
        <f>ROUND(AV94, 2)</f>
        <v>0</v>
      </c>
      <c r="AL29" s="264"/>
      <c r="AM29" s="264"/>
      <c r="AN29" s="264"/>
      <c r="AO29" s="264"/>
      <c r="AR29" s="33"/>
    </row>
    <row r="30" spans="1:71" s="3" customFormat="1" ht="14.45" customHeight="1">
      <c r="B30" s="33"/>
      <c r="F30" s="27" t="s">
        <v>38</v>
      </c>
      <c r="L30" s="268">
        <v>0.12</v>
      </c>
      <c r="M30" s="264"/>
      <c r="N30" s="264"/>
      <c r="O30" s="264"/>
      <c r="P30" s="264"/>
      <c r="W30" s="263">
        <f>ROUND(BA94, 2)</f>
        <v>0</v>
      </c>
      <c r="X30" s="264"/>
      <c r="Y30" s="264"/>
      <c r="Z30" s="264"/>
      <c r="AA30" s="264"/>
      <c r="AB30" s="264"/>
      <c r="AC30" s="264"/>
      <c r="AD30" s="264"/>
      <c r="AE30" s="264"/>
      <c r="AK30" s="263">
        <f>ROUND(AW94, 2)</f>
        <v>0</v>
      </c>
      <c r="AL30" s="264"/>
      <c r="AM30" s="264"/>
      <c r="AN30" s="264"/>
      <c r="AO30" s="264"/>
      <c r="AR30" s="33"/>
    </row>
    <row r="31" spans="1:71" s="3" customFormat="1" ht="14.45" hidden="1" customHeight="1">
      <c r="B31" s="33"/>
      <c r="F31" s="27" t="s">
        <v>39</v>
      </c>
      <c r="L31" s="268">
        <v>0.21</v>
      </c>
      <c r="M31" s="264"/>
      <c r="N31" s="264"/>
      <c r="O31" s="264"/>
      <c r="P31" s="264"/>
      <c r="W31" s="263">
        <f>ROUND(BB94, 2)</f>
        <v>0</v>
      </c>
      <c r="X31" s="264"/>
      <c r="Y31" s="264"/>
      <c r="Z31" s="264"/>
      <c r="AA31" s="264"/>
      <c r="AB31" s="264"/>
      <c r="AC31" s="264"/>
      <c r="AD31" s="264"/>
      <c r="AE31" s="264"/>
      <c r="AK31" s="263">
        <v>0</v>
      </c>
      <c r="AL31" s="264"/>
      <c r="AM31" s="264"/>
      <c r="AN31" s="264"/>
      <c r="AO31" s="264"/>
      <c r="AR31" s="33"/>
    </row>
    <row r="32" spans="1:71" s="3" customFormat="1" ht="14.45" hidden="1" customHeight="1">
      <c r="B32" s="33"/>
      <c r="F32" s="27" t="s">
        <v>40</v>
      </c>
      <c r="L32" s="268">
        <v>0.12</v>
      </c>
      <c r="M32" s="264"/>
      <c r="N32" s="264"/>
      <c r="O32" s="264"/>
      <c r="P32" s="264"/>
      <c r="W32" s="263">
        <f>ROUND(BC94, 2)</f>
        <v>0</v>
      </c>
      <c r="X32" s="264"/>
      <c r="Y32" s="264"/>
      <c r="Z32" s="264"/>
      <c r="AA32" s="264"/>
      <c r="AB32" s="264"/>
      <c r="AC32" s="264"/>
      <c r="AD32" s="264"/>
      <c r="AE32" s="264"/>
      <c r="AK32" s="263">
        <v>0</v>
      </c>
      <c r="AL32" s="264"/>
      <c r="AM32" s="264"/>
      <c r="AN32" s="264"/>
      <c r="AO32" s="264"/>
      <c r="AR32" s="33"/>
    </row>
    <row r="33" spans="1:57" s="3" customFormat="1" ht="14.45" hidden="1" customHeight="1">
      <c r="B33" s="33"/>
      <c r="F33" s="27" t="s">
        <v>41</v>
      </c>
      <c r="L33" s="268">
        <v>0</v>
      </c>
      <c r="M33" s="264"/>
      <c r="N33" s="264"/>
      <c r="O33" s="264"/>
      <c r="P33" s="264"/>
      <c r="W33" s="263">
        <f>ROUND(BD94, 2)</f>
        <v>0</v>
      </c>
      <c r="X33" s="264"/>
      <c r="Y33" s="264"/>
      <c r="Z33" s="264"/>
      <c r="AA33" s="264"/>
      <c r="AB33" s="264"/>
      <c r="AC33" s="264"/>
      <c r="AD33" s="264"/>
      <c r="AE33" s="264"/>
      <c r="AK33" s="263">
        <v>0</v>
      </c>
      <c r="AL33" s="264"/>
      <c r="AM33" s="264"/>
      <c r="AN33" s="264"/>
      <c r="AO33" s="264"/>
      <c r="AR33" s="33"/>
    </row>
    <row r="34" spans="1:57" s="2" customFormat="1" ht="6.95" customHeight="1">
      <c r="A34" s="29"/>
      <c r="B34" s="30"/>
      <c r="C34" s="29"/>
      <c r="D34" s="29"/>
      <c r="E34" s="29"/>
      <c r="F34" s="29"/>
      <c r="G34" s="29"/>
      <c r="H34" s="29"/>
      <c r="I34" s="29"/>
      <c r="J34" s="29"/>
      <c r="K34" s="29"/>
      <c r="L34" s="29"/>
      <c r="M34" s="29"/>
      <c r="N34" s="29"/>
      <c r="O34" s="29"/>
      <c r="P34" s="29"/>
      <c r="Q34" s="29"/>
      <c r="R34" s="29"/>
      <c r="S34" s="29"/>
      <c r="T34" s="29"/>
      <c r="U34" s="29"/>
      <c r="V34" s="29"/>
      <c r="W34" s="29"/>
      <c r="X34" s="29"/>
      <c r="Y34" s="29"/>
      <c r="Z34" s="29"/>
      <c r="AA34" s="29"/>
      <c r="AB34" s="29"/>
      <c r="AC34" s="29"/>
      <c r="AD34" s="29"/>
      <c r="AE34" s="29"/>
      <c r="AF34" s="29"/>
      <c r="AG34" s="29"/>
      <c r="AH34" s="29"/>
      <c r="AI34" s="29"/>
      <c r="AJ34" s="29"/>
      <c r="AK34" s="29"/>
      <c r="AL34" s="29"/>
      <c r="AM34" s="29"/>
      <c r="AN34" s="29"/>
      <c r="AO34" s="29"/>
      <c r="AP34" s="29"/>
      <c r="AQ34" s="29"/>
      <c r="AR34" s="30"/>
      <c r="BE34" s="29"/>
    </row>
    <row r="35" spans="1:57" s="2" customFormat="1" ht="25.9" customHeight="1">
      <c r="A35" s="29"/>
      <c r="B35" s="30"/>
      <c r="C35" s="34"/>
      <c r="D35" s="35" t="s">
        <v>42</v>
      </c>
      <c r="E35" s="36"/>
      <c r="F35" s="36"/>
      <c r="G35" s="36"/>
      <c r="H35" s="36"/>
      <c r="I35" s="36"/>
      <c r="J35" s="36"/>
      <c r="K35" s="36"/>
      <c r="L35" s="36"/>
      <c r="M35" s="36"/>
      <c r="N35" s="36"/>
      <c r="O35" s="36"/>
      <c r="P35" s="36"/>
      <c r="Q35" s="36"/>
      <c r="R35" s="36"/>
      <c r="S35" s="36"/>
      <c r="T35" s="37" t="s">
        <v>43</v>
      </c>
      <c r="U35" s="36"/>
      <c r="V35" s="36"/>
      <c r="W35" s="36"/>
      <c r="X35" s="274" t="s">
        <v>44</v>
      </c>
      <c r="Y35" s="272"/>
      <c r="Z35" s="272"/>
      <c r="AA35" s="272"/>
      <c r="AB35" s="272"/>
      <c r="AC35" s="36"/>
      <c r="AD35" s="36"/>
      <c r="AE35" s="36"/>
      <c r="AF35" s="36"/>
      <c r="AG35" s="36"/>
      <c r="AH35" s="36"/>
      <c r="AI35" s="36"/>
      <c r="AJ35" s="36"/>
      <c r="AK35" s="271">
        <f>SUM(AK26:AK33)</f>
        <v>0</v>
      </c>
      <c r="AL35" s="272"/>
      <c r="AM35" s="272"/>
      <c r="AN35" s="272"/>
      <c r="AO35" s="273"/>
      <c r="AP35" s="34"/>
      <c r="AQ35" s="34"/>
      <c r="AR35" s="30"/>
      <c r="BE35" s="29"/>
    </row>
    <row r="36" spans="1:57" s="2" customFormat="1" ht="6.95" customHeight="1">
      <c r="A36" s="29"/>
      <c r="B36" s="30"/>
      <c r="C36" s="29"/>
      <c r="D36" s="29"/>
      <c r="E36" s="29"/>
      <c r="F36" s="29"/>
      <c r="G36" s="29"/>
      <c r="H36" s="29"/>
      <c r="I36" s="29"/>
      <c r="J36" s="29"/>
      <c r="K36" s="29"/>
      <c r="L36" s="29"/>
      <c r="M36" s="29"/>
      <c r="N36" s="29"/>
      <c r="O36" s="29"/>
      <c r="P36" s="29"/>
      <c r="Q36" s="29"/>
      <c r="R36" s="29"/>
      <c r="S36" s="29"/>
      <c r="T36" s="29"/>
      <c r="U36" s="29"/>
      <c r="V36" s="29"/>
      <c r="W36" s="29"/>
      <c r="X36" s="29"/>
      <c r="Y36" s="29"/>
      <c r="Z36" s="29"/>
      <c r="AA36" s="29"/>
      <c r="AB36" s="29"/>
      <c r="AC36" s="29"/>
      <c r="AD36" s="29"/>
      <c r="AE36" s="29"/>
      <c r="AF36" s="29"/>
      <c r="AG36" s="29"/>
      <c r="AH36" s="29"/>
      <c r="AI36" s="29"/>
      <c r="AJ36" s="29"/>
      <c r="AK36" s="29"/>
      <c r="AL36" s="29"/>
      <c r="AM36" s="29"/>
      <c r="AN36" s="29"/>
      <c r="AO36" s="29"/>
      <c r="AP36" s="29"/>
      <c r="AQ36" s="29"/>
      <c r="AR36" s="30"/>
      <c r="BE36" s="29"/>
    </row>
    <row r="37" spans="1:57" s="2" customFormat="1" ht="14.45" customHeight="1">
      <c r="A37" s="29"/>
      <c r="B37" s="30"/>
      <c r="C37" s="29"/>
      <c r="D37" s="29"/>
      <c r="E37" s="29"/>
      <c r="F37" s="29"/>
      <c r="G37" s="29"/>
      <c r="H37" s="29"/>
      <c r="I37" s="29"/>
      <c r="J37" s="29"/>
      <c r="K37" s="29"/>
      <c r="L37" s="29"/>
      <c r="M37" s="29"/>
      <c r="N37" s="29"/>
      <c r="O37" s="29"/>
      <c r="P37" s="29"/>
      <c r="Q37" s="29"/>
      <c r="R37" s="29"/>
      <c r="S37" s="29"/>
      <c r="T37" s="29"/>
      <c r="U37" s="29"/>
      <c r="V37" s="29"/>
      <c r="W37" s="29"/>
      <c r="X37" s="29"/>
      <c r="Y37" s="29"/>
      <c r="Z37" s="29"/>
      <c r="AA37" s="29"/>
      <c r="AB37" s="29"/>
      <c r="AC37" s="29"/>
      <c r="AD37" s="29"/>
      <c r="AE37" s="29"/>
      <c r="AF37" s="29"/>
      <c r="AG37" s="29"/>
      <c r="AH37" s="29"/>
      <c r="AI37" s="29"/>
      <c r="AJ37" s="29"/>
      <c r="AK37" s="29"/>
      <c r="AL37" s="29"/>
      <c r="AM37" s="29"/>
      <c r="AN37" s="29"/>
      <c r="AO37" s="29"/>
      <c r="AP37" s="29"/>
      <c r="AQ37" s="29"/>
      <c r="AR37" s="30"/>
      <c r="BE37" s="29"/>
    </row>
    <row r="38" spans="1:57" s="1" customFormat="1" ht="14.45" customHeight="1">
      <c r="B38" s="21"/>
      <c r="AR38" s="21"/>
    </row>
    <row r="39" spans="1:57" s="1" customFormat="1" ht="14.45" customHeight="1">
      <c r="B39" s="21"/>
      <c r="AR39" s="21"/>
    </row>
    <row r="40" spans="1:57" s="1" customFormat="1" ht="14.45" customHeight="1">
      <c r="B40" s="21"/>
      <c r="AR40" s="21"/>
    </row>
    <row r="41" spans="1:57" s="1" customFormat="1" ht="14.45" customHeight="1">
      <c r="B41" s="21"/>
      <c r="AR41" s="21"/>
    </row>
    <row r="42" spans="1:57" s="1" customFormat="1" ht="14.45" customHeight="1">
      <c r="B42" s="21"/>
      <c r="AR42" s="21"/>
    </row>
    <row r="43" spans="1:57" s="1" customFormat="1" ht="14.45" customHeight="1">
      <c r="B43" s="21"/>
      <c r="AR43" s="21"/>
    </row>
    <row r="44" spans="1:57" s="1" customFormat="1" ht="14.45" customHeight="1">
      <c r="B44" s="21"/>
      <c r="AR44" s="21"/>
    </row>
    <row r="45" spans="1:57" s="1" customFormat="1" ht="14.45" customHeight="1">
      <c r="B45" s="21"/>
      <c r="AR45" s="21"/>
    </row>
    <row r="46" spans="1:57" s="1" customFormat="1" ht="14.45" customHeight="1">
      <c r="B46" s="21"/>
      <c r="AR46" s="21"/>
    </row>
    <row r="47" spans="1:57" s="1" customFormat="1" ht="14.45" customHeight="1">
      <c r="B47" s="21"/>
      <c r="AR47" s="21"/>
    </row>
    <row r="48" spans="1:57" s="1" customFormat="1" ht="14.45" customHeight="1">
      <c r="B48" s="21"/>
      <c r="AR48" s="21"/>
    </row>
    <row r="49" spans="1:57" s="2" customFormat="1" ht="14.45" customHeight="1">
      <c r="B49" s="38"/>
      <c r="D49" s="39" t="s">
        <v>45</v>
      </c>
      <c r="E49" s="40"/>
      <c r="F49" s="40"/>
      <c r="G49" s="40"/>
      <c r="H49" s="40"/>
      <c r="I49" s="40"/>
      <c r="J49" s="40"/>
      <c r="K49" s="40"/>
      <c r="L49" s="40"/>
      <c r="M49" s="40"/>
      <c r="N49" s="40"/>
      <c r="O49" s="40"/>
      <c r="P49" s="40"/>
      <c r="Q49" s="40"/>
      <c r="R49" s="40"/>
      <c r="S49" s="40"/>
      <c r="T49" s="40"/>
      <c r="U49" s="40"/>
      <c r="V49" s="40"/>
      <c r="W49" s="40"/>
      <c r="X49" s="40"/>
      <c r="Y49" s="40"/>
      <c r="Z49" s="40"/>
      <c r="AA49" s="40"/>
      <c r="AB49" s="40"/>
      <c r="AC49" s="40"/>
      <c r="AD49" s="40"/>
      <c r="AE49" s="40"/>
      <c r="AF49" s="40"/>
      <c r="AG49" s="40"/>
      <c r="AH49" s="39" t="s">
        <v>46</v>
      </c>
      <c r="AI49" s="40"/>
      <c r="AJ49" s="40"/>
      <c r="AK49" s="40"/>
      <c r="AL49" s="40"/>
      <c r="AM49" s="40"/>
      <c r="AN49" s="40"/>
      <c r="AO49" s="40"/>
      <c r="AR49" s="38"/>
    </row>
    <row r="50" spans="1:57">
      <c r="B50" s="21"/>
      <c r="AR50" s="21"/>
    </row>
    <row r="51" spans="1:57">
      <c r="B51" s="21"/>
      <c r="AR51" s="21"/>
    </row>
    <row r="52" spans="1:57">
      <c r="B52" s="21"/>
      <c r="AR52" s="21"/>
    </row>
    <row r="53" spans="1:57">
      <c r="B53" s="21"/>
      <c r="AR53" s="21"/>
    </row>
    <row r="54" spans="1:57">
      <c r="B54" s="21"/>
      <c r="AR54" s="21"/>
    </row>
    <row r="55" spans="1:57">
      <c r="B55" s="21"/>
      <c r="AR55" s="21"/>
    </row>
    <row r="56" spans="1:57">
      <c r="B56" s="21"/>
      <c r="AR56" s="21"/>
    </row>
    <row r="57" spans="1:57">
      <c r="B57" s="21"/>
      <c r="AR57" s="21"/>
    </row>
    <row r="58" spans="1:57">
      <c r="B58" s="21"/>
      <c r="AR58" s="21"/>
    </row>
    <row r="59" spans="1:57">
      <c r="B59" s="21"/>
      <c r="AR59" s="21"/>
    </row>
    <row r="60" spans="1:57" s="2" customFormat="1" ht="12.75">
      <c r="A60" s="29"/>
      <c r="B60" s="30"/>
      <c r="C60" s="29"/>
      <c r="D60" s="41" t="s">
        <v>47</v>
      </c>
      <c r="E60" s="32"/>
      <c r="F60" s="32"/>
      <c r="G60" s="32"/>
      <c r="H60" s="32"/>
      <c r="I60" s="32"/>
      <c r="J60" s="32"/>
      <c r="K60" s="32"/>
      <c r="L60" s="32"/>
      <c r="M60" s="32"/>
      <c r="N60" s="32"/>
      <c r="O60" s="32"/>
      <c r="P60" s="32"/>
      <c r="Q60" s="32"/>
      <c r="R60" s="32"/>
      <c r="S60" s="32"/>
      <c r="T60" s="32"/>
      <c r="U60" s="32"/>
      <c r="V60" s="41" t="s">
        <v>48</v>
      </c>
      <c r="W60" s="32"/>
      <c r="X60" s="32"/>
      <c r="Y60" s="32"/>
      <c r="Z60" s="32"/>
      <c r="AA60" s="32"/>
      <c r="AB60" s="32"/>
      <c r="AC60" s="32"/>
      <c r="AD60" s="32"/>
      <c r="AE60" s="32"/>
      <c r="AF60" s="32"/>
      <c r="AG60" s="32"/>
      <c r="AH60" s="41" t="s">
        <v>47</v>
      </c>
      <c r="AI60" s="32"/>
      <c r="AJ60" s="32"/>
      <c r="AK60" s="32"/>
      <c r="AL60" s="32"/>
      <c r="AM60" s="41" t="s">
        <v>48</v>
      </c>
      <c r="AN60" s="32"/>
      <c r="AO60" s="32"/>
      <c r="AP60" s="29"/>
      <c r="AQ60" s="29"/>
      <c r="AR60" s="30"/>
      <c r="BE60" s="29"/>
    </row>
    <row r="61" spans="1:57">
      <c r="B61" s="21"/>
      <c r="AR61" s="21"/>
    </row>
    <row r="62" spans="1:57">
      <c r="B62" s="21"/>
      <c r="AR62" s="21"/>
    </row>
    <row r="63" spans="1:57">
      <c r="B63" s="21"/>
      <c r="AR63" s="21"/>
    </row>
    <row r="64" spans="1:57" s="2" customFormat="1" ht="12.75">
      <c r="A64" s="29"/>
      <c r="B64" s="30"/>
      <c r="C64" s="29"/>
      <c r="D64" s="39" t="s">
        <v>49</v>
      </c>
      <c r="E64" s="42"/>
      <c r="F64" s="42"/>
      <c r="G64" s="42"/>
      <c r="H64" s="42"/>
      <c r="I64" s="42"/>
      <c r="J64" s="42"/>
      <c r="K64" s="42"/>
      <c r="L64" s="42"/>
      <c r="M64" s="42"/>
      <c r="N64" s="42"/>
      <c r="O64" s="42"/>
      <c r="P64" s="42"/>
      <c r="Q64" s="42"/>
      <c r="R64" s="42"/>
      <c r="S64" s="42"/>
      <c r="T64" s="42"/>
      <c r="U64" s="42"/>
      <c r="V64" s="42"/>
      <c r="W64" s="42"/>
      <c r="X64" s="42"/>
      <c r="Y64" s="42"/>
      <c r="Z64" s="42"/>
      <c r="AA64" s="42"/>
      <c r="AB64" s="42"/>
      <c r="AC64" s="42"/>
      <c r="AD64" s="42"/>
      <c r="AE64" s="42"/>
      <c r="AF64" s="42"/>
      <c r="AG64" s="42"/>
      <c r="AH64" s="39" t="s">
        <v>50</v>
      </c>
      <c r="AI64" s="42"/>
      <c r="AJ64" s="42"/>
      <c r="AK64" s="42"/>
      <c r="AL64" s="42"/>
      <c r="AM64" s="42"/>
      <c r="AN64" s="42"/>
      <c r="AO64" s="42"/>
      <c r="AP64" s="29"/>
      <c r="AQ64" s="29"/>
      <c r="AR64" s="30"/>
      <c r="BE64" s="29"/>
    </row>
    <row r="65" spans="1:57">
      <c r="B65" s="21"/>
      <c r="AR65" s="21"/>
    </row>
    <row r="66" spans="1:57">
      <c r="B66" s="21"/>
      <c r="AR66" s="21"/>
    </row>
    <row r="67" spans="1:57">
      <c r="B67" s="21"/>
      <c r="AR67" s="21"/>
    </row>
    <row r="68" spans="1:57">
      <c r="B68" s="21"/>
      <c r="AR68" s="21"/>
    </row>
    <row r="69" spans="1:57">
      <c r="B69" s="21"/>
      <c r="AR69" s="21"/>
    </row>
    <row r="70" spans="1:57">
      <c r="B70" s="21"/>
      <c r="AR70" s="21"/>
    </row>
    <row r="71" spans="1:57">
      <c r="B71" s="21"/>
      <c r="AR71" s="21"/>
    </row>
    <row r="72" spans="1:57">
      <c r="B72" s="21"/>
      <c r="AR72" s="21"/>
    </row>
    <row r="73" spans="1:57">
      <c r="B73" s="21"/>
      <c r="AR73" s="21"/>
    </row>
    <row r="74" spans="1:57">
      <c r="B74" s="21"/>
      <c r="AR74" s="21"/>
    </row>
    <row r="75" spans="1:57" s="2" customFormat="1" ht="12.75">
      <c r="A75" s="29"/>
      <c r="B75" s="30"/>
      <c r="C75" s="29"/>
      <c r="D75" s="41" t="s">
        <v>47</v>
      </c>
      <c r="E75" s="32"/>
      <c r="F75" s="32"/>
      <c r="G75" s="32"/>
      <c r="H75" s="32"/>
      <c r="I75" s="32"/>
      <c r="J75" s="32"/>
      <c r="K75" s="32"/>
      <c r="L75" s="32"/>
      <c r="M75" s="32"/>
      <c r="N75" s="32"/>
      <c r="O75" s="32"/>
      <c r="P75" s="32"/>
      <c r="Q75" s="32"/>
      <c r="R75" s="32"/>
      <c r="S75" s="32"/>
      <c r="T75" s="32"/>
      <c r="U75" s="32"/>
      <c r="V75" s="41" t="s">
        <v>48</v>
      </c>
      <c r="W75" s="32"/>
      <c r="X75" s="32"/>
      <c r="Y75" s="32"/>
      <c r="Z75" s="32"/>
      <c r="AA75" s="32"/>
      <c r="AB75" s="32"/>
      <c r="AC75" s="32"/>
      <c r="AD75" s="32"/>
      <c r="AE75" s="32"/>
      <c r="AF75" s="32"/>
      <c r="AG75" s="32"/>
      <c r="AH75" s="41" t="s">
        <v>47</v>
      </c>
      <c r="AI75" s="32"/>
      <c r="AJ75" s="32"/>
      <c r="AK75" s="32"/>
      <c r="AL75" s="32"/>
      <c r="AM75" s="41" t="s">
        <v>48</v>
      </c>
      <c r="AN75" s="32"/>
      <c r="AO75" s="32"/>
      <c r="AP75" s="29"/>
      <c r="AQ75" s="29"/>
      <c r="AR75" s="30"/>
      <c r="BE75" s="29"/>
    </row>
    <row r="76" spans="1:57" s="2" customFormat="1">
      <c r="A76" s="29"/>
      <c r="B76" s="30"/>
      <c r="C76" s="29"/>
      <c r="D76" s="29"/>
      <c r="E76" s="29"/>
      <c r="F76" s="29"/>
      <c r="G76" s="29"/>
      <c r="H76" s="29"/>
      <c r="I76" s="29"/>
      <c r="J76" s="29"/>
      <c r="K76" s="29"/>
      <c r="L76" s="29"/>
      <c r="M76" s="29"/>
      <c r="N76" s="29"/>
      <c r="O76" s="29"/>
      <c r="P76" s="29"/>
      <c r="Q76" s="29"/>
      <c r="R76" s="29"/>
      <c r="S76" s="29"/>
      <c r="T76" s="29"/>
      <c r="U76" s="29"/>
      <c r="V76" s="29"/>
      <c r="W76" s="29"/>
      <c r="X76" s="29"/>
      <c r="Y76" s="29"/>
      <c r="Z76" s="29"/>
      <c r="AA76" s="29"/>
      <c r="AB76" s="29"/>
      <c r="AC76" s="29"/>
      <c r="AD76" s="29"/>
      <c r="AE76" s="29"/>
      <c r="AF76" s="29"/>
      <c r="AG76" s="29"/>
      <c r="AH76" s="29"/>
      <c r="AI76" s="29"/>
      <c r="AJ76" s="29"/>
      <c r="AK76" s="29"/>
      <c r="AL76" s="29"/>
      <c r="AM76" s="29"/>
      <c r="AN76" s="29"/>
      <c r="AO76" s="29"/>
      <c r="AP76" s="29"/>
      <c r="AQ76" s="29"/>
      <c r="AR76" s="30"/>
      <c r="BE76" s="29"/>
    </row>
    <row r="77" spans="1:57" s="2" customFormat="1" ht="6.95" customHeight="1">
      <c r="A77" s="29"/>
      <c r="B77" s="43"/>
      <c r="C77" s="44"/>
      <c r="D77" s="44"/>
      <c r="E77" s="44"/>
      <c r="F77" s="44"/>
      <c r="G77" s="44"/>
      <c r="H77" s="44"/>
      <c r="I77" s="44"/>
      <c r="J77" s="44"/>
      <c r="K77" s="44"/>
      <c r="L77" s="44"/>
      <c r="M77" s="44"/>
      <c r="N77" s="44"/>
      <c r="O77" s="44"/>
      <c r="P77" s="44"/>
      <c r="Q77" s="44"/>
      <c r="R77" s="44"/>
      <c r="S77" s="44"/>
      <c r="T77" s="44"/>
      <c r="U77" s="44"/>
      <c r="V77" s="44"/>
      <c r="W77" s="44"/>
      <c r="X77" s="44"/>
      <c r="Y77" s="44"/>
      <c r="Z77" s="44"/>
      <c r="AA77" s="44"/>
      <c r="AB77" s="44"/>
      <c r="AC77" s="44"/>
      <c r="AD77" s="44"/>
      <c r="AE77" s="44"/>
      <c r="AF77" s="44"/>
      <c r="AG77" s="44"/>
      <c r="AH77" s="44"/>
      <c r="AI77" s="44"/>
      <c r="AJ77" s="44"/>
      <c r="AK77" s="44"/>
      <c r="AL77" s="44"/>
      <c r="AM77" s="44"/>
      <c r="AN77" s="44"/>
      <c r="AO77" s="44"/>
      <c r="AP77" s="44"/>
      <c r="AQ77" s="44"/>
      <c r="AR77" s="30"/>
      <c r="BE77" s="29"/>
    </row>
    <row r="81" spans="1:91" s="2" customFormat="1" ht="6.95" customHeight="1">
      <c r="A81" s="29"/>
      <c r="B81" s="45"/>
      <c r="C81" s="46"/>
      <c r="D81" s="46"/>
      <c r="E81" s="46"/>
      <c r="F81" s="46"/>
      <c r="G81" s="46"/>
      <c r="H81" s="46"/>
      <c r="I81" s="46"/>
      <c r="J81" s="46"/>
      <c r="K81" s="46"/>
      <c r="L81" s="46"/>
      <c r="M81" s="46"/>
      <c r="N81" s="46"/>
      <c r="O81" s="46"/>
      <c r="P81" s="46"/>
      <c r="Q81" s="46"/>
      <c r="R81" s="46"/>
      <c r="S81" s="46"/>
      <c r="T81" s="46"/>
      <c r="U81" s="46"/>
      <c r="V81" s="46"/>
      <c r="W81" s="46"/>
      <c r="X81" s="46"/>
      <c r="Y81" s="46"/>
      <c r="Z81" s="46"/>
      <c r="AA81" s="46"/>
      <c r="AB81" s="46"/>
      <c r="AC81" s="46"/>
      <c r="AD81" s="46"/>
      <c r="AE81" s="46"/>
      <c r="AF81" s="46"/>
      <c r="AG81" s="46"/>
      <c r="AH81" s="46"/>
      <c r="AI81" s="46"/>
      <c r="AJ81" s="46"/>
      <c r="AK81" s="46"/>
      <c r="AL81" s="46"/>
      <c r="AM81" s="46"/>
      <c r="AN81" s="46"/>
      <c r="AO81" s="46"/>
      <c r="AP81" s="46"/>
      <c r="AQ81" s="46"/>
      <c r="AR81" s="30"/>
      <c r="BE81" s="29"/>
    </row>
    <row r="82" spans="1:91" s="2" customFormat="1" ht="24.95" customHeight="1">
      <c r="A82" s="29"/>
      <c r="B82" s="30"/>
      <c r="C82" s="22" t="s">
        <v>51</v>
      </c>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30"/>
      <c r="BE82" s="29"/>
    </row>
    <row r="83" spans="1:91" s="2" customFormat="1" ht="6.95" customHeight="1">
      <c r="A83" s="29"/>
      <c r="B83" s="30"/>
      <c r="C83" s="29"/>
      <c r="D83" s="29"/>
      <c r="E83" s="29"/>
      <c r="F83" s="29"/>
      <c r="G83" s="29"/>
      <c r="H83" s="29"/>
      <c r="I83" s="29"/>
      <c r="J83" s="29"/>
      <c r="K83" s="29"/>
      <c r="L83" s="29"/>
      <c r="M83" s="29"/>
      <c r="N83" s="29"/>
      <c r="O83" s="29"/>
      <c r="P83" s="29"/>
      <c r="Q83" s="29"/>
      <c r="R83" s="29"/>
      <c r="S83" s="29"/>
      <c r="T83" s="29"/>
      <c r="U83" s="29"/>
      <c r="V83" s="29"/>
      <c r="W83" s="29"/>
      <c r="X83" s="29"/>
      <c r="Y83" s="29"/>
      <c r="Z83" s="29"/>
      <c r="AA83" s="29"/>
      <c r="AB83" s="29"/>
      <c r="AC83" s="29"/>
      <c r="AD83" s="29"/>
      <c r="AE83" s="29"/>
      <c r="AF83" s="29"/>
      <c r="AG83" s="29"/>
      <c r="AH83" s="29"/>
      <c r="AI83" s="29"/>
      <c r="AJ83" s="29"/>
      <c r="AK83" s="29"/>
      <c r="AL83" s="29"/>
      <c r="AM83" s="29"/>
      <c r="AN83" s="29"/>
      <c r="AO83" s="29"/>
      <c r="AP83" s="29"/>
      <c r="AQ83" s="29"/>
      <c r="AR83" s="30"/>
      <c r="BE83" s="29"/>
    </row>
    <row r="84" spans="1:91" s="4" customFormat="1" ht="12" customHeight="1">
      <c r="B84" s="47"/>
      <c r="C84" s="27" t="s">
        <v>12</v>
      </c>
      <c r="L84" s="4" t="str">
        <f>K5</f>
        <v>091925</v>
      </c>
      <c r="AR84" s="47"/>
    </row>
    <row r="85" spans="1:91" s="5" customFormat="1" ht="36.950000000000003" customHeight="1">
      <c r="B85" s="48"/>
      <c r="C85" s="49" t="s">
        <v>14</v>
      </c>
      <c r="L85" s="269" t="str">
        <f>K6</f>
        <v>Revitalizace parkoviště u NB</v>
      </c>
      <c r="M85" s="270"/>
      <c r="N85" s="270"/>
      <c r="O85" s="270"/>
      <c r="P85" s="270"/>
      <c r="Q85" s="270"/>
      <c r="R85" s="270"/>
      <c r="S85" s="270"/>
      <c r="T85" s="270"/>
      <c r="U85" s="270"/>
      <c r="V85" s="270"/>
      <c r="W85" s="270"/>
      <c r="X85" s="270"/>
      <c r="Y85" s="270"/>
      <c r="Z85" s="270"/>
      <c r="AA85" s="270"/>
      <c r="AB85" s="270"/>
      <c r="AC85" s="270"/>
      <c r="AD85" s="270"/>
      <c r="AE85" s="270"/>
      <c r="AF85" s="270"/>
      <c r="AG85" s="270"/>
      <c r="AH85" s="270"/>
      <c r="AI85" s="270"/>
      <c r="AJ85" s="270"/>
      <c r="AK85" s="270"/>
      <c r="AL85" s="270"/>
      <c r="AM85" s="270"/>
      <c r="AN85" s="270"/>
      <c r="AO85" s="270"/>
      <c r="AR85" s="48"/>
    </row>
    <row r="86" spans="1:91" s="2" customFormat="1" ht="6.95" customHeight="1">
      <c r="A86" s="29"/>
      <c r="B86" s="30"/>
      <c r="C86" s="29"/>
      <c r="D86" s="29"/>
      <c r="E86" s="29"/>
      <c r="F86" s="29"/>
      <c r="G86" s="29"/>
      <c r="H86" s="29"/>
      <c r="I86" s="29"/>
      <c r="J86" s="29"/>
      <c r="K86" s="29"/>
      <c r="L86" s="29"/>
      <c r="M86" s="29"/>
      <c r="N86" s="29"/>
      <c r="O86" s="29"/>
      <c r="P86" s="29"/>
      <c r="Q86" s="29"/>
      <c r="R86" s="29"/>
      <c r="S86" s="29"/>
      <c r="T86" s="29"/>
      <c r="U86" s="29"/>
      <c r="V86" s="29"/>
      <c r="W86" s="29"/>
      <c r="X86" s="29"/>
      <c r="Y86" s="29"/>
      <c r="Z86" s="29"/>
      <c r="AA86" s="29"/>
      <c r="AB86" s="29"/>
      <c r="AC86" s="29"/>
      <c r="AD86" s="29"/>
      <c r="AE86" s="29"/>
      <c r="AF86" s="29"/>
      <c r="AG86" s="29"/>
      <c r="AH86" s="29"/>
      <c r="AI86" s="29"/>
      <c r="AJ86" s="29"/>
      <c r="AK86" s="29"/>
      <c r="AL86" s="29"/>
      <c r="AM86" s="29"/>
      <c r="AN86" s="29"/>
      <c r="AO86" s="29"/>
      <c r="AP86" s="29"/>
      <c r="AQ86" s="29"/>
      <c r="AR86" s="30"/>
      <c r="BE86" s="29"/>
    </row>
    <row r="87" spans="1:91" s="2" customFormat="1" ht="12" customHeight="1">
      <c r="A87" s="29"/>
      <c r="B87" s="30"/>
      <c r="C87" s="27" t="s">
        <v>18</v>
      </c>
      <c r="D87" s="29"/>
      <c r="E87" s="29"/>
      <c r="F87" s="29"/>
      <c r="G87" s="29"/>
      <c r="H87" s="29"/>
      <c r="I87" s="29"/>
      <c r="J87" s="29"/>
      <c r="K87" s="29"/>
      <c r="L87" s="50" t="str">
        <f>IF(K8="","",K8)</f>
        <v xml:space="preserve">Praha </v>
      </c>
      <c r="M87" s="29"/>
      <c r="N87" s="29"/>
      <c r="O87" s="29"/>
      <c r="P87" s="29"/>
      <c r="Q87" s="29"/>
      <c r="R87" s="29"/>
      <c r="S87" s="29"/>
      <c r="T87" s="29"/>
      <c r="U87" s="29"/>
      <c r="V87" s="29"/>
      <c r="W87" s="29"/>
      <c r="X87" s="29"/>
      <c r="Y87" s="29"/>
      <c r="Z87" s="29"/>
      <c r="AA87" s="29"/>
      <c r="AB87" s="29"/>
      <c r="AC87" s="29"/>
      <c r="AD87" s="29"/>
      <c r="AE87" s="29"/>
      <c r="AF87" s="29"/>
      <c r="AG87" s="29"/>
      <c r="AH87" s="29"/>
      <c r="AI87" s="27" t="s">
        <v>20</v>
      </c>
      <c r="AJ87" s="29"/>
      <c r="AK87" s="29"/>
      <c r="AL87" s="29"/>
      <c r="AM87" s="249" t="str">
        <f>IF(AN8= "","",AN8)</f>
        <v>17. 9. 2025</v>
      </c>
      <c r="AN87" s="249"/>
      <c r="AO87" s="29"/>
      <c r="AP87" s="29"/>
      <c r="AQ87" s="29"/>
      <c r="AR87" s="30"/>
      <c r="BE87" s="29"/>
    </row>
    <row r="88" spans="1:91" s="2" customFormat="1" ht="6.95" customHeight="1">
      <c r="A88" s="29"/>
      <c r="B88" s="30"/>
      <c r="C88" s="29"/>
      <c r="D88" s="29"/>
      <c r="E88" s="29"/>
      <c r="F88" s="29"/>
      <c r="G88" s="29"/>
      <c r="H88" s="29"/>
      <c r="I88" s="29"/>
      <c r="J88" s="29"/>
      <c r="K88" s="29"/>
      <c r="L88" s="29"/>
      <c r="M88" s="29"/>
      <c r="N88" s="29"/>
      <c r="O88" s="29"/>
      <c r="P88" s="29"/>
      <c r="Q88" s="29"/>
      <c r="R88" s="29"/>
      <c r="S88" s="29"/>
      <c r="T88" s="29"/>
      <c r="U88" s="29"/>
      <c r="V88" s="29"/>
      <c r="W88" s="29"/>
      <c r="X88" s="29"/>
      <c r="Y88" s="29"/>
      <c r="Z88" s="29"/>
      <c r="AA88" s="29"/>
      <c r="AB88" s="29"/>
      <c r="AC88" s="29"/>
      <c r="AD88" s="29"/>
      <c r="AE88" s="29"/>
      <c r="AF88" s="29"/>
      <c r="AG88" s="29"/>
      <c r="AH88" s="29"/>
      <c r="AI88" s="29"/>
      <c r="AJ88" s="29"/>
      <c r="AK88" s="29"/>
      <c r="AL88" s="29"/>
      <c r="AM88" s="29"/>
      <c r="AN88" s="29"/>
      <c r="AO88" s="29"/>
      <c r="AP88" s="29"/>
      <c r="AQ88" s="29"/>
      <c r="AR88" s="30"/>
      <c r="BE88" s="29"/>
    </row>
    <row r="89" spans="1:91" s="2" customFormat="1" ht="15.2" customHeight="1">
      <c r="A89" s="29"/>
      <c r="B89" s="30"/>
      <c r="C89" s="27" t="s">
        <v>22</v>
      </c>
      <c r="D89" s="29"/>
      <c r="E89" s="29"/>
      <c r="F89" s="29"/>
      <c r="G89" s="29"/>
      <c r="H89" s="29"/>
      <c r="I89" s="29"/>
      <c r="J89" s="29"/>
      <c r="K89" s="29"/>
      <c r="L89" s="4" t="str">
        <f>IF(E11= "","",E11)</f>
        <v xml:space="preserve"> </v>
      </c>
      <c r="M89" s="29"/>
      <c r="N89" s="29"/>
      <c r="O89" s="29"/>
      <c r="P89" s="29"/>
      <c r="Q89" s="29"/>
      <c r="R89" s="29"/>
      <c r="S89" s="29"/>
      <c r="T89" s="29"/>
      <c r="U89" s="29"/>
      <c r="V89" s="29"/>
      <c r="W89" s="29"/>
      <c r="X89" s="29"/>
      <c r="Y89" s="29"/>
      <c r="Z89" s="29"/>
      <c r="AA89" s="29"/>
      <c r="AB89" s="29"/>
      <c r="AC89" s="29"/>
      <c r="AD89" s="29"/>
      <c r="AE89" s="29"/>
      <c r="AF89" s="29"/>
      <c r="AG89" s="29"/>
      <c r="AH89" s="29"/>
      <c r="AI89" s="27" t="s">
        <v>27</v>
      </c>
      <c r="AJ89" s="29"/>
      <c r="AK89" s="29"/>
      <c r="AL89" s="29"/>
      <c r="AM89" s="250" t="str">
        <f>IF(E17="","",E17)</f>
        <v xml:space="preserve"> </v>
      </c>
      <c r="AN89" s="251"/>
      <c r="AO89" s="251"/>
      <c r="AP89" s="251"/>
      <c r="AQ89" s="29"/>
      <c r="AR89" s="30"/>
      <c r="AS89" s="258" t="s">
        <v>52</v>
      </c>
      <c r="AT89" s="259"/>
      <c r="AU89" s="51"/>
      <c r="AV89" s="51"/>
      <c r="AW89" s="51"/>
      <c r="AX89" s="51"/>
      <c r="AY89" s="51"/>
      <c r="AZ89" s="51"/>
      <c r="BA89" s="51"/>
      <c r="BB89" s="51"/>
      <c r="BC89" s="51"/>
      <c r="BD89" s="52"/>
      <c r="BE89" s="29"/>
    </row>
    <row r="90" spans="1:91" s="2" customFormat="1" ht="15.2" customHeight="1">
      <c r="A90" s="29"/>
      <c r="B90" s="30"/>
      <c r="C90" s="27" t="s">
        <v>26</v>
      </c>
      <c r="D90" s="29"/>
      <c r="E90" s="29"/>
      <c r="F90" s="29"/>
      <c r="G90" s="29"/>
      <c r="H90" s="29"/>
      <c r="I90" s="29"/>
      <c r="J90" s="29"/>
      <c r="K90" s="29"/>
      <c r="L90" s="4" t="str">
        <f>IF(E14="","",E14)</f>
        <v xml:space="preserve"> </v>
      </c>
      <c r="M90" s="29"/>
      <c r="N90" s="29"/>
      <c r="O90" s="29"/>
      <c r="P90" s="29"/>
      <c r="Q90" s="29"/>
      <c r="R90" s="29"/>
      <c r="S90" s="29"/>
      <c r="T90" s="29"/>
      <c r="U90" s="29"/>
      <c r="V90" s="29"/>
      <c r="W90" s="29"/>
      <c r="X90" s="29"/>
      <c r="Y90" s="29"/>
      <c r="Z90" s="29"/>
      <c r="AA90" s="29"/>
      <c r="AB90" s="29"/>
      <c r="AC90" s="29"/>
      <c r="AD90" s="29"/>
      <c r="AE90" s="29"/>
      <c r="AF90" s="29"/>
      <c r="AG90" s="29"/>
      <c r="AH90" s="29"/>
      <c r="AI90" s="27" t="s">
        <v>29</v>
      </c>
      <c r="AJ90" s="29"/>
      <c r="AK90" s="29"/>
      <c r="AL90" s="29"/>
      <c r="AM90" s="250" t="str">
        <f>IF(E20="","",E20)</f>
        <v>Ing. Milan Dušek</v>
      </c>
      <c r="AN90" s="251"/>
      <c r="AO90" s="251"/>
      <c r="AP90" s="251"/>
      <c r="AQ90" s="29"/>
      <c r="AR90" s="30"/>
      <c r="AS90" s="260"/>
      <c r="AT90" s="261"/>
      <c r="AU90" s="53"/>
      <c r="AV90" s="53"/>
      <c r="AW90" s="53"/>
      <c r="AX90" s="53"/>
      <c r="AY90" s="53"/>
      <c r="AZ90" s="53"/>
      <c r="BA90" s="53"/>
      <c r="BB90" s="53"/>
      <c r="BC90" s="53"/>
      <c r="BD90" s="54"/>
      <c r="BE90" s="29"/>
    </row>
    <row r="91" spans="1:91" s="2" customFormat="1" ht="10.9" customHeight="1">
      <c r="A91" s="29"/>
      <c r="B91" s="30"/>
      <c r="C91" s="29"/>
      <c r="D91" s="29"/>
      <c r="E91" s="29"/>
      <c r="F91" s="29"/>
      <c r="G91" s="29"/>
      <c r="H91" s="29"/>
      <c r="I91" s="29"/>
      <c r="J91" s="29"/>
      <c r="K91" s="29"/>
      <c r="L91" s="29"/>
      <c r="M91" s="29"/>
      <c r="N91" s="29"/>
      <c r="O91" s="29"/>
      <c r="P91" s="29"/>
      <c r="Q91" s="29"/>
      <c r="R91" s="29"/>
      <c r="S91" s="29"/>
      <c r="T91" s="29"/>
      <c r="U91" s="29"/>
      <c r="V91" s="29"/>
      <c r="W91" s="29"/>
      <c r="X91" s="29"/>
      <c r="Y91" s="29"/>
      <c r="Z91" s="29"/>
      <c r="AA91" s="29"/>
      <c r="AB91" s="29"/>
      <c r="AC91" s="29"/>
      <c r="AD91" s="29"/>
      <c r="AE91" s="29"/>
      <c r="AF91" s="29"/>
      <c r="AG91" s="29"/>
      <c r="AH91" s="29"/>
      <c r="AI91" s="29"/>
      <c r="AJ91" s="29"/>
      <c r="AK91" s="29"/>
      <c r="AL91" s="29"/>
      <c r="AM91" s="29"/>
      <c r="AN91" s="29"/>
      <c r="AO91" s="29"/>
      <c r="AP91" s="29"/>
      <c r="AQ91" s="29"/>
      <c r="AR91" s="30"/>
      <c r="AS91" s="260"/>
      <c r="AT91" s="261"/>
      <c r="AU91" s="53"/>
      <c r="AV91" s="53"/>
      <c r="AW91" s="53"/>
      <c r="AX91" s="53"/>
      <c r="AY91" s="53"/>
      <c r="AZ91" s="53"/>
      <c r="BA91" s="53"/>
      <c r="BB91" s="53"/>
      <c r="BC91" s="53"/>
      <c r="BD91" s="54"/>
      <c r="BE91" s="29"/>
    </row>
    <row r="92" spans="1:91" s="2" customFormat="1" ht="29.25" customHeight="1">
      <c r="A92" s="29"/>
      <c r="B92" s="30"/>
      <c r="C92" s="280" t="s">
        <v>53</v>
      </c>
      <c r="D92" s="253"/>
      <c r="E92" s="253"/>
      <c r="F92" s="253"/>
      <c r="G92" s="253"/>
      <c r="H92" s="55"/>
      <c r="I92" s="252" t="s">
        <v>54</v>
      </c>
      <c r="J92" s="253"/>
      <c r="K92" s="253"/>
      <c r="L92" s="253"/>
      <c r="M92" s="253"/>
      <c r="N92" s="253"/>
      <c r="O92" s="253"/>
      <c r="P92" s="253"/>
      <c r="Q92" s="253"/>
      <c r="R92" s="253"/>
      <c r="S92" s="253"/>
      <c r="T92" s="253"/>
      <c r="U92" s="253"/>
      <c r="V92" s="253"/>
      <c r="W92" s="253"/>
      <c r="X92" s="253"/>
      <c r="Y92" s="253"/>
      <c r="Z92" s="253"/>
      <c r="AA92" s="253"/>
      <c r="AB92" s="253"/>
      <c r="AC92" s="253"/>
      <c r="AD92" s="253"/>
      <c r="AE92" s="253"/>
      <c r="AF92" s="253"/>
      <c r="AG92" s="257" t="s">
        <v>55</v>
      </c>
      <c r="AH92" s="253"/>
      <c r="AI92" s="253"/>
      <c r="AJ92" s="253"/>
      <c r="AK92" s="253"/>
      <c r="AL92" s="253"/>
      <c r="AM92" s="253"/>
      <c r="AN92" s="252" t="s">
        <v>56</v>
      </c>
      <c r="AO92" s="253"/>
      <c r="AP92" s="254"/>
      <c r="AQ92" s="56" t="s">
        <v>57</v>
      </c>
      <c r="AR92" s="30"/>
      <c r="AS92" s="57" t="s">
        <v>58</v>
      </c>
      <c r="AT92" s="58" t="s">
        <v>59</v>
      </c>
      <c r="AU92" s="58" t="s">
        <v>60</v>
      </c>
      <c r="AV92" s="58" t="s">
        <v>61</v>
      </c>
      <c r="AW92" s="58" t="s">
        <v>62</v>
      </c>
      <c r="AX92" s="58" t="s">
        <v>63</v>
      </c>
      <c r="AY92" s="58" t="s">
        <v>64</v>
      </c>
      <c r="AZ92" s="58" t="s">
        <v>65</v>
      </c>
      <c r="BA92" s="58" t="s">
        <v>66</v>
      </c>
      <c r="BB92" s="58" t="s">
        <v>67</v>
      </c>
      <c r="BC92" s="58" t="s">
        <v>68</v>
      </c>
      <c r="BD92" s="59" t="s">
        <v>69</v>
      </c>
      <c r="BE92" s="29"/>
    </row>
    <row r="93" spans="1:91" s="2" customFormat="1" ht="10.9" customHeight="1">
      <c r="A93" s="29"/>
      <c r="B93" s="30"/>
      <c r="C93" s="29"/>
      <c r="D93" s="29"/>
      <c r="E93" s="29"/>
      <c r="F93" s="29"/>
      <c r="G93" s="29"/>
      <c r="H93" s="29"/>
      <c r="I93" s="29"/>
      <c r="J93" s="29"/>
      <c r="K93" s="29"/>
      <c r="L93" s="29"/>
      <c r="M93" s="29"/>
      <c r="N93" s="29"/>
      <c r="O93" s="29"/>
      <c r="P93" s="29"/>
      <c r="Q93" s="29"/>
      <c r="R93" s="29"/>
      <c r="S93" s="29"/>
      <c r="T93" s="29"/>
      <c r="U93" s="29"/>
      <c r="V93" s="29"/>
      <c r="W93" s="29"/>
      <c r="X93" s="29"/>
      <c r="Y93" s="29"/>
      <c r="Z93" s="29"/>
      <c r="AA93" s="29"/>
      <c r="AB93" s="29"/>
      <c r="AC93" s="29"/>
      <c r="AD93" s="29"/>
      <c r="AE93" s="29"/>
      <c r="AF93" s="29"/>
      <c r="AG93" s="29"/>
      <c r="AH93" s="29"/>
      <c r="AI93" s="29"/>
      <c r="AJ93" s="29"/>
      <c r="AK93" s="29"/>
      <c r="AL93" s="29"/>
      <c r="AM93" s="29"/>
      <c r="AN93" s="29"/>
      <c r="AO93" s="29"/>
      <c r="AP93" s="29"/>
      <c r="AQ93" s="29"/>
      <c r="AR93" s="30"/>
      <c r="AS93" s="60"/>
      <c r="AT93" s="61"/>
      <c r="AU93" s="61"/>
      <c r="AV93" s="61"/>
      <c r="AW93" s="61"/>
      <c r="AX93" s="61"/>
      <c r="AY93" s="61"/>
      <c r="AZ93" s="61"/>
      <c r="BA93" s="61"/>
      <c r="BB93" s="61"/>
      <c r="BC93" s="61"/>
      <c r="BD93" s="62"/>
      <c r="BE93" s="29"/>
    </row>
    <row r="94" spans="1:91" s="6" customFormat="1" ht="32.450000000000003" customHeight="1">
      <c r="B94" s="63"/>
      <c r="C94" s="64" t="s">
        <v>70</v>
      </c>
      <c r="D94" s="65"/>
      <c r="E94" s="65"/>
      <c r="F94" s="65"/>
      <c r="G94" s="65"/>
      <c r="H94" s="65"/>
      <c r="I94" s="65"/>
      <c r="J94" s="65"/>
      <c r="K94" s="65"/>
      <c r="L94" s="65"/>
      <c r="M94" s="65"/>
      <c r="N94" s="65"/>
      <c r="O94" s="65"/>
      <c r="P94" s="65"/>
      <c r="Q94" s="65"/>
      <c r="R94" s="65"/>
      <c r="S94" s="65"/>
      <c r="T94" s="65"/>
      <c r="U94" s="65"/>
      <c r="V94" s="65"/>
      <c r="W94" s="65"/>
      <c r="X94" s="65"/>
      <c r="Y94" s="65"/>
      <c r="Z94" s="65"/>
      <c r="AA94" s="65"/>
      <c r="AB94" s="65"/>
      <c r="AC94" s="65"/>
      <c r="AD94" s="65"/>
      <c r="AE94" s="65"/>
      <c r="AF94" s="65"/>
      <c r="AG94" s="265">
        <f>ROUND(SUM(AG95:AG104),2)</f>
        <v>0</v>
      </c>
      <c r="AH94" s="265"/>
      <c r="AI94" s="265"/>
      <c r="AJ94" s="265"/>
      <c r="AK94" s="265"/>
      <c r="AL94" s="265"/>
      <c r="AM94" s="265"/>
      <c r="AN94" s="262">
        <f t="shared" ref="AN94:AN104" si="0">SUM(AG94,AT94)</f>
        <v>0</v>
      </c>
      <c r="AO94" s="262"/>
      <c r="AP94" s="262"/>
      <c r="AQ94" s="66" t="s">
        <v>1</v>
      </c>
      <c r="AR94" s="63"/>
      <c r="AS94" s="67">
        <f>ROUND(SUM(AS95:AS104),2)</f>
        <v>0</v>
      </c>
      <c r="AT94" s="68">
        <f t="shared" ref="AT94:AT104" si="1">ROUND(SUM(AV94:AW94),2)</f>
        <v>0</v>
      </c>
      <c r="AU94" s="69">
        <f>ROUND(SUM(AU95:AU104),5)</f>
        <v>5664.5301200000004</v>
      </c>
      <c r="AV94" s="68">
        <f>ROUND(AZ94*L29,2)</f>
        <v>0</v>
      </c>
      <c r="AW94" s="68">
        <f>ROUND(BA94*L30,2)</f>
        <v>0</v>
      </c>
      <c r="AX94" s="68">
        <f>ROUND(BB94*L29,2)</f>
        <v>0</v>
      </c>
      <c r="AY94" s="68">
        <f>ROUND(BC94*L30,2)</f>
        <v>0</v>
      </c>
      <c r="AZ94" s="68">
        <f>ROUND(SUM(AZ95:AZ104),2)</f>
        <v>0</v>
      </c>
      <c r="BA94" s="68">
        <f>ROUND(SUM(BA95:BA104),2)</f>
        <v>0</v>
      </c>
      <c r="BB94" s="68">
        <f>ROUND(SUM(BB95:BB104),2)</f>
        <v>0</v>
      </c>
      <c r="BC94" s="68">
        <f>ROUND(SUM(BC95:BC104),2)</f>
        <v>0</v>
      </c>
      <c r="BD94" s="70">
        <f>ROUND(SUM(BD95:BD104),2)</f>
        <v>0</v>
      </c>
      <c r="BS94" s="71" t="s">
        <v>71</v>
      </c>
      <c r="BT94" s="71" t="s">
        <v>72</v>
      </c>
      <c r="BU94" s="72" t="s">
        <v>73</v>
      </c>
      <c r="BV94" s="71" t="s">
        <v>74</v>
      </c>
      <c r="BW94" s="71" t="s">
        <v>4</v>
      </c>
      <c r="BX94" s="71" t="s">
        <v>75</v>
      </c>
      <c r="CL94" s="71" t="s">
        <v>1</v>
      </c>
    </row>
    <row r="95" spans="1:91" s="7" customFormat="1" ht="16.5" customHeight="1">
      <c r="A95" s="73" t="s">
        <v>76</v>
      </c>
      <c r="B95" s="74"/>
      <c r="C95" s="75"/>
      <c r="D95" s="279" t="s">
        <v>77</v>
      </c>
      <c r="E95" s="279"/>
      <c r="F95" s="279"/>
      <c r="G95" s="279"/>
      <c r="H95" s="279"/>
      <c r="I95" s="76"/>
      <c r="J95" s="279" t="s">
        <v>78</v>
      </c>
      <c r="K95" s="279"/>
      <c r="L95" s="279"/>
      <c r="M95" s="279"/>
      <c r="N95" s="279"/>
      <c r="O95" s="279"/>
      <c r="P95" s="279"/>
      <c r="Q95" s="279"/>
      <c r="R95" s="279"/>
      <c r="S95" s="279"/>
      <c r="T95" s="279"/>
      <c r="U95" s="279"/>
      <c r="V95" s="279"/>
      <c r="W95" s="279"/>
      <c r="X95" s="279"/>
      <c r="Y95" s="279"/>
      <c r="Z95" s="279"/>
      <c r="AA95" s="279"/>
      <c r="AB95" s="279"/>
      <c r="AC95" s="279"/>
      <c r="AD95" s="279"/>
      <c r="AE95" s="279"/>
      <c r="AF95" s="279"/>
      <c r="AG95" s="247">
        <f>'01 - Stavební část'!J30</f>
        <v>0</v>
      </c>
      <c r="AH95" s="248"/>
      <c r="AI95" s="248"/>
      <c r="AJ95" s="248"/>
      <c r="AK95" s="248"/>
      <c r="AL95" s="248"/>
      <c r="AM95" s="248"/>
      <c r="AN95" s="247">
        <f t="shared" si="0"/>
        <v>0</v>
      </c>
      <c r="AO95" s="248"/>
      <c r="AP95" s="248"/>
      <c r="AQ95" s="77" t="s">
        <v>79</v>
      </c>
      <c r="AR95" s="74"/>
      <c r="AS95" s="78">
        <v>0</v>
      </c>
      <c r="AT95" s="79">
        <f t="shared" si="1"/>
        <v>0</v>
      </c>
      <c r="AU95" s="80">
        <f>'01 - Stavební část'!P128</f>
        <v>1479.8210019999999</v>
      </c>
      <c r="AV95" s="79">
        <f>'01 - Stavební část'!J33</f>
        <v>0</v>
      </c>
      <c r="AW95" s="79">
        <f>'01 - Stavební část'!J34</f>
        <v>0</v>
      </c>
      <c r="AX95" s="79">
        <f>'01 - Stavební část'!J35</f>
        <v>0</v>
      </c>
      <c r="AY95" s="79">
        <f>'01 - Stavební část'!J36</f>
        <v>0</v>
      </c>
      <c r="AZ95" s="79">
        <f>'01 - Stavební část'!F33</f>
        <v>0</v>
      </c>
      <c r="BA95" s="79">
        <f>'01 - Stavební část'!F34</f>
        <v>0</v>
      </c>
      <c r="BB95" s="79">
        <f>'01 - Stavební část'!F35</f>
        <v>0</v>
      </c>
      <c r="BC95" s="79">
        <f>'01 - Stavební část'!F36</f>
        <v>0</v>
      </c>
      <c r="BD95" s="81">
        <f>'01 - Stavební část'!F37</f>
        <v>0</v>
      </c>
      <c r="BT95" s="82" t="s">
        <v>80</v>
      </c>
      <c r="BV95" s="82" t="s">
        <v>74</v>
      </c>
      <c r="BW95" s="82" t="s">
        <v>81</v>
      </c>
      <c r="BX95" s="82" t="s">
        <v>4</v>
      </c>
      <c r="CL95" s="82" t="s">
        <v>1</v>
      </c>
      <c r="CM95" s="82" t="s">
        <v>82</v>
      </c>
    </row>
    <row r="96" spans="1:91" s="7" customFormat="1" ht="16.5" customHeight="1">
      <c r="A96" s="73" t="s">
        <v>76</v>
      </c>
      <c r="B96" s="74"/>
      <c r="C96" s="75"/>
      <c r="D96" s="279" t="s">
        <v>83</v>
      </c>
      <c r="E96" s="279"/>
      <c r="F96" s="279"/>
      <c r="G96" s="279"/>
      <c r="H96" s="279"/>
      <c r="I96" s="76"/>
      <c r="J96" s="279" t="s">
        <v>84</v>
      </c>
      <c r="K96" s="279"/>
      <c r="L96" s="279"/>
      <c r="M96" s="279"/>
      <c r="N96" s="279"/>
      <c r="O96" s="279"/>
      <c r="P96" s="279"/>
      <c r="Q96" s="279"/>
      <c r="R96" s="279"/>
      <c r="S96" s="279"/>
      <c r="T96" s="279"/>
      <c r="U96" s="279"/>
      <c r="V96" s="279"/>
      <c r="W96" s="279"/>
      <c r="X96" s="279"/>
      <c r="Y96" s="279"/>
      <c r="Z96" s="279"/>
      <c r="AA96" s="279"/>
      <c r="AB96" s="279"/>
      <c r="AC96" s="279"/>
      <c r="AD96" s="279"/>
      <c r="AE96" s="279"/>
      <c r="AF96" s="279"/>
      <c r="AG96" s="247">
        <f>'02 -  Zeleň a výsadba'!J30</f>
        <v>0</v>
      </c>
      <c r="AH96" s="248"/>
      <c r="AI96" s="248"/>
      <c r="AJ96" s="248"/>
      <c r="AK96" s="248"/>
      <c r="AL96" s="248"/>
      <c r="AM96" s="248"/>
      <c r="AN96" s="247">
        <f t="shared" si="0"/>
        <v>0</v>
      </c>
      <c r="AO96" s="248"/>
      <c r="AP96" s="248"/>
      <c r="AQ96" s="77" t="s">
        <v>79</v>
      </c>
      <c r="AR96" s="74"/>
      <c r="AS96" s="78">
        <v>0</v>
      </c>
      <c r="AT96" s="79">
        <f t="shared" si="1"/>
        <v>0</v>
      </c>
      <c r="AU96" s="80">
        <f>'02 -  Zeleň a výsadba'!P119</f>
        <v>257.48</v>
      </c>
      <c r="AV96" s="79">
        <f>'02 -  Zeleň a výsadba'!J33</f>
        <v>0</v>
      </c>
      <c r="AW96" s="79">
        <f>'02 -  Zeleň a výsadba'!J34</f>
        <v>0</v>
      </c>
      <c r="AX96" s="79">
        <f>'02 -  Zeleň a výsadba'!J35</f>
        <v>0</v>
      </c>
      <c r="AY96" s="79">
        <f>'02 -  Zeleň a výsadba'!J36</f>
        <v>0</v>
      </c>
      <c r="AZ96" s="79">
        <f>'02 -  Zeleň a výsadba'!F33</f>
        <v>0</v>
      </c>
      <c r="BA96" s="79">
        <f>'02 -  Zeleň a výsadba'!F34</f>
        <v>0</v>
      </c>
      <c r="BB96" s="79">
        <f>'02 -  Zeleň a výsadba'!F35</f>
        <v>0</v>
      </c>
      <c r="BC96" s="79">
        <f>'02 -  Zeleň a výsadba'!F36</f>
        <v>0</v>
      </c>
      <c r="BD96" s="81">
        <f>'02 -  Zeleň a výsadba'!F37</f>
        <v>0</v>
      </c>
      <c r="BT96" s="82" t="s">
        <v>80</v>
      </c>
      <c r="BV96" s="82" t="s">
        <v>74</v>
      </c>
      <c r="BW96" s="82" t="s">
        <v>85</v>
      </c>
      <c r="BX96" s="82" t="s">
        <v>4</v>
      </c>
      <c r="CL96" s="82" t="s">
        <v>1</v>
      </c>
      <c r="CM96" s="82" t="s">
        <v>82</v>
      </c>
    </row>
    <row r="97" spans="1:91" s="7" customFormat="1" ht="16.5" customHeight="1">
      <c r="A97" s="73" t="s">
        <v>76</v>
      </c>
      <c r="B97" s="74"/>
      <c r="C97" s="75"/>
      <c r="D97" s="279" t="s">
        <v>86</v>
      </c>
      <c r="E97" s="279"/>
      <c r="F97" s="279"/>
      <c r="G97" s="279"/>
      <c r="H97" s="279"/>
      <c r="I97" s="76"/>
      <c r="J97" s="279" t="s">
        <v>87</v>
      </c>
      <c r="K97" s="279"/>
      <c r="L97" s="279"/>
      <c r="M97" s="279"/>
      <c r="N97" s="279"/>
      <c r="O97" s="279"/>
      <c r="P97" s="279"/>
      <c r="Q97" s="279"/>
      <c r="R97" s="279"/>
      <c r="S97" s="279"/>
      <c r="T97" s="279"/>
      <c r="U97" s="279"/>
      <c r="V97" s="279"/>
      <c r="W97" s="279"/>
      <c r="X97" s="279"/>
      <c r="Y97" s="279"/>
      <c r="Z97" s="279"/>
      <c r="AA97" s="279"/>
      <c r="AB97" s="279"/>
      <c r="AC97" s="279"/>
      <c r="AD97" s="279"/>
      <c r="AE97" s="279"/>
      <c r="AF97" s="279"/>
      <c r="AG97" s="247">
        <f>'03 - Elektro'!J30</f>
        <v>0</v>
      </c>
      <c r="AH97" s="248"/>
      <c r="AI97" s="248"/>
      <c r="AJ97" s="248"/>
      <c r="AK97" s="248"/>
      <c r="AL97" s="248"/>
      <c r="AM97" s="248"/>
      <c r="AN97" s="247">
        <f t="shared" si="0"/>
        <v>0</v>
      </c>
      <c r="AO97" s="248"/>
      <c r="AP97" s="248"/>
      <c r="AQ97" s="77" t="s">
        <v>79</v>
      </c>
      <c r="AR97" s="74"/>
      <c r="AS97" s="78">
        <v>0</v>
      </c>
      <c r="AT97" s="79">
        <f t="shared" si="1"/>
        <v>0</v>
      </c>
      <c r="AU97" s="80">
        <f>'03 - Elektro'!P124</f>
        <v>0</v>
      </c>
      <c r="AV97" s="79">
        <f>'03 - Elektro'!J33</f>
        <v>0</v>
      </c>
      <c r="AW97" s="79">
        <f>'03 - Elektro'!J34</f>
        <v>0</v>
      </c>
      <c r="AX97" s="79">
        <f>'03 - Elektro'!J35</f>
        <v>0</v>
      </c>
      <c r="AY97" s="79">
        <f>'03 - Elektro'!J36</f>
        <v>0</v>
      </c>
      <c r="AZ97" s="79">
        <f>'03 - Elektro'!F33</f>
        <v>0</v>
      </c>
      <c r="BA97" s="79">
        <f>'03 - Elektro'!F34</f>
        <v>0</v>
      </c>
      <c r="BB97" s="79">
        <f>'03 - Elektro'!F35</f>
        <v>0</v>
      </c>
      <c r="BC97" s="79">
        <f>'03 - Elektro'!F36</f>
        <v>0</v>
      </c>
      <c r="BD97" s="81">
        <f>'03 - Elektro'!F37</f>
        <v>0</v>
      </c>
      <c r="BT97" s="82" t="s">
        <v>80</v>
      </c>
      <c r="BV97" s="82" t="s">
        <v>74</v>
      </c>
      <c r="BW97" s="82" t="s">
        <v>88</v>
      </c>
      <c r="BX97" s="82" t="s">
        <v>4</v>
      </c>
      <c r="CL97" s="82" t="s">
        <v>1</v>
      </c>
      <c r="CM97" s="82" t="s">
        <v>82</v>
      </c>
    </row>
    <row r="98" spans="1:91" s="7" customFormat="1" ht="16.5" customHeight="1">
      <c r="A98" s="73" t="s">
        <v>76</v>
      </c>
      <c r="B98" s="74"/>
      <c r="C98" s="75"/>
      <c r="D98" s="279" t="s">
        <v>89</v>
      </c>
      <c r="E98" s="279"/>
      <c r="F98" s="279"/>
      <c r="G98" s="279"/>
      <c r="H98" s="279"/>
      <c r="I98" s="76"/>
      <c r="J98" s="279" t="s">
        <v>90</v>
      </c>
      <c r="K98" s="279"/>
      <c r="L98" s="279"/>
      <c r="M98" s="279"/>
      <c r="N98" s="279"/>
      <c r="O98" s="279"/>
      <c r="P98" s="279"/>
      <c r="Q98" s="279"/>
      <c r="R98" s="279"/>
      <c r="S98" s="279"/>
      <c r="T98" s="279"/>
      <c r="U98" s="279"/>
      <c r="V98" s="279"/>
      <c r="W98" s="279"/>
      <c r="X98" s="279"/>
      <c r="Y98" s="279"/>
      <c r="Z98" s="279"/>
      <c r="AA98" s="279"/>
      <c r="AB98" s="279"/>
      <c r="AC98" s="279"/>
      <c r="AD98" s="279"/>
      <c r="AE98" s="279"/>
      <c r="AF98" s="279"/>
      <c r="AG98" s="247">
        <f>'04 - Vytápění'!J30</f>
        <v>0</v>
      </c>
      <c r="AH98" s="248"/>
      <c r="AI98" s="248"/>
      <c r="AJ98" s="248"/>
      <c r="AK98" s="248"/>
      <c r="AL98" s="248"/>
      <c r="AM98" s="248"/>
      <c r="AN98" s="247">
        <f t="shared" si="0"/>
        <v>0</v>
      </c>
      <c r="AO98" s="248"/>
      <c r="AP98" s="248"/>
      <c r="AQ98" s="77" t="s">
        <v>79</v>
      </c>
      <c r="AR98" s="74"/>
      <c r="AS98" s="78">
        <v>0</v>
      </c>
      <c r="AT98" s="79">
        <f t="shared" si="1"/>
        <v>0</v>
      </c>
      <c r="AU98" s="80">
        <f>'04 - Vytápění'!P121</f>
        <v>233.59242699999999</v>
      </c>
      <c r="AV98" s="79">
        <f>'04 - Vytápění'!J33</f>
        <v>0</v>
      </c>
      <c r="AW98" s="79">
        <f>'04 - Vytápění'!J34</f>
        <v>0</v>
      </c>
      <c r="AX98" s="79">
        <f>'04 - Vytápění'!J35</f>
        <v>0</v>
      </c>
      <c r="AY98" s="79">
        <f>'04 - Vytápění'!J36</f>
        <v>0</v>
      </c>
      <c r="AZ98" s="79">
        <f>'04 - Vytápění'!F33</f>
        <v>0</v>
      </c>
      <c r="BA98" s="79">
        <f>'04 - Vytápění'!F34</f>
        <v>0</v>
      </c>
      <c r="BB98" s="79">
        <f>'04 - Vytápění'!F35</f>
        <v>0</v>
      </c>
      <c r="BC98" s="79">
        <f>'04 - Vytápění'!F36</f>
        <v>0</v>
      </c>
      <c r="BD98" s="81">
        <f>'04 - Vytápění'!F37</f>
        <v>0</v>
      </c>
      <c r="BT98" s="82" t="s">
        <v>80</v>
      </c>
      <c r="BV98" s="82" t="s">
        <v>74</v>
      </c>
      <c r="BW98" s="82" t="s">
        <v>91</v>
      </c>
      <c r="BX98" s="82" t="s">
        <v>4</v>
      </c>
      <c r="CL98" s="82" t="s">
        <v>1</v>
      </c>
      <c r="CM98" s="82" t="s">
        <v>82</v>
      </c>
    </row>
    <row r="99" spans="1:91" s="7" customFormat="1" ht="16.5" customHeight="1">
      <c r="A99" s="73" t="s">
        <v>76</v>
      </c>
      <c r="B99" s="74"/>
      <c r="C99" s="75"/>
      <c r="D99" s="279" t="s">
        <v>92</v>
      </c>
      <c r="E99" s="279"/>
      <c r="F99" s="279"/>
      <c r="G99" s="279"/>
      <c r="H99" s="279"/>
      <c r="I99" s="76"/>
      <c r="J99" s="279" t="s">
        <v>93</v>
      </c>
      <c r="K99" s="279"/>
      <c r="L99" s="279"/>
      <c r="M99" s="279"/>
      <c r="N99" s="279"/>
      <c r="O99" s="279"/>
      <c r="P99" s="279"/>
      <c r="Q99" s="279"/>
      <c r="R99" s="279"/>
      <c r="S99" s="279"/>
      <c r="T99" s="279"/>
      <c r="U99" s="279"/>
      <c r="V99" s="279"/>
      <c r="W99" s="279"/>
      <c r="X99" s="279"/>
      <c r="Y99" s="279"/>
      <c r="Z99" s="279"/>
      <c r="AA99" s="279"/>
      <c r="AB99" s="279"/>
      <c r="AC99" s="279"/>
      <c r="AD99" s="279"/>
      <c r="AE99" s="279"/>
      <c r="AF99" s="279"/>
      <c r="AG99" s="247">
        <f>'05 - Elektro kotelna'!J30</f>
        <v>0</v>
      </c>
      <c r="AH99" s="248"/>
      <c r="AI99" s="248"/>
      <c r="AJ99" s="248"/>
      <c r="AK99" s="248"/>
      <c r="AL99" s="248"/>
      <c r="AM99" s="248"/>
      <c r="AN99" s="247">
        <f t="shared" si="0"/>
        <v>0</v>
      </c>
      <c r="AO99" s="248"/>
      <c r="AP99" s="248"/>
      <c r="AQ99" s="77" t="s">
        <v>79</v>
      </c>
      <c r="AR99" s="74"/>
      <c r="AS99" s="78">
        <v>0</v>
      </c>
      <c r="AT99" s="79">
        <f t="shared" si="1"/>
        <v>0</v>
      </c>
      <c r="AU99" s="80">
        <f>'05 - Elektro kotelna'!P120</f>
        <v>119.41</v>
      </c>
      <c r="AV99" s="79">
        <f>'05 - Elektro kotelna'!J33</f>
        <v>0</v>
      </c>
      <c r="AW99" s="79">
        <f>'05 - Elektro kotelna'!J34</f>
        <v>0</v>
      </c>
      <c r="AX99" s="79">
        <f>'05 - Elektro kotelna'!J35</f>
        <v>0</v>
      </c>
      <c r="AY99" s="79">
        <f>'05 - Elektro kotelna'!J36</f>
        <v>0</v>
      </c>
      <c r="AZ99" s="79">
        <f>'05 - Elektro kotelna'!F33</f>
        <v>0</v>
      </c>
      <c r="BA99" s="79">
        <f>'05 - Elektro kotelna'!F34</f>
        <v>0</v>
      </c>
      <c r="BB99" s="79">
        <f>'05 - Elektro kotelna'!F35</f>
        <v>0</v>
      </c>
      <c r="BC99" s="79">
        <f>'05 - Elektro kotelna'!F36</f>
        <v>0</v>
      </c>
      <c r="BD99" s="81">
        <f>'05 - Elektro kotelna'!F37</f>
        <v>0</v>
      </c>
      <c r="BT99" s="82" t="s">
        <v>80</v>
      </c>
      <c r="BV99" s="82" t="s">
        <v>74</v>
      </c>
      <c r="BW99" s="82" t="s">
        <v>94</v>
      </c>
      <c r="BX99" s="82" t="s">
        <v>4</v>
      </c>
      <c r="CL99" s="82" t="s">
        <v>1</v>
      </c>
      <c r="CM99" s="82" t="s">
        <v>82</v>
      </c>
    </row>
    <row r="100" spans="1:91" s="7" customFormat="1" ht="16.5" customHeight="1">
      <c r="A100" s="73" t="s">
        <v>76</v>
      </c>
      <c r="B100" s="74"/>
      <c r="C100" s="75"/>
      <c r="D100" s="279" t="s">
        <v>95</v>
      </c>
      <c r="E100" s="279"/>
      <c r="F100" s="279"/>
      <c r="G100" s="279"/>
      <c r="H100" s="279"/>
      <c r="I100" s="76"/>
      <c r="J100" s="279" t="s">
        <v>96</v>
      </c>
      <c r="K100" s="279"/>
      <c r="L100" s="279"/>
      <c r="M100" s="279"/>
      <c r="N100" s="279"/>
      <c r="O100" s="279"/>
      <c r="P100" s="279"/>
      <c r="Q100" s="279"/>
      <c r="R100" s="279"/>
      <c r="S100" s="279"/>
      <c r="T100" s="279"/>
      <c r="U100" s="279"/>
      <c r="V100" s="279"/>
      <c r="W100" s="279"/>
      <c r="X100" s="279"/>
      <c r="Y100" s="279"/>
      <c r="Z100" s="279"/>
      <c r="AA100" s="279"/>
      <c r="AB100" s="279"/>
      <c r="AC100" s="279"/>
      <c r="AD100" s="279"/>
      <c r="AE100" s="279"/>
      <c r="AF100" s="279"/>
      <c r="AG100" s="247">
        <f>'06 - MaR kotelna'!J30</f>
        <v>0</v>
      </c>
      <c r="AH100" s="248"/>
      <c r="AI100" s="248"/>
      <c r="AJ100" s="248"/>
      <c r="AK100" s="248"/>
      <c r="AL100" s="248"/>
      <c r="AM100" s="248"/>
      <c r="AN100" s="247">
        <f t="shared" si="0"/>
        <v>0</v>
      </c>
      <c r="AO100" s="248"/>
      <c r="AP100" s="248"/>
      <c r="AQ100" s="77" t="s">
        <v>79</v>
      </c>
      <c r="AR100" s="74"/>
      <c r="AS100" s="78">
        <v>0</v>
      </c>
      <c r="AT100" s="79">
        <f t="shared" si="1"/>
        <v>0</v>
      </c>
      <c r="AU100" s="80">
        <f>'06 - MaR kotelna'!P120</f>
        <v>36.130449999999996</v>
      </c>
      <c r="AV100" s="79">
        <f>'06 - MaR kotelna'!J33</f>
        <v>0</v>
      </c>
      <c r="AW100" s="79">
        <f>'06 - MaR kotelna'!J34</f>
        <v>0</v>
      </c>
      <c r="AX100" s="79">
        <f>'06 - MaR kotelna'!J35</f>
        <v>0</v>
      </c>
      <c r="AY100" s="79">
        <f>'06 - MaR kotelna'!J36</f>
        <v>0</v>
      </c>
      <c r="AZ100" s="79">
        <f>'06 - MaR kotelna'!F33</f>
        <v>0</v>
      </c>
      <c r="BA100" s="79">
        <f>'06 - MaR kotelna'!F34</f>
        <v>0</v>
      </c>
      <c r="BB100" s="79">
        <f>'06 - MaR kotelna'!F35</f>
        <v>0</v>
      </c>
      <c r="BC100" s="79">
        <f>'06 - MaR kotelna'!F36</f>
        <v>0</v>
      </c>
      <c r="BD100" s="81">
        <f>'06 - MaR kotelna'!F37</f>
        <v>0</v>
      </c>
      <c r="BT100" s="82" t="s">
        <v>80</v>
      </c>
      <c r="BV100" s="82" t="s">
        <v>74</v>
      </c>
      <c r="BW100" s="82" t="s">
        <v>97</v>
      </c>
      <c r="BX100" s="82" t="s">
        <v>4</v>
      </c>
      <c r="CL100" s="82" t="s">
        <v>1</v>
      </c>
      <c r="CM100" s="82" t="s">
        <v>82</v>
      </c>
    </row>
    <row r="101" spans="1:91" s="7" customFormat="1" ht="16.5" customHeight="1">
      <c r="A101" s="73" t="s">
        <v>76</v>
      </c>
      <c r="B101" s="74"/>
      <c r="C101" s="75"/>
      <c r="D101" s="279" t="s">
        <v>98</v>
      </c>
      <c r="E101" s="279"/>
      <c r="F101" s="279"/>
      <c r="G101" s="279"/>
      <c r="H101" s="279"/>
      <c r="I101" s="76"/>
      <c r="J101" s="279" t="s">
        <v>99</v>
      </c>
      <c r="K101" s="279"/>
      <c r="L101" s="279"/>
      <c r="M101" s="279"/>
      <c r="N101" s="279"/>
      <c r="O101" s="279"/>
      <c r="P101" s="279"/>
      <c r="Q101" s="279"/>
      <c r="R101" s="279"/>
      <c r="S101" s="279"/>
      <c r="T101" s="279"/>
      <c r="U101" s="279"/>
      <c r="V101" s="279"/>
      <c r="W101" s="279"/>
      <c r="X101" s="279"/>
      <c r="Y101" s="279"/>
      <c r="Z101" s="279"/>
      <c r="AA101" s="279"/>
      <c r="AB101" s="279"/>
      <c r="AC101" s="279"/>
      <c r="AD101" s="279"/>
      <c r="AE101" s="279"/>
      <c r="AF101" s="279"/>
      <c r="AG101" s="247">
        <f>'07 - Kanalizace'!J30</f>
        <v>0</v>
      </c>
      <c r="AH101" s="248"/>
      <c r="AI101" s="248"/>
      <c r="AJ101" s="248"/>
      <c r="AK101" s="248"/>
      <c r="AL101" s="248"/>
      <c r="AM101" s="248"/>
      <c r="AN101" s="247">
        <f t="shared" si="0"/>
        <v>0</v>
      </c>
      <c r="AO101" s="248"/>
      <c r="AP101" s="248"/>
      <c r="AQ101" s="77" t="s">
        <v>79</v>
      </c>
      <c r="AR101" s="74"/>
      <c r="AS101" s="78">
        <v>0</v>
      </c>
      <c r="AT101" s="79">
        <f t="shared" si="1"/>
        <v>0</v>
      </c>
      <c r="AU101" s="80">
        <f>'07 - Kanalizace'!P122</f>
        <v>1276.8542490000002</v>
      </c>
      <c r="AV101" s="79">
        <f>'07 - Kanalizace'!J33</f>
        <v>0</v>
      </c>
      <c r="AW101" s="79">
        <f>'07 - Kanalizace'!J34</f>
        <v>0</v>
      </c>
      <c r="AX101" s="79">
        <f>'07 - Kanalizace'!J35</f>
        <v>0</v>
      </c>
      <c r="AY101" s="79">
        <f>'07 - Kanalizace'!J36</f>
        <v>0</v>
      </c>
      <c r="AZ101" s="79">
        <f>'07 - Kanalizace'!F33</f>
        <v>0</v>
      </c>
      <c r="BA101" s="79">
        <f>'07 - Kanalizace'!F34</f>
        <v>0</v>
      </c>
      <c r="BB101" s="79">
        <f>'07 - Kanalizace'!F35</f>
        <v>0</v>
      </c>
      <c r="BC101" s="79">
        <f>'07 - Kanalizace'!F36</f>
        <v>0</v>
      </c>
      <c r="BD101" s="81">
        <f>'07 - Kanalizace'!F37</f>
        <v>0</v>
      </c>
      <c r="BT101" s="82" t="s">
        <v>80</v>
      </c>
      <c r="BV101" s="82" t="s">
        <v>74</v>
      </c>
      <c r="BW101" s="82" t="s">
        <v>100</v>
      </c>
      <c r="BX101" s="82" t="s">
        <v>4</v>
      </c>
      <c r="CL101" s="82" t="s">
        <v>1</v>
      </c>
      <c r="CM101" s="82" t="s">
        <v>82</v>
      </c>
    </row>
    <row r="102" spans="1:91" s="7" customFormat="1" ht="16.5" customHeight="1">
      <c r="A102" s="73" t="s">
        <v>76</v>
      </c>
      <c r="B102" s="74"/>
      <c r="C102" s="75"/>
      <c r="D102" s="279" t="s">
        <v>101</v>
      </c>
      <c r="E102" s="279"/>
      <c r="F102" s="279"/>
      <c r="G102" s="279"/>
      <c r="H102" s="279"/>
      <c r="I102" s="76"/>
      <c r="J102" s="279" t="s">
        <v>102</v>
      </c>
      <c r="K102" s="279"/>
      <c r="L102" s="279"/>
      <c r="M102" s="279"/>
      <c r="N102" s="279"/>
      <c r="O102" s="279"/>
      <c r="P102" s="279"/>
      <c r="Q102" s="279"/>
      <c r="R102" s="279"/>
      <c r="S102" s="279"/>
      <c r="T102" s="279"/>
      <c r="U102" s="279"/>
      <c r="V102" s="279"/>
      <c r="W102" s="279"/>
      <c r="X102" s="279"/>
      <c r="Y102" s="279"/>
      <c r="Z102" s="279"/>
      <c r="AA102" s="279"/>
      <c r="AB102" s="279"/>
      <c r="AC102" s="279"/>
      <c r="AD102" s="279"/>
      <c r="AE102" s="279"/>
      <c r="AF102" s="279"/>
      <c r="AG102" s="247">
        <f>'08 - Primární okruh tepel...'!J30</f>
        <v>0</v>
      </c>
      <c r="AH102" s="248"/>
      <c r="AI102" s="248"/>
      <c r="AJ102" s="248"/>
      <c r="AK102" s="248"/>
      <c r="AL102" s="248"/>
      <c r="AM102" s="248"/>
      <c r="AN102" s="247">
        <f t="shared" si="0"/>
        <v>0</v>
      </c>
      <c r="AO102" s="248"/>
      <c r="AP102" s="248"/>
      <c r="AQ102" s="77" t="s">
        <v>79</v>
      </c>
      <c r="AR102" s="74"/>
      <c r="AS102" s="78">
        <v>0</v>
      </c>
      <c r="AT102" s="79">
        <f t="shared" si="1"/>
        <v>0</v>
      </c>
      <c r="AU102" s="80">
        <f>'08 - Primární okruh tepel...'!P128</f>
        <v>2149.9466399999997</v>
      </c>
      <c r="AV102" s="79">
        <f>'08 - Primární okruh tepel...'!J33</f>
        <v>0</v>
      </c>
      <c r="AW102" s="79">
        <f>'08 - Primární okruh tepel...'!J34</f>
        <v>0</v>
      </c>
      <c r="AX102" s="79">
        <f>'08 - Primární okruh tepel...'!J35</f>
        <v>0</v>
      </c>
      <c r="AY102" s="79">
        <f>'08 - Primární okruh tepel...'!J36</f>
        <v>0</v>
      </c>
      <c r="AZ102" s="79">
        <f>'08 - Primární okruh tepel...'!F33</f>
        <v>0</v>
      </c>
      <c r="BA102" s="79">
        <f>'08 - Primární okruh tepel...'!F34</f>
        <v>0</v>
      </c>
      <c r="BB102" s="79">
        <f>'08 - Primární okruh tepel...'!F35</f>
        <v>0</v>
      </c>
      <c r="BC102" s="79">
        <f>'08 - Primární okruh tepel...'!F36</f>
        <v>0</v>
      </c>
      <c r="BD102" s="81">
        <f>'08 - Primární okruh tepel...'!F37</f>
        <v>0</v>
      </c>
      <c r="BT102" s="82" t="s">
        <v>80</v>
      </c>
      <c r="BV102" s="82" t="s">
        <v>74</v>
      </c>
      <c r="BW102" s="82" t="s">
        <v>103</v>
      </c>
      <c r="BX102" s="82" t="s">
        <v>4</v>
      </c>
      <c r="CL102" s="82" t="s">
        <v>1</v>
      </c>
      <c r="CM102" s="82" t="s">
        <v>82</v>
      </c>
    </row>
    <row r="103" spans="1:91" s="7" customFormat="1" ht="16.5" customHeight="1">
      <c r="A103" s="73" t="s">
        <v>76</v>
      </c>
      <c r="B103" s="74"/>
      <c r="C103" s="75"/>
      <c r="D103" s="279" t="s">
        <v>104</v>
      </c>
      <c r="E103" s="279"/>
      <c r="F103" s="279"/>
      <c r="G103" s="279"/>
      <c r="H103" s="279"/>
      <c r="I103" s="76"/>
      <c r="J103" s="279" t="s">
        <v>105</v>
      </c>
      <c r="K103" s="279"/>
      <c r="L103" s="279"/>
      <c r="M103" s="279"/>
      <c r="N103" s="279"/>
      <c r="O103" s="279"/>
      <c r="P103" s="279"/>
      <c r="Q103" s="279"/>
      <c r="R103" s="279"/>
      <c r="S103" s="279"/>
      <c r="T103" s="279"/>
      <c r="U103" s="279"/>
      <c r="V103" s="279"/>
      <c r="W103" s="279"/>
      <c r="X103" s="279"/>
      <c r="Y103" s="279"/>
      <c r="Z103" s="279"/>
      <c r="AA103" s="279"/>
      <c r="AB103" s="279"/>
      <c r="AC103" s="279"/>
      <c r="AD103" s="279"/>
      <c r="AE103" s="279"/>
      <c r="AF103" s="279"/>
      <c r="AG103" s="247">
        <f>'09 - Nabíječky '!J30</f>
        <v>0</v>
      </c>
      <c r="AH103" s="248"/>
      <c r="AI103" s="248"/>
      <c r="AJ103" s="248"/>
      <c r="AK103" s="248"/>
      <c r="AL103" s="248"/>
      <c r="AM103" s="248"/>
      <c r="AN103" s="247">
        <f t="shared" si="0"/>
        <v>0</v>
      </c>
      <c r="AO103" s="248"/>
      <c r="AP103" s="248"/>
      <c r="AQ103" s="77" t="s">
        <v>79</v>
      </c>
      <c r="AR103" s="74"/>
      <c r="AS103" s="78">
        <v>0</v>
      </c>
      <c r="AT103" s="79">
        <f t="shared" si="1"/>
        <v>0</v>
      </c>
      <c r="AU103" s="80">
        <f>'09 - Nabíječky '!P124</f>
        <v>111.29535000000001</v>
      </c>
      <c r="AV103" s="79">
        <f>'09 - Nabíječky '!J33</f>
        <v>0</v>
      </c>
      <c r="AW103" s="79">
        <f>'09 - Nabíječky '!J34</f>
        <v>0</v>
      </c>
      <c r="AX103" s="79">
        <f>'09 - Nabíječky '!J35</f>
        <v>0</v>
      </c>
      <c r="AY103" s="79">
        <f>'09 - Nabíječky '!J36</f>
        <v>0</v>
      </c>
      <c r="AZ103" s="79">
        <f>'09 - Nabíječky '!F33</f>
        <v>0</v>
      </c>
      <c r="BA103" s="79">
        <f>'09 - Nabíječky '!F34</f>
        <v>0</v>
      </c>
      <c r="BB103" s="79">
        <f>'09 - Nabíječky '!F35</f>
        <v>0</v>
      </c>
      <c r="BC103" s="79">
        <f>'09 - Nabíječky '!F36</f>
        <v>0</v>
      </c>
      <c r="BD103" s="81">
        <f>'09 - Nabíječky '!F37</f>
        <v>0</v>
      </c>
      <c r="BT103" s="82" t="s">
        <v>80</v>
      </c>
      <c r="BV103" s="82" t="s">
        <v>74</v>
      </c>
      <c r="BW103" s="82" t="s">
        <v>106</v>
      </c>
      <c r="BX103" s="82" t="s">
        <v>4</v>
      </c>
      <c r="CL103" s="82" t="s">
        <v>1</v>
      </c>
      <c r="CM103" s="82" t="s">
        <v>82</v>
      </c>
    </row>
    <row r="104" spans="1:91" s="7" customFormat="1" ht="16.5" customHeight="1">
      <c r="A104" s="73" t="s">
        <v>76</v>
      </c>
      <c r="B104" s="74"/>
      <c r="C104" s="75"/>
      <c r="D104" s="279" t="s">
        <v>107</v>
      </c>
      <c r="E104" s="279"/>
      <c r="F104" s="279"/>
      <c r="G104" s="279"/>
      <c r="H104" s="279"/>
      <c r="I104" s="76"/>
      <c r="J104" s="279" t="s">
        <v>108</v>
      </c>
      <c r="K104" s="279"/>
      <c r="L104" s="279"/>
      <c r="M104" s="279"/>
      <c r="N104" s="279"/>
      <c r="O104" s="279"/>
      <c r="P104" s="279"/>
      <c r="Q104" s="279"/>
      <c r="R104" s="279"/>
      <c r="S104" s="279"/>
      <c r="T104" s="279"/>
      <c r="U104" s="279"/>
      <c r="V104" s="279"/>
      <c r="W104" s="279"/>
      <c r="X104" s="279"/>
      <c r="Y104" s="279"/>
      <c r="Z104" s="279"/>
      <c r="AA104" s="279"/>
      <c r="AB104" s="279"/>
      <c r="AC104" s="279"/>
      <c r="AD104" s="279"/>
      <c r="AE104" s="279"/>
      <c r="AF104" s="279"/>
      <c r="AG104" s="247">
        <f>'10 - VRN'!J30</f>
        <v>0</v>
      </c>
      <c r="AH104" s="248"/>
      <c r="AI104" s="248"/>
      <c r="AJ104" s="248"/>
      <c r="AK104" s="248"/>
      <c r="AL104" s="248"/>
      <c r="AM104" s="248"/>
      <c r="AN104" s="247">
        <f t="shared" si="0"/>
        <v>0</v>
      </c>
      <c r="AO104" s="248"/>
      <c r="AP104" s="248"/>
      <c r="AQ104" s="77" t="s">
        <v>79</v>
      </c>
      <c r="AR104" s="74"/>
      <c r="AS104" s="83">
        <v>0</v>
      </c>
      <c r="AT104" s="84">
        <f t="shared" si="1"/>
        <v>0</v>
      </c>
      <c r="AU104" s="85">
        <f>'10 - VRN'!P120</f>
        <v>0</v>
      </c>
      <c r="AV104" s="84">
        <f>'10 - VRN'!J33</f>
        <v>0</v>
      </c>
      <c r="AW104" s="84">
        <f>'10 - VRN'!J34</f>
        <v>0</v>
      </c>
      <c r="AX104" s="84">
        <f>'10 - VRN'!J35</f>
        <v>0</v>
      </c>
      <c r="AY104" s="84">
        <f>'10 - VRN'!J36</f>
        <v>0</v>
      </c>
      <c r="AZ104" s="84">
        <f>'10 - VRN'!F33</f>
        <v>0</v>
      </c>
      <c r="BA104" s="84">
        <f>'10 - VRN'!F34</f>
        <v>0</v>
      </c>
      <c r="BB104" s="84">
        <f>'10 - VRN'!F35</f>
        <v>0</v>
      </c>
      <c r="BC104" s="84">
        <f>'10 - VRN'!F36</f>
        <v>0</v>
      </c>
      <c r="BD104" s="86">
        <f>'10 - VRN'!F37</f>
        <v>0</v>
      </c>
      <c r="BT104" s="82" t="s">
        <v>80</v>
      </c>
      <c r="BV104" s="82" t="s">
        <v>74</v>
      </c>
      <c r="BW104" s="82" t="s">
        <v>109</v>
      </c>
      <c r="BX104" s="82" t="s">
        <v>4</v>
      </c>
      <c r="CL104" s="82" t="s">
        <v>1</v>
      </c>
      <c r="CM104" s="82" t="s">
        <v>82</v>
      </c>
    </row>
    <row r="105" spans="1:91" s="2" customFormat="1" ht="30" customHeight="1">
      <c r="A105" s="29"/>
      <c r="B105" s="30"/>
      <c r="C105" s="29"/>
      <c r="D105" s="29"/>
      <c r="E105" s="29"/>
      <c r="F105" s="29"/>
      <c r="G105" s="29"/>
      <c r="H105" s="29"/>
      <c r="I105" s="29"/>
      <c r="J105" s="29"/>
      <c r="K105" s="29"/>
      <c r="L105" s="29"/>
      <c r="M105" s="29"/>
      <c r="N105" s="29"/>
      <c r="O105" s="29"/>
      <c r="P105" s="29"/>
      <c r="Q105" s="29"/>
      <c r="R105" s="29"/>
      <c r="S105" s="29"/>
      <c r="T105" s="29"/>
      <c r="U105" s="29"/>
      <c r="V105" s="29"/>
      <c r="W105" s="29"/>
      <c r="X105" s="29"/>
      <c r="Y105" s="29"/>
      <c r="Z105" s="29"/>
      <c r="AA105" s="29"/>
      <c r="AB105" s="29"/>
      <c r="AC105" s="29"/>
      <c r="AD105" s="29"/>
      <c r="AE105" s="29"/>
      <c r="AF105" s="29"/>
      <c r="AG105" s="29"/>
      <c r="AH105" s="29"/>
      <c r="AI105" s="29"/>
      <c r="AJ105" s="29"/>
      <c r="AK105" s="29"/>
      <c r="AL105" s="29"/>
      <c r="AM105" s="29"/>
      <c r="AN105" s="29"/>
      <c r="AO105" s="29"/>
      <c r="AP105" s="29"/>
      <c r="AQ105" s="29"/>
      <c r="AR105" s="30"/>
      <c r="AS105" s="29"/>
      <c r="AT105" s="29"/>
      <c r="AU105" s="29"/>
      <c r="AV105" s="29"/>
      <c r="AW105" s="29"/>
      <c r="AX105" s="29"/>
      <c r="AY105" s="29"/>
      <c r="AZ105" s="29"/>
      <c r="BA105" s="29"/>
      <c r="BB105" s="29"/>
      <c r="BC105" s="29"/>
      <c r="BD105" s="29"/>
      <c r="BE105" s="29"/>
    </row>
    <row r="106" spans="1:91" s="2" customFormat="1" ht="6.95" customHeight="1">
      <c r="A106" s="29"/>
      <c r="B106" s="43"/>
      <c r="C106" s="44"/>
      <c r="D106" s="44"/>
      <c r="E106" s="44"/>
      <c r="F106" s="44"/>
      <c r="G106" s="44"/>
      <c r="H106" s="44"/>
      <c r="I106" s="44"/>
      <c r="J106" s="44"/>
      <c r="K106" s="44"/>
      <c r="L106" s="44"/>
      <c r="M106" s="44"/>
      <c r="N106" s="44"/>
      <c r="O106" s="44"/>
      <c r="P106" s="44"/>
      <c r="Q106" s="44"/>
      <c r="R106" s="44"/>
      <c r="S106" s="44"/>
      <c r="T106" s="44"/>
      <c r="U106" s="44"/>
      <c r="V106" s="44"/>
      <c r="W106" s="44"/>
      <c r="X106" s="44"/>
      <c r="Y106" s="44"/>
      <c r="Z106" s="44"/>
      <c r="AA106" s="44"/>
      <c r="AB106" s="44"/>
      <c r="AC106" s="44"/>
      <c r="AD106" s="44"/>
      <c r="AE106" s="44"/>
      <c r="AF106" s="44"/>
      <c r="AG106" s="44"/>
      <c r="AH106" s="44"/>
      <c r="AI106" s="44"/>
      <c r="AJ106" s="44"/>
      <c r="AK106" s="44"/>
      <c r="AL106" s="44"/>
      <c r="AM106" s="44"/>
      <c r="AN106" s="44"/>
      <c r="AO106" s="44"/>
      <c r="AP106" s="44"/>
      <c r="AQ106" s="44"/>
      <c r="AR106" s="30"/>
      <c r="AS106" s="29"/>
      <c r="AT106" s="29"/>
      <c r="AU106" s="29"/>
      <c r="AV106" s="29"/>
      <c r="AW106" s="29"/>
      <c r="AX106" s="29"/>
      <c r="AY106" s="29"/>
      <c r="AZ106" s="29"/>
      <c r="BA106" s="29"/>
      <c r="BB106" s="29"/>
      <c r="BC106" s="29"/>
      <c r="BD106" s="29"/>
      <c r="BE106" s="29"/>
    </row>
  </sheetData>
  <sheetProtection password="CA50" sheet="1" objects="1" scenarios="1"/>
  <mergeCells count="76">
    <mergeCell ref="D98:H98"/>
    <mergeCell ref="D99:H99"/>
    <mergeCell ref="D95:H95"/>
    <mergeCell ref="D100:H100"/>
    <mergeCell ref="D97:H97"/>
    <mergeCell ref="D96:H96"/>
    <mergeCell ref="D102:H102"/>
    <mergeCell ref="D103:H103"/>
    <mergeCell ref="D104:H104"/>
    <mergeCell ref="D101:H101"/>
    <mergeCell ref="I92:AF92"/>
    <mergeCell ref="J102:AF102"/>
    <mergeCell ref="J103:AF103"/>
    <mergeCell ref="J100:AF100"/>
    <mergeCell ref="J99:AF99"/>
    <mergeCell ref="J98:AF98"/>
    <mergeCell ref="J97:AF97"/>
    <mergeCell ref="J101:AF101"/>
    <mergeCell ref="J104:AF104"/>
    <mergeCell ref="J96:AF96"/>
    <mergeCell ref="J95:AF95"/>
    <mergeCell ref="C92:G92"/>
    <mergeCell ref="L29:P29"/>
    <mergeCell ref="W29:AE29"/>
    <mergeCell ref="AK29:AO29"/>
    <mergeCell ref="AK30:AO30"/>
    <mergeCell ref="L30:P30"/>
    <mergeCell ref="W30:AE30"/>
    <mergeCell ref="E23:AN23"/>
    <mergeCell ref="AK26:AO26"/>
    <mergeCell ref="L28:P28"/>
    <mergeCell ref="W28:AE28"/>
    <mergeCell ref="AK28:AO28"/>
    <mergeCell ref="L31:P31"/>
    <mergeCell ref="L32:P32"/>
    <mergeCell ref="W32:AE32"/>
    <mergeCell ref="AK32:AO32"/>
    <mergeCell ref="L85:AO85"/>
    <mergeCell ref="W31:AE31"/>
    <mergeCell ref="L33:P33"/>
    <mergeCell ref="W33:AE33"/>
    <mergeCell ref="AK33:AO33"/>
    <mergeCell ref="AK35:AO35"/>
    <mergeCell ref="X35:AB35"/>
    <mergeCell ref="AR2:BE2"/>
    <mergeCell ref="AG103:AM103"/>
    <mergeCell ref="AG102:AM102"/>
    <mergeCell ref="AG92:AM92"/>
    <mergeCell ref="AG97:AM97"/>
    <mergeCell ref="AG95:AM95"/>
    <mergeCell ref="AG100:AM100"/>
    <mergeCell ref="AG101:AM101"/>
    <mergeCell ref="AG99:AM99"/>
    <mergeCell ref="AG96:AM96"/>
    <mergeCell ref="AS89:AT91"/>
    <mergeCell ref="AN94:AP94"/>
    <mergeCell ref="AK31:AO31"/>
    <mergeCell ref="AG94:AM94"/>
    <mergeCell ref="K5:AO5"/>
    <mergeCell ref="K6:AO6"/>
    <mergeCell ref="AG104:AM104"/>
    <mergeCell ref="AG98:AM98"/>
    <mergeCell ref="AM87:AN87"/>
    <mergeCell ref="AM89:AP89"/>
    <mergeCell ref="AM90:AP90"/>
    <mergeCell ref="AN104:AP104"/>
    <mergeCell ref="AN103:AP103"/>
    <mergeCell ref="AN96:AP96"/>
    <mergeCell ref="AN102:AP102"/>
    <mergeCell ref="AN92:AP92"/>
    <mergeCell ref="AN101:AP101"/>
    <mergeCell ref="AN98:AP98"/>
    <mergeCell ref="AN100:AP100"/>
    <mergeCell ref="AN99:AP99"/>
    <mergeCell ref="AN95:AP95"/>
    <mergeCell ref="AN97:AP97"/>
  </mergeCells>
  <hyperlinks>
    <hyperlink ref="A95" location="'01 - Stavební část'!C2" display="/"/>
    <hyperlink ref="A96" location="'02 -  Zeleň a výsadba'!C2" display="/"/>
    <hyperlink ref="A97" location="'03 - Elektro'!C2" display="/"/>
    <hyperlink ref="A98" location="'04 - Vytápění'!C2" display="/"/>
    <hyperlink ref="A99" location="'05 - Elektro kotelna'!C2" display="/"/>
    <hyperlink ref="A100" location="'06 - MaR kotelna'!C2" display="/"/>
    <hyperlink ref="A101" location="'07 - Kanalizace'!C2" display="/"/>
    <hyperlink ref="A102" location="'08 - Primární okruh tepel...'!C2" display="/"/>
    <hyperlink ref="A103" location="'09 - Nabíječky '!C2" display="/"/>
    <hyperlink ref="A104" location="'10 - VRN'!C2" display="/"/>
  </hyperlinks>
  <pageMargins left="0.39374999999999999" right="0.39374999999999999" top="0.39374999999999999" bottom="0.39374999999999999" header="0" footer="0"/>
  <pageSetup paperSize="9" fitToHeight="100" orientation="portrait" blackAndWhite="1" r:id="rId1"/>
  <headerFooter>
    <oddFooter>&amp;CStrana &amp;P z &amp;N</oddFooter>
  </headerFooter>
  <drawing r:id="rId2"/>
</worksheet>
</file>

<file path=xl/worksheets/sheet10.xml><?xml version="1.0" encoding="utf-8"?>
<worksheet xmlns="http://schemas.openxmlformats.org/spreadsheetml/2006/main" xmlns:r="http://schemas.openxmlformats.org/officeDocument/2006/relationships">
  <sheetPr>
    <pageSetUpPr fitToPage="1"/>
  </sheetPr>
  <dimension ref="A1:BM160"/>
  <sheetViews>
    <sheetView showGridLines="0" topLeftCell="A80" workbookViewId="0">
      <selection activeCell="I158" sqref="I158"/>
    </sheetView>
  </sheetViews>
  <sheetFormatPr defaultRowHeight="11.25"/>
  <cols>
    <col min="1" max="1" width="8.33203125" style="1" customWidth="1"/>
    <col min="2" max="2" width="1.1640625" style="1" customWidth="1"/>
    <col min="3" max="3" width="4.1640625" style="1" customWidth="1"/>
    <col min="4" max="4" width="4.33203125" style="1" customWidth="1"/>
    <col min="5" max="5" width="17.1640625" style="1" customWidth="1"/>
    <col min="6" max="6" width="50.83203125" style="1" customWidth="1"/>
    <col min="7" max="7" width="7.5" style="1" customWidth="1"/>
    <col min="8" max="8" width="14" style="1" customWidth="1"/>
    <col min="9" max="9" width="15.83203125" style="1" customWidth="1"/>
    <col min="10" max="10" width="22.33203125" style="1" customWidth="1"/>
    <col min="11" max="11" width="22.33203125" style="1" hidden="1" customWidth="1"/>
    <col min="12" max="12" width="9.33203125" style="1" customWidth="1"/>
    <col min="13" max="13" width="10.83203125" style="1" hidden="1" customWidth="1"/>
    <col min="14" max="14" width="9.33203125" style="1" hidden="1"/>
    <col min="15" max="20" width="14.1640625" style="1" hidden="1" customWidth="1"/>
    <col min="21" max="21" width="16.33203125" style="1" hidden="1" customWidth="1"/>
    <col min="22" max="22" width="12.33203125" style="1" customWidth="1"/>
    <col min="23" max="23" width="16.33203125" style="1" customWidth="1"/>
    <col min="24" max="24" width="12.33203125" style="1" customWidth="1"/>
    <col min="25" max="25" width="15" style="1" customWidth="1"/>
    <col min="26" max="26" width="11" style="1" customWidth="1"/>
    <col min="27" max="27" width="15" style="1" customWidth="1"/>
    <col min="28" max="28" width="16.33203125" style="1" customWidth="1"/>
    <col min="29" max="29" width="11" style="1" customWidth="1"/>
    <col min="30" max="30" width="15" style="1" customWidth="1"/>
    <col min="31" max="31" width="16.33203125" style="1" customWidth="1"/>
    <col min="44" max="65" width="9.33203125" style="1" hidden="1"/>
  </cols>
  <sheetData>
    <row r="1" spans="1:46">
      <c r="A1" s="87"/>
    </row>
    <row r="2" spans="1:46" s="1" customFormat="1" ht="36.950000000000003" customHeight="1">
      <c r="L2" s="255" t="s">
        <v>5</v>
      </c>
      <c r="M2" s="256"/>
      <c r="N2" s="256"/>
      <c r="O2" s="256"/>
      <c r="P2" s="256"/>
      <c r="Q2" s="256"/>
      <c r="R2" s="256"/>
      <c r="S2" s="256"/>
      <c r="T2" s="256"/>
      <c r="U2" s="256"/>
      <c r="V2" s="256"/>
      <c r="AT2" s="18" t="s">
        <v>106</v>
      </c>
    </row>
    <row r="3" spans="1:46" s="1" customFormat="1" ht="6.95" customHeight="1">
      <c r="B3" s="19"/>
      <c r="C3" s="20"/>
      <c r="D3" s="20"/>
      <c r="E3" s="20"/>
      <c r="F3" s="20"/>
      <c r="G3" s="20"/>
      <c r="H3" s="20"/>
      <c r="I3" s="20"/>
      <c r="J3" s="20"/>
      <c r="K3" s="20"/>
      <c r="L3" s="21"/>
      <c r="AT3" s="18" t="s">
        <v>82</v>
      </c>
    </row>
    <row r="4" spans="1:46" s="1" customFormat="1" ht="24.95" customHeight="1">
      <c r="B4" s="21"/>
      <c r="C4" s="87"/>
      <c r="D4" s="162" t="s">
        <v>110</v>
      </c>
      <c r="E4" s="87"/>
      <c r="F4" s="87"/>
      <c r="G4" s="87"/>
      <c r="H4" s="87"/>
      <c r="I4" s="87"/>
      <c r="J4" s="87"/>
      <c r="L4" s="21"/>
      <c r="M4" s="88" t="s">
        <v>10</v>
      </c>
      <c r="AT4" s="18" t="s">
        <v>3</v>
      </c>
    </row>
    <row r="5" spans="1:46" s="1" customFormat="1" ht="6.95" customHeight="1">
      <c r="B5" s="21"/>
      <c r="C5" s="87"/>
      <c r="D5" s="87"/>
      <c r="E5" s="87"/>
      <c r="F5" s="87"/>
      <c r="G5" s="87"/>
      <c r="H5" s="87"/>
      <c r="I5" s="87"/>
      <c r="J5" s="87"/>
      <c r="L5" s="21"/>
    </row>
    <row r="6" spans="1:46" s="1" customFormat="1" ht="12" customHeight="1">
      <c r="B6" s="21"/>
      <c r="C6" s="87"/>
      <c r="D6" s="163" t="s">
        <v>14</v>
      </c>
      <c r="E6" s="87"/>
      <c r="F6" s="87"/>
      <c r="G6" s="87"/>
      <c r="H6" s="87"/>
      <c r="I6" s="87"/>
      <c r="J6" s="87"/>
      <c r="L6" s="21"/>
    </row>
    <row r="7" spans="1:46" s="1" customFormat="1" ht="16.5" customHeight="1">
      <c r="B7" s="21"/>
      <c r="C7" s="87"/>
      <c r="D7" s="87"/>
      <c r="E7" s="283" t="str">
        <f>'Rekapitulace stavby'!K6</f>
        <v>Revitalizace parkoviště u NB</v>
      </c>
      <c r="F7" s="284"/>
      <c r="G7" s="284"/>
      <c r="H7" s="284"/>
      <c r="I7" s="87"/>
      <c r="J7" s="87"/>
      <c r="L7" s="21"/>
    </row>
    <row r="8" spans="1:46" s="2" customFormat="1" ht="12" customHeight="1">
      <c r="A8" s="29"/>
      <c r="B8" s="30"/>
      <c r="C8" s="164"/>
      <c r="D8" s="163" t="s">
        <v>111</v>
      </c>
      <c r="E8" s="164"/>
      <c r="F8" s="164"/>
      <c r="G8" s="164"/>
      <c r="H8" s="164"/>
      <c r="I8" s="164"/>
      <c r="J8" s="164"/>
      <c r="K8" s="29"/>
      <c r="L8" s="38"/>
      <c r="S8" s="29"/>
      <c r="T8" s="29"/>
      <c r="U8" s="29"/>
      <c r="V8" s="29"/>
      <c r="W8" s="29"/>
      <c r="X8" s="29"/>
      <c r="Y8" s="29"/>
      <c r="Z8" s="29"/>
      <c r="AA8" s="29"/>
      <c r="AB8" s="29"/>
      <c r="AC8" s="29"/>
      <c r="AD8" s="29"/>
      <c r="AE8" s="29"/>
    </row>
    <row r="9" spans="1:46" s="2" customFormat="1" ht="16.5" customHeight="1">
      <c r="A9" s="29"/>
      <c r="B9" s="30"/>
      <c r="C9" s="164"/>
      <c r="D9" s="164"/>
      <c r="E9" s="281" t="s">
        <v>1538</v>
      </c>
      <c r="F9" s="282"/>
      <c r="G9" s="282"/>
      <c r="H9" s="282"/>
      <c r="I9" s="164"/>
      <c r="J9" s="164"/>
      <c r="K9" s="29"/>
      <c r="L9" s="38"/>
      <c r="S9" s="29"/>
      <c r="T9" s="29"/>
      <c r="U9" s="29"/>
      <c r="V9" s="29"/>
      <c r="W9" s="29"/>
      <c r="X9" s="29"/>
      <c r="Y9" s="29"/>
      <c r="Z9" s="29"/>
      <c r="AA9" s="29"/>
      <c r="AB9" s="29"/>
      <c r="AC9" s="29"/>
      <c r="AD9" s="29"/>
      <c r="AE9" s="29"/>
    </row>
    <row r="10" spans="1:46" s="2" customFormat="1">
      <c r="A10" s="29"/>
      <c r="B10" s="30"/>
      <c r="C10" s="164"/>
      <c r="D10" s="164"/>
      <c r="E10" s="164"/>
      <c r="F10" s="164"/>
      <c r="G10" s="164"/>
      <c r="H10" s="164"/>
      <c r="I10" s="164"/>
      <c r="J10" s="164"/>
      <c r="K10" s="29"/>
      <c r="L10" s="38"/>
      <c r="S10" s="29"/>
      <c r="T10" s="29"/>
      <c r="U10" s="29"/>
      <c r="V10" s="29"/>
      <c r="W10" s="29"/>
      <c r="X10" s="29"/>
      <c r="Y10" s="29"/>
      <c r="Z10" s="29"/>
      <c r="AA10" s="29"/>
      <c r="AB10" s="29"/>
      <c r="AC10" s="29"/>
      <c r="AD10" s="29"/>
      <c r="AE10" s="29"/>
    </row>
    <row r="11" spans="1:46" s="2" customFormat="1" ht="12" customHeight="1">
      <c r="A11" s="29"/>
      <c r="B11" s="30"/>
      <c r="C11" s="164"/>
      <c r="D11" s="163" t="s">
        <v>16</v>
      </c>
      <c r="E11" s="164"/>
      <c r="F11" s="165" t="s">
        <v>1</v>
      </c>
      <c r="G11" s="164"/>
      <c r="H11" s="164"/>
      <c r="I11" s="163" t="s">
        <v>17</v>
      </c>
      <c r="J11" s="165" t="s">
        <v>1</v>
      </c>
      <c r="K11" s="29"/>
      <c r="L11" s="38"/>
      <c r="S11" s="29"/>
      <c r="T11" s="29"/>
      <c r="U11" s="29"/>
      <c r="V11" s="29"/>
      <c r="W11" s="29"/>
      <c r="X11" s="29"/>
      <c r="Y11" s="29"/>
      <c r="Z11" s="29"/>
      <c r="AA11" s="29"/>
      <c r="AB11" s="29"/>
      <c r="AC11" s="29"/>
      <c r="AD11" s="29"/>
      <c r="AE11" s="29"/>
    </row>
    <row r="12" spans="1:46" s="2" customFormat="1" ht="12" customHeight="1">
      <c r="A12" s="29"/>
      <c r="B12" s="30"/>
      <c r="C12" s="164"/>
      <c r="D12" s="163" t="s">
        <v>18</v>
      </c>
      <c r="E12" s="164"/>
      <c r="F12" s="165" t="s">
        <v>19</v>
      </c>
      <c r="G12" s="164"/>
      <c r="H12" s="164"/>
      <c r="I12" s="163" t="s">
        <v>20</v>
      </c>
      <c r="J12" s="166" t="str">
        <f>'Rekapitulace stavby'!AN8</f>
        <v>17. 9. 2025</v>
      </c>
      <c r="K12" s="29"/>
      <c r="L12" s="38"/>
      <c r="S12" s="29"/>
      <c r="T12" s="29"/>
      <c r="U12" s="29"/>
      <c r="V12" s="29"/>
      <c r="W12" s="29"/>
      <c r="X12" s="29"/>
      <c r="Y12" s="29"/>
      <c r="Z12" s="29"/>
      <c r="AA12" s="29"/>
      <c r="AB12" s="29"/>
      <c r="AC12" s="29"/>
      <c r="AD12" s="29"/>
      <c r="AE12" s="29"/>
    </row>
    <row r="13" spans="1:46" s="2" customFormat="1" ht="10.9" customHeight="1">
      <c r="A13" s="29"/>
      <c r="B13" s="30"/>
      <c r="C13" s="164"/>
      <c r="D13" s="164"/>
      <c r="E13" s="164"/>
      <c r="F13" s="164"/>
      <c r="G13" s="164"/>
      <c r="H13" s="164"/>
      <c r="I13" s="164"/>
      <c r="J13" s="164"/>
      <c r="K13" s="29"/>
      <c r="L13" s="38"/>
      <c r="S13" s="29"/>
      <c r="T13" s="29"/>
      <c r="U13" s="29"/>
      <c r="V13" s="29"/>
      <c r="W13" s="29"/>
      <c r="X13" s="29"/>
      <c r="Y13" s="29"/>
      <c r="Z13" s="29"/>
      <c r="AA13" s="29"/>
      <c r="AB13" s="29"/>
      <c r="AC13" s="29"/>
      <c r="AD13" s="29"/>
      <c r="AE13" s="29"/>
    </row>
    <row r="14" spans="1:46" s="2" customFormat="1" ht="12" customHeight="1">
      <c r="A14" s="29"/>
      <c r="B14" s="30"/>
      <c r="C14" s="164"/>
      <c r="D14" s="163" t="s">
        <v>22</v>
      </c>
      <c r="E14" s="164"/>
      <c r="F14" s="164"/>
      <c r="G14" s="164"/>
      <c r="H14" s="164"/>
      <c r="I14" s="163" t="s">
        <v>23</v>
      </c>
      <c r="J14" s="165" t="str">
        <f>IF('Rekapitulace stavby'!AN10="","",'Rekapitulace stavby'!AN10)</f>
        <v/>
      </c>
      <c r="K14" s="29"/>
      <c r="L14" s="38"/>
      <c r="S14" s="29"/>
      <c r="T14" s="29"/>
      <c r="U14" s="29"/>
      <c r="V14" s="29"/>
      <c r="W14" s="29"/>
      <c r="X14" s="29"/>
      <c r="Y14" s="29"/>
      <c r="Z14" s="29"/>
      <c r="AA14" s="29"/>
      <c r="AB14" s="29"/>
      <c r="AC14" s="29"/>
      <c r="AD14" s="29"/>
      <c r="AE14" s="29"/>
    </row>
    <row r="15" spans="1:46" s="2" customFormat="1" ht="18" customHeight="1">
      <c r="A15" s="29"/>
      <c r="B15" s="30"/>
      <c r="C15" s="164"/>
      <c r="D15" s="164"/>
      <c r="E15" s="165" t="str">
        <f>IF('Rekapitulace stavby'!E11="","",'Rekapitulace stavby'!E11)</f>
        <v xml:space="preserve"> </v>
      </c>
      <c r="F15" s="164"/>
      <c r="G15" s="164"/>
      <c r="H15" s="164"/>
      <c r="I15" s="163" t="s">
        <v>25</v>
      </c>
      <c r="J15" s="165" t="str">
        <f>IF('Rekapitulace stavby'!AN11="","",'Rekapitulace stavby'!AN11)</f>
        <v/>
      </c>
      <c r="K15" s="29"/>
      <c r="L15" s="38"/>
      <c r="S15" s="29"/>
      <c r="T15" s="29"/>
      <c r="U15" s="29"/>
      <c r="V15" s="29"/>
      <c r="W15" s="29"/>
      <c r="X15" s="29"/>
      <c r="Y15" s="29"/>
      <c r="Z15" s="29"/>
      <c r="AA15" s="29"/>
      <c r="AB15" s="29"/>
      <c r="AC15" s="29"/>
      <c r="AD15" s="29"/>
      <c r="AE15" s="29"/>
    </row>
    <row r="16" spans="1:46" s="2" customFormat="1" ht="6.95" customHeight="1">
      <c r="A16" s="29"/>
      <c r="B16" s="30"/>
      <c r="C16" s="164"/>
      <c r="D16" s="164"/>
      <c r="E16" s="164"/>
      <c r="F16" s="164"/>
      <c r="G16" s="164"/>
      <c r="H16" s="164"/>
      <c r="I16" s="164"/>
      <c r="J16" s="164"/>
      <c r="K16" s="29"/>
      <c r="L16" s="38"/>
      <c r="S16" s="29"/>
      <c r="T16" s="29"/>
      <c r="U16" s="29"/>
      <c r="V16" s="29"/>
      <c r="W16" s="29"/>
      <c r="X16" s="29"/>
      <c r="Y16" s="29"/>
      <c r="Z16" s="29"/>
      <c r="AA16" s="29"/>
      <c r="AB16" s="29"/>
      <c r="AC16" s="29"/>
      <c r="AD16" s="29"/>
      <c r="AE16" s="29"/>
    </row>
    <row r="17" spans="1:31" s="2" customFormat="1" ht="12" customHeight="1">
      <c r="A17" s="29"/>
      <c r="B17" s="30"/>
      <c r="C17" s="164"/>
      <c r="D17" s="163" t="s">
        <v>26</v>
      </c>
      <c r="E17" s="164"/>
      <c r="F17" s="164"/>
      <c r="G17" s="164"/>
      <c r="H17" s="164"/>
      <c r="I17" s="163" t="s">
        <v>23</v>
      </c>
      <c r="J17" s="165" t="str">
        <f>'Rekapitulace stavby'!AN13</f>
        <v/>
      </c>
      <c r="K17" s="29"/>
      <c r="L17" s="38"/>
      <c r="S17" s="29"/>
      <c r="T17" s="29"/>
      <c r="U17" s="29"/>
      <c r="V17" s="29"/>
      <c r="W17" s="29"/>
      <c r="X17" s="29"/>
      <c r="Y17" s="29"/>
      <c r="Z17" s="29"/>
      <c r="AA17" s="29"/>
      <c r="AB17" s="29"/>
      <c r="AC17" s="29"/>
      <c r="AD17" s="29"/>
      <c r="AE17" s="29"/>
    </row>
    <row r="18" spans="1:31" s="2" customFormat="1" ht="18" customHeight="1">
      <c r="A18" s="29"/>
      <c r="B18" s="30"/>
      <c r="C18" s="164"/>
      <c r="D18" s="164"/>
      <c r="E18" s="285" t="str">
        <f>'Rekapitulace stavby'!E14</f>
        <v xml:space="preserve"> </v>
      </c>
      <c r="F18" s="285"/>
      <c r="G18" s="285"/>
      <c r="H18" s="285"/>
      <c r="I18" s="163" t="s">
        <v>25</v>
      </c>
      <c r="J18" s="165" t="str">
        <f>'Rekapitulace stavby'!AN14</f>
        <v/>
      </c>
      <c r="K18" s="29"/>
      <c r="L18" s="38"/>
      <c r="S18" s="29"/>
      <c r="T18" s="29"/>
      <c r="U18" s="29"/>
      <c r="V18" s="29"/>
      <c r="W18" s="29"/>
      <c r="X18" s="29"/>
      <c r="Y18" s="29"/>
      <c r="Z18" s="29"/>
      <c r="AA18" s="29"/>
      <c r="AB18" s="29"/>
      <c r="AC18" s="29"/>
      <c r="AD18" s="29"/>
      <c r="AE18" s="29"/>
    </row>
    <row r="19" spans="1:31" s="2" customFormat="1" ht="6.95" customHeight="1">
      <c r="A19" s="29"/>
      <c r="B19" s="30"/>
      <c r="C19" s="164"/>
      <c r="D19" s="164"/>
      <c r="E19" s="164"/>
      <c r="F19" s="164"/>
      <c r="G19" s="164"/>
      <c r="H19" s="164"/>
      <c r="I19" s="164"/>
      <c r="J19" s="164"/>
      <c r="K19" s="29"/>
      <c r="L19" s="38"/>
      <c r="S19" s="29"/>
      <c r="T19" s="29"/>
      <c r="U19" s="29"/>
      <c r="V19" s="29"/>
      <c r="W19" s="29"/>
      <c r="X19" s="29"/>
      <c r="Y19" s="29"/>
      <c r="Z19" s="29"/>
      <c r="AA19" s="29"/>
      <c r="AB19" s="29"/>
      <c r="AC19" s="29"/>
      <c r="AD19" s="29"/>
      <c r="AE19" s="29"/>
    </row>
    <row r="20" spans="1:31" s="2" customFormat="1" ht="12" customHeight="1">
      <c r="A20" s="29"/>
      <c r="B20" s="30"/>
      <c r="C20" s="164"/>
      <c r="D20" s="163" t="s">
        <v>27</v>
      </c>
      <c r="E20" s="164"/>
      <c r="F20" s="164"/>
      <c r="G20" s="164"/>
      <c r="H20" s="164"/>
      <c r="I20" s="163" t="s">
        <v>23</v>
      </c>
      <c r="J20" s="165" t="str">
        <f>IF('Rekapitulace stavby'!AN16="","",'Rekapitulace stavby'!AN16)</f>
        <v/>
      </c>
      <c r="K20" s="29"/>
      <c r="L20" s="38"/>
      <c r="S20" s="29"/>
      <c r="T20" s="29"/>
      <c r="U20" s="29"/>
      <c r="V20" s="29"/>
      <c r="W20" s="29"/>
      <c r="X20" s="29"/>
      <c r="Y20" s="29"/>
      <c r="Z20" s="29"/>
      <c r="AA20" s="29"/>
      <c r="AB20" s="29"/>
      <c r="AC20" s="29"/>
      <c r="AD20" s="29"/>
      <c r="AE20" s="29"/>
    </row>
    <row r="21" spans="1:31" s="2" customFormat="1" ht="18" customHeight="1">
      <c r="A21" s="29"/>
      <c r="B21" s="30"/>
      <c r="C21" s="164"/>
      <c r="D21" s="164"/>
      <c r="E21" s="165" t="str">
        <f>IF('Rekapitulace stavby'!E17="","",'Rekapitulace stavby'!E17)</f>
        <v xml:space="preserve"> </v>
      </c>
      <c r="F21" s="164"/>
      <c r="G21" s="164"/>
      <c r="H21" s="164"/>
      <c r="I21" s="163" t="s">
        <v>25</v>
      </c>
      <c r="J21" s="165" t="str">
        <f>IF('Rekapitulace stavby'!AN17="","",'Rekapitulace stavby'!AN17)</f>
        <v/>
      </c>
      <c r="K21" s="29"/>
      <c r="L21" s="38"/>
      <c r="S21" s="29"/>
      <c r="T21" s="29"/>
      <c r="U21" s="29"/>
      <c r="V21" s="29"/>
      <c r="W21" s="29"/>
      <c r="X21" s="29"/>
      <c r="Y21" s="29"/>
      <c r="Z21" s="29"/>
      <c r="AA21" s="29"/>
      <c r="AB21" s="29"/>
      <c r="AC21" s="29"/>
      <c r="AD21" s="29"/>
      <c r="AE21" s="29"/>
    </row>
    <row r="22" spans="1:31" s="2" customFormat="1" ht="6.95" customHeight="1">
      <c r="A22" s="29"/>
      <c r="B22" s="30"/>
      <c r="C22" s="164"/>
      <c r="D22" s="164"/>
      <c r="E22" s="164"/>
      <c r="F22" s="164"/>
      <c r="G22" s="164"/>
      <c r="H22" s="164"/>
      <c r="I22" s="164"/>
      <c r="J22" s="164"/>
      <c r="K22" s="29"/>
      <c r="L22" s="38"/>
      <c r="S22" s="29"/>
      <c r="T22" s="29"/>
      <c r="U22" s="29"/>
      <c r="V22" s="29"/>
      <c r="W22" s="29"/>
      <c r="X22" s="29"/>
      <c r="Y22" s="29"/>
      <c r="Z22" s="29"/>
      <c r="AA22" s="29"/>
      <c r="AB22" s="29"/>
      <c r="AC22" s="29"/>
      <c r="AD22" s="29"/>
      <c r="AE22" s="29"/>
    </row>
    <row r="23" spans="1:31" s="2" customFormat="1" ht="12" customHeight="1">
      <c r="A23" s="29"/>
      <c r="B23" s="30"/>
      <c r="C23" s="164"/>
      <c r="D23" s="163" t="s">
        <v>29</v>
      </c>
      <c r="E23" s="164"/>
      <c r="F23" s="164"/>
      <c r="G23" s="164"/>
      <c r="H23" s="164"/>
      <c r="I23" s="163" t="s">
        <v>23</v>
      </c>
      <c r="J23" s="165" t="s">
        <v>1</v>
      </c>
      <c r="K23" s="29"/>
      <c r="L23" s="38"/>
      <c r="S23" s="29"/>
      <c r="T23" s="29"/>
      <c r="U23" s="29"/>
      <c r="V23" s="29"/>
      <c r="W23" s="29"/>
      <c r="X23" s="29"/>
      <c r="Y23" s="29"/>
      <c r="Z23" s="29"/>
      <c r="AA23" s="29"/>
      <c r="AB23" s="29"/>
      <c r="AC23" s="29"/>
      <c r="AD23" s="29"/>
      <c r="AE23" s="29"/>
    </row>
    <row r="24" spans="1:31" s="2" customFormat="1" ht="18" customHeight="1">
      <c r="A24" s="29"/>
      <c r="B24" s="30"/>
      <c r="C24" s="164"/>
      <c r="D24" s="164"/>
      <c r="E24" s="165" t="s">
        <v>30</v>
      </c>
      <c r="F24" s="164"/>
      <c r="G24" s="164"/>
      <c r="H24" s="164"/>
      <c r="I24" s="163" t="s">
        <v>25</v>
      </c>
      <c r="J24" s="165" t="s">
        <v>1</v>
      </c>
      <c r="K24" s="29"/>
      <c r="L24" s="38"/>
      <c r="S24" s="29"/>
      <c r="T24" s="29"/>
      <c r="U24" s="29"/>
      <c r="V24" s="29"/>
      <c r="W24" s="29"/>
      <c r="X24" s="29"/>
      <c r="Y24" s="29"/>
      <c r="Z24" s="29"/>
      <c r="AA24" s="29"/>
      <c r="AB24" s="29"/>
      <c r="AC24" s="29"/>
      <c r="AD24" s="29"/>
      <c r="AE24" s="29"/>
    </row>
    <row r="25" spans="1:31" s="2" customFormat="1" ht="6.95" customHeight="1">
      <c r="A25" s="29"/>
      <c r="B25" s="30"/>
      <c r="C25" s="164"/>
      <c r="D25" s="164"/>
      <c r="E25" s="164"/>
      <c r="F25" s="164"/>
      <c r="G25" s="164"/>
      <c r="H25" s="164"/>
      <c r="I25" s="164"/>
      <c r="J25" s="164"/>
      <c r="K25" s="29"/>
      <c r="L25" s="38"/>
      <c r="S25" s="29"/>
      <c r="T25" s="29"/>
      <c r="U25" s="29"/>
      <c r="V25" s="29"/>
      <c r="W25" s="29"/>
      <c r="X25" s="29"/>
      <c r="Y25" s="29"/>
      <c r="Z25" s="29"/>
      <c r="AA25" s="29"/>
      <c r="AB25" s="29"/>
      <c r="AC25" s="29"/>
      <c r="AD25" s="29"/>
      <c r="AE25" s="29"/>
    </row>
    <row r="26" spans="1:31" s="2" customFormat="1" ht="12" customHeight="1">
      <c r="A26" s="29"/>
      <c r="B26" s="30"/>
      <c r="C26" s="164"/>
      <c r="D26" s="163" t="s">
        <v>31</v>
      </c>
      <c r="E26" s="164"/>
      <c r="F26" s="164"/>
      <c r="G26" s="164"/>
      <c r="H26" s="164"/>
      <c r="I26" s="164"/>
      <c r="J26" s="164"/>
      <c r="K26" s="29"/>
      <c r="L26" s="38"/>
      <c r="S26" s="29"/>
      <c r="T26" s="29"/>
      <c r="U26" s="29"/>
      <c r="V26" s="29"/>
      <c r="W26" s="29"/>
      <c r="X26" s="29"/>
      <c r="Y26" s="29"/>
      <c r="Z26" s="29"/>
      <c r="AA26" s="29"/>
      <c r="AB26" s="29"/>
      <c r="AC26" s="29"/>
      <c r="AD26" s="29"/>
      <c r="AE26" s="29"/>
    </row>
    <row r="27" spans="1:31" s="8" customFormat="1" ht="16.5" customHeight="1">
      <c r="A27" s="89"/>
      <c r="B27" s="90"/>
      <c r="C27" s="167"/>
      <c r="D27" s="167"/>
      <c r="E27" s="286" t="s">
        <v>1</v>
      </c>
      <c r="F27" s="286"/>
      <c r="G27" s="286"/>
      <c r="H27" s="286"/>
      <c r="I27" s="167"/>
      <c r="J27" s="167"/>
      <c r="K27" s="89"/>
      <c r="L27" s="91"/>
      <c r="S27" s="89"/>
      <c r="T27" s="89"/>
      <c r="U27" s="89"/>
      <c r="V27" s="89"/>
      <c r="W27" s="89"/>
      <c r="X27" s="89"/>
      <c r="Y27" s="89"/>
      <c r="Z27" s="89"/>
      <c r="AA27" s="89"/>
      <c r="AB27" s="89"/>
      <c r="AC27" s="89"/>
      <c r="AD27" s="89"/>
      <c r="AE27" s="89"/>
    </row>
    <row r="28" spans="1:31" s="2" customFormat="1" ht="6.95" customHeight="1">
      <c r="A28" s="29"/>
      <c r="B28" s="30"/>
      <c r="C28" s="164"/>
      <c r="D28" s="164"/>
      <c r="E28" s="164"/>
      <c r="F28" s="164"/>
      <c r="G28" s="164"/>
      <c r="H28" s="164"/>
      <c r="I28" s="164"/>
      <c r="J28" s="164"/>
      <c r="K28" s="29"/>
      <c r="L28" s="38"/>
      <c r="S28" s="29"/>
      <c r="T28" s="29"/>
      <c r="U28" s="29"/>
      <c r="V28" s="29"/>
      <c r="W28" s="29"/>
      <c r="X28" s="29"/>
      <c r="Y28" s="29"/>
      <c r="Z28" s="29"/>
      <c r="AA28" s="29"/>
      <c r="AB28" s="29"/>
      <c r="AC28" s="29"/>
      <c r="AD28" s="29"/>
      <c r="AE28" s="29"/>
    </row>
    <row r="29" spans="1:31" s="2" customFormat="1" ht="6.95" customHeight="1">
      <c r="A29" s="29"/>
      <c r="B29" s="30"/>
      <c r="C29" s="164"/>
      <c r="D29" s="168"/>
      <c r="E29" s="168"/>
      <c r="F29" s="168"/>
      <c r="G29" s="168"/>
      <c r="H29" s="168"/>
      <c r="I29" s="168"/>
      <c r="J29" s="168"/>
      <c r="K29" s="61"/>
      <c r="L29" s="38"/>
      <c r="S29" s="29"/>
      <c r="T29" s="29"/>
      <c r="U29" s="29"/>
      <c r="V29" s="29"/>
      <c r="W29" s="29"/>
      <c r="X29" s="29"/>
      <c r="Y29" s="29"/>
      <c r="Z29" s="29"/>
      <c r="AA29" s="29"/>
      <c r="AB29" s="29"/>
      <c r="AC29" s="29"/>
      <c r="AD29" s="29"/>
      <c r="AE29" s="29"/>
    </row>
    <row r="30" spans="1:31" s="2" customFormat="1" ht="25.35" customHeight="1">
      <c r="A30" s="29"/>
      <c r="B30" s="30"/>
      <c r="C30" s="164"/>
      <c r="D30" s="169" t="s">
        <v>32</v>
      </c>
      <c r="E30" s="164"/>
      <c r="F30" s="164"/>
      <c r="G30" s="164"/>
      <c r="H30" s="164"/>
      <c r="I30" s="164"/>
      <c r="J30" s="170">
        <f>ROUND(J124, 2)</f>
        <v>0</v>
      </c>
      <c r="K30" s="29"/>
      <c r="L30" s="38"/>
      <c r="S30" s="29"/>
      <c r="T30" s="29"/>
      <c r="U30" s="29"/>
      <c r="V30" s="29"/>
      <c r="W30" s="29"/>
      <c r="X30" s="29"/>
      <c r="Y30" s="29"/>
      <c r="Z30" s="29"/>
      <c r="AA30" s="29"/>
      <c r="AB30" s="29"/>
      <c r="AC30" s="29"/>
      <c r="AD30" s="29"/>
      <c r="AE30" s="29"/>
    </row>
    <row r="31" spans="1:31" s="2" customFormat="1" ht="6.95" customHeight="1">
      <c r="A31" s="29"/>
      <c r="B31" s="30"/>
      <c r="C31" s="164"/>
      <c r="D31" s="168"/>
      <c r="E31" s="168"/>
      <c r="F31" s="168"/>
      <c r="G31" s="168"/>
      <c r="H31" s="168"/>
      <c r="I31" s="168"/>
      <c r="J31" s="168"/>
      <c r="K31" s="61"/>
      <c r="L31" s="38"/>
      <c r="S31" s="29"/>
      <c r="T31" s="29"/>
      <c r="U31" s="29"/>
      <c r="V31" s="29"/>
      <c r="W31" s="29"/>
      <c r="X31" s="29"/>
      <c r="Y31" s="29"/>
      <c r="Z31" s="29"/>
      <c r="AA31" s="29"/>
      <c r="AB31" s="29"/>
      <c r="AC31" s="29"/>
      <c r="AD31" s="29"/>
      <c r="AE31" s="29"/>
    </row>
    <row r="32" spans="1:31" s="2" customFormat="1" ht="14.45" customHeight="1">
      <c r="A32" s="29"/>
      <c r="B32" s="30"/>
      <c r="C32" s="164"/>
      <c r="D32" s="164"/>
      <c r="E32" s="164"/>
      <c r="F32" s="171" t="s">
        <v>34</v>
      </c>
      <c r="G32" s="164"/>
      <c r="H32" s="164"/>
      <c r="I32" s="171" t="s">
        <v>33</v>
      </c>
      <c r="J32" s="171" t="s">
        <v>35</v>
      </c>
      <c r="K32" s="29"/>
      <c r="L32" s="38"/>
      <c r="S32" s="29"/>
      <c r="T32" s="29"/>
      <c r="U32" s="29"/>
      <c r="V32" s="29"/>
      <c r="W32" s="29"/>
      <c r="X32" s="29"/>
      <c r="Y32" s="29"/>
      <c r="Z32" s="29"/>
      <c r="AA32" s="29"/>
      <c r="AB32" s="29"/>
      <c r="AC32" s="29"/>
      <c r="AD32" s="29"/>
      <c r="AE32" s="29"/>
    </row>
    <row r="33" spans="1:31" s="2" customFormat="1" ht="14.45" customHeight="1">
      <c r="A33" s="29"/>
      <c r="B33" s="30"/>
      <c r="C33" s="164"/>
      <c r="D33" s="172" t="s">
        <v>36</v>
      </c>
      <c r="E33" s="163" t="s">
        <v>37</v>
      </c>
      <c r="F33" s="173">
        <f>ROUND((SUM(BE124:BE159)),  2)</f>
        <v>0</v>
      </c>
      <c r="G33" s="164"/>
      <c r="H33" s="164"/>
      <c r="I33" s="174">
        <v>0.21</v>
      </c>
      <c r="J33" s="173">
        <f>ROUND(((SUM(BE124:BE159))*I33),  2)</f>
        <v>0</v>
      </c>
      <c r="K33" s="29"/>
      <c r="L33" s="38"/>
      <c r="S33" s="29"/>
      <c r="T33" s="29"/>
      <c r="U33" s="29"/>
      <c r="V33" s="29"/>
      <c r="W33" s="29"/>
      <c r="X33" s="29"/>
      <c r="Y33" s="29"/>
      <c r="Z33" s="29"/>
      <c r="AA33" s="29"/>
      <c r="AB33" s="29"/>
      <c r="AC33" s="29"/>
      <c r="AD33" s="29"/>
      <c r="AE33" s="29"/>
    </row>
    <row r="34" spans="1:31" s="2" customFormat="1" ht="14.45" customHeight="1">
      <c r="A34" s="29"/>
      <c r="B34" s="30"/>
      <c r="C34" s="164"/>
      <c r="D34" s="164"/>
      <c r="E34" s="163" t="s">
        <v>38</v>
      </c>
      <c r="F34" s="173">
        <f>ROUND((SUM(BF124:BF159)),  2)</f>
        <v>0</v>
      </c>
      <c r="G34" s="164"/>
      <c r="H34" s="164"/>
      <c r="I34" s="174">
        <v>0.12</v>
      </c>
      <c r="J34" s="173">
        <f>ROUND(((SUM(BF124:BF159))*I34),  2)</f>
        <v>0</v>
      </c>
      <c r="K34" s="29"/>
      <c r="L34" s="38"/>
      <c r="S34" s="29"/>
      <c r="T34" s="29"/>
      <c r="U34" s="29"/>
      <c r="V34" s="29"/>
      <c r="W34" s="29"/>
      <c r="X34" s="29"/>
      <c r="Y34" s="29"/>
      <c r="Z34" s="29"/>
      <c r="AA34" s="29"/>
      <c r="AB34" s="29"/>
      <c r="AC34" s="29"/>
      <c r="AD34" s="29"/>
      <c r="AE34" s="29"/>
    </row>
    <row r="35" spans="1:31" s="2" customFormat="1" ht="14.45" hidden="1" customHeight="1">
      <c r="A35" s="29"/>
      <c r="B35" s="30"/>
      <c r="C35" s="164"/>
      <c r="D35" s="164"/>
      <c r="E35" s="163" t="s">
        <v>39</v>
      </c>
      <c r="F35" s="173">
        <f>ROUND((SUM(BG124:BG159)),  2)</f>
        <v>0</v>
      </c>
      <c r="G35" s="164"/>
      <c r="H35" s="164"/>
      <c r="I35" s="174">
        <v>0.21</v>
      </c>
      <c r="J35" s="173">
        <f>0</f>
        <v>0</v>
      </c>
      <c r="K35" s="29"/>
      <c r="L35" s="38"/>
      <c r="S35" s="29"/>
      <c r="T35" s="29"/>
      <c r="U35" s="29"/>
      <c r="V35" s="29"/>
      <c r="W35" s="29"/>
      <c r="X35" s="29"/>
      <c r="Y35" s="29"/>
      <c r="Z35" s="29"/>
      <c r="AA35" s="29"/>
      <c r="AB35" s="29"/>
      <c r="AC35" s="29"/>
      <c r="AD35" s="29"/>
      <c r="AE35" s="29"/>
    </row>
    <row r="36" spans="1:31" s="2" customFormat="1" ht="14.45" hidden="1" customHeight="1">
      <c r="A36" s="29"/>
      <c r="B36" s="30"/>
      <c r="C36" s="164"/>
      <c r="D36" s="164"/>
      <c r="E36" s="163" t="s">
        <v>40</v>
      </c>
      <c r="F36" s="173">
        <f>ROUND((SUM(BH124:BH159)),  2)</f>
        <v>0</v>
      </c>
      <c r="G36" s="164"/>
      <c r="H36" s="164"/>
      <c r="I36" s="174">
        <v>0.12</v>
      </c>
      <c r="J36" s="173">
        <f>0</f>
        <v>0</v>
      </c>
      <c r="K36" s="29"/>
      <c r="L36" s="38"/>
      <c r="S36" s="29"/>
      <c r="T36" s="29"/>
      <c r="U36" s="29"/>
      <c r="V36" s="29"/>
      <c r="W36" s="29"/>
      <c r="X36" s="29"/>
      <c r="Y36" s="29"/>
      <c r="Z36" s="29"/>
      <c r="AA36" s="29"/>
      <c r="AB36" s="29"/>
      <c r="AC36" s="29"/>
      <c r="AD36" s="29"/>
      <c r="AE36" s="29"/>
    </row>
    <row r="37" spans="1:31" s="2" customFormat="1" ht="14.45" hidden="1" customHeight="1">
      <c r="A37" s="29"/>
      <c r="B37" s="30"/>
      <c r="C37" s="164"/>
      <c r="D37" s="164"/>
      <c r="E37" s="163" t="s">
        <v>41</v>
      </c>
      <c r="F37" s="173">
        <f>ROUND((SUM(BI124:BI159)),  2)</f>
        <v>0</v>
      </c>
      <c r="G37" s="164"/>
      <c r="H37" s="164"/>
      <c r="I37" s="174">
        <v>0</v>
      </c>
      <c r="J37" s="173">
        <f>0</f>
        <v>0</v>
      </c>
      <c r="K37" s="29"/>
      <c r="L37" s="38"/>
      <c r="S37" s="29"/>
      <c r="T37" s="29"/>
      <c r="U37" s="29"/>
      <c r="V37" s="29"/>
      <c r="W37" s="29"/>
      <c r="X37" s="29"/>
      <c r="Y37" s="29"/>
      <c r="Z37" s="29"/>
      <c r="AA37" s="29"/>
      <c r="AB37" s="29"/>
      <c r="AC37" s="29"/>
      <c r="AD37" s="29"/>
      <c r="AE37" s="29"/>
    </row>
    <row r="38" spans="1:31" s="2" customFormat="1" ht="6.95" customHeight="1">
      <c r="A38" s="29"/>
      <c r="B38" s="30"/>
      <c r="C38" s="164"/>
      <c r="D38" s="164"/>
      <c r="E38" s="164"/>
      <c r="F38" s="164"/>
      <c r="G38" s="164"/>
      <c r="H38" s="164"/>
      <c r="I38" s="164"/>
      <c r="J38" s="164"/>
      <c r="K38" s="29"/>
      <c r="L38" s="38"/>
      <c r="S38" s="29"/>
      <c r="T38" s="29"/>
      <c r="U38" s="29"/>
      <c r="V38" s="29"/>
      <c r="W38" s="29"/>
      <c r="X38" s="29"/>
      <c r="Y38" s="29"/>
      <c r="Z38" s="29"/>
      <c r="AA38" s="29"/>
      <c r="AB38" s="29"/>
      <c r="AC38" s="29"/>
      <c r="AD38" s="29"/>
      <c r="AE38" s="29"/>
    </row>
    <row r="39" spans="1:31" s="2" customFormat="1" ht="25.35" customHeight="1">
      <c r="A39" s="29"/>
      <c r="B39" s="30"/>
      <c r="C39" s="175"/>
      <c r="D39" s="176" t="s">
        <v>42</v>
      </c>
      <c r="E39" s="177"/>
      <c r="F39" s="177"/>
      <c r="G39" s="178" t="s">
        <v>43</v>
      </c>
      <c r="H39" s="179" t="s">
        <v>44</v>
      </c>
      <c r="I39" s="177"/>
      <c r="J39" s="180">
        <f>SUM(J30:J37)</f>
        <v>0</v>
      </c>
      <c r="K39" s="93"/>
      <c r="L39" s="38"/>
      <c r="S39" s="29"/>
      <c r="T39" s="29"/>
      <c r="U39" s="29"/>
      <c r="V39" s="29"/>
      <c r="W39" s="29"/>
      <c r="X39" s="29"/>
      <c r="Y39" s="29"/>
      <c r="Z39" s="29"/>
      <c r="AA39" s="29"/>
      <c r="AB39" s="29"/>
      <c r="AC39" s="29"/>
      <c r="AD39" s="29"/>
      <c r="AE39" s="29"/>
    </row>
    <row r="40" spans="1:31" s="2" customFormat="1" ht="14.45" customHeight="1">
      <c r="A40" s="29"/>
      <c r="B40" s="30"/>
      <c r="C40" s="164"/>
      <c r="D40" s="164"/>
      <c r="E40" s="164"/>
      <c r="F40" s="164"/>
      <c r="G40" s="164"/>
      <c r="H40" s="164"/>
      <c r="I40" s="164"/>
      <c r="J40" s="164"/>
      <c r="K40" s="29"/>
      <c r="L40" s="38"/>
      <c r="S40" s="29"/>
      <c r="T40" s="29"/>
      <c r="U40" s="29"/>
      <c r="V40" s="29"/>
      <c r="W40" s="29"/>
      <c r="X40" s="29"/>
      <c r="Y40" s="29"/>
      <c r="Z40" s="29"/>
      <c r="AA40" s="29"/>
      <c r="AB40" s="29"/>
      <c r="AC40" s="29"/>
      <c r="AD40" s="29"/>
      <c r="AE40" s="29"/>
    </row>
    <row r="41" spans="1:31" s="1" customFormat="1" ht="14.45" customHeight="1">
      <c r="B41" s="21"/>
      <c r="C41" s="87"/>
      <c r="D41" s="87"/>
      <c r="E41" s="87"/>
      <c r="F41" s="87"/>
      <c r="G41" s="87"/>
      <c r="H41" s="87"/>
      <c r="I41" s="87"/>
      <c r="J41" s="87"/>
      <c r="L41" s="21"/>
    </row>
    <row r="42" spans="1:31" s="1" customFormat="1" ht="14.45" customHeight="1">
      <c r="B42" s="21"/>
      <c r="C42" s="87"/>
      <c r="D42" s="87"/>
      <c r="E42" s="87"/>
      <c r="F42" s="87"/>
      <c r="G42" s="87"/>
      <c r="H42" s="87"/>
      <c r="I42" s="87"/>
      <c r="J42" s="87"/>
      <c r="L42" s="21"/>
    </row>
    <row r="43" spans="1:31" s="1" customFormat="1" ht="14.45" customHeight="1">
      <c r="B43" s="21"/>
      <c r="C43" s="87"/>
      <c r="D43" s="87"/>
      <c r="E43" s="87"/>
      <c r="F43" s="87"/>
      <c r="G43" s="87"/>
      <c r="H43" s="87"/>
      <c r="I43" s="87"/>
      <c r="J43" s="87"/>
      <c r="L43" s="21"/>
    </row>
    <row r="44" spans="1:31" s="1" customFormat="1" ht="14.45" customHeight="1">
      <c r="B44" s="21"/>
      <c r="C44" s="87"/>
      <c r="D44" s="87"/>
      <c r="E44" s="87"/>
      <c r="F44" s="87"/>
      <c r="G44" s="87"/>
      <c r="H44" s="87"/>
      <c r="I44" s="87"/>
      <c r="J44" s="87"/>
      <c r="L44" s="21"/>
    </row>
    <row r="45" spans="1:31" s="1" customFormat="1" ht="14.45" customHeight="1">
      <c r="B45" s="21"/>
      <c r="C45" s="87"/>
      <c r="D45" s="87"/>
      <c r="E45" s="87"/>
      <c r="F45" s="87"/>
      <c r="G45" s="87"/>
      <c r="H45" s="87"/>
      <c r="I45" s="87"/>
      <c r="J45" s="87"/>
      <c r="L45" s="21"/>
    </row>
    <row r="46" spans="1:31" s="1" customFormat="1" ht="14.45" customHeight="1">
      <c r="B46" s="21"/>
      <c r="C46" s="87"/>
      <c r="D46" s="87"/>
      <c r="E46" s="87"/>
      <c r="F46" s="87"/>
      <c r="G46" s="87"/>
      <c r="H46" s="87"/>
      <c r="I46" s="87"/>
      <c r="J46" s="87"/>
      <c r="L46" s="21"/>
    </row>
    <row r="47" spans="1:31" s="1" customFormat="1" ht="14.45" customHeight="1">
      <c r="B47" s="21"/>
      <c r="C47" s="87"/>
      <c r="D47" s="87"/>
      <c r="E47" s="87"/>
      <c r="F47" s="87"/>
      <c r="G47" s="87"/>
      <c r="H47" s="87"/>
      <c r="I47" s="87"/>
      <c r="J47" s="87"/>
      <c r="L47" s="21"/>
    </row>
    <row r="48" spans="1:31" s="1" customFormat="1" ht="14.45" customHeight="1">
      <c r="B48" s="21"/>
      <c r="C48" s="87"/>
      <c r="D48" s="87"/>
      <c r="E48" s="87"/>
      <c r="F48" s="87"/>
      <c r="G48" s="87"/>
      <c r="H48" s="87"/>
      <c r="I48" s="87"/>
      <c r="J48" s="87"/>
      <c r="L48" s="21"/>
    </row>
    <row r="49" spans="1:31" s="1" customFormat="1" ht="14.45" customHeight="1">
      <c r="B49" s="21"/>
      <c r="C49" s="87"/>
      <c r="D49" s="87"/>
      <c r="E49" s="87"/>
      <c r="F49" s="87"/>
      <c r="G49" s="87"/>
      <c r="H49" s="87"/>
      <c r="I49" s="87"/>
      <c r="J49" s="87"/>
      <c r="L49" s="21"/>
    </row>
    <row r="50" spans="1:31" s="2" customFormat="1" ht="14.45" customHeight="1">
      <c r="B50" s="38"/>
      <c r="C50" s="181"/>
      <c r="D50" s="182" t="s">
        <v>45</v>
      </c>
      <c r="E50" s="183"/>
      <c r="F50" s="183"/>
      <c r="G50" s="182" t="s">
        <v>46</v>
      </c>
      <c r="H50" s="183"/>
      <c r="I50" s="183"/>
      <c r="J50" s="183"/>
      <c r="K50" s="40"/>
      <c r="L50" s="38"/>
    </row>
    <row r="51" spans="1:31">
      <c r="B51" s="21"/>
      <c r="C51" s="87"/>
      <c r="D51" s="87"/>
      <c r="E51" s="87"/>
      <c r="F51" s="87"/>
      <c r="G51" s="87"/>
      <c r="H51" s="87"/>
      <c r="I51" s="87"/>
      <c r="J51" s="87"/>
      <c r="L51" s="21"/>
    </row>
    <row r="52" spans="1:31">
      <c r="B52" s="21"/>
      <c r="C52" s="87"/>
      <c r="D52" s="87"/>
      <c r="E52" s="87"/>
      <c r="F52" s="87"/>
      <c r="G52" s="87"/>
      <c r="H52" s="87"/>
      <c r="I52" s="87"/>
      <c r="J52" s="87"/>
      <c r="L52" s="21"/>
    </row>
    <row r="53" spans="1:31">
      <c r="B53" s="21"/>
      <c r="C53" s="87"/>
      <c r="D53" s="87"/>
      <c r="E53" s="87"/>
      <c r="F53" s="87"/>
      <c r="G53" s="87"/>
      <c r="H53" s="87"/>
      <c r="I53" s="87"/>
      <c r="J53" s="87"/>
      <c r="L53" s="21"/>
    </row>
    <row r="54" spans="1:31">
      <c r="B54" s="21"/>
      <c r="C54" s="87"/>
      <c r="D54" s="87"/>
      <c r="E54" s="87"/>
      <c r="F54" s="87"/>
      <c r="G54" s="87"/>
      <c r="H54" s="87"/>
      <c r="I54" s="87"/>
      <c r="J54" s="87"/>
      <c r="L54" s="21"/>
    </row>
    <row r="55" spans="1:31">
      <c r="B55" s="21"/>
      <c r="C55" s="87"/>
      <c r="D55" s="87"/>
      <c r="E55" s="87"/>
      <c r="F55" s="87"/>
      <c r="G55" s="87"/>
      <c r="H55" s="87"/>
      <c r="I55" s="87"/>
      <c r="J55" s="87"/>
      <c r="L55" s="21"/>
    </row>
    <row r="56" spans="1:31">
      <c r="B56" s="21"/>
      <c r="C56" s="87"/>
      <c r="D56" s="87"/>
      <c r="E56" s="87"/>
      <c r="F56" s="87"/>
      <c r="G56" s="87"/>
      <c r="H56" s="87"/>
      <c r="I56" s="87"/>
      <c r="J56" s="87"/>
      <c r="L56" s="21"/>
    </row>
    <row r="57" spans="1:31">
      <c r="B57" s="21"/>
      <c r="C57" s="87"/>
      <c r="D57" s="87"/>
      <c r="E57" s="87"/>
      <c r="F57" s="87"/>
      <c r="G57" s="87"/>
      <c r="H57" s="87"/>
      <c r="I57" s="87"/>
      <c r="J57" s="87"/>
      <c r="L57" s="21"/>
    </row>
    <row r="58" spans="1:31">
      <c r="B58" s="21"/>
      <c r="C58" s="87"/>
      <c r="D58" s="87"/>
      <c r="E58" s="87"/>
      <c r="F58" s="87"/>
      <c r="G58" s="87"/>
      <c r="H58" s="87"/>
      <c r="I58" s="87"/>
      <c r="J58" s="87"/>
      <c r="L58" s="21"/>
    </row>
    <row r="59" spans="1:31">
      <c r="B59" s="21"/>
      <c r="C59" s="87"/>
      <c r="D59" s="87"/>
      <c r="E59" s="87"/>
      <c r="F59" s="87"/>
      <c r="G59" s="87"/>
      <c r="H59" s="87"/>
      <c r="I59" s="87"/>
      <c r="J59" s="87"/>
      <c r="L59" s="21"/>
    </row>
    <row r="60" spans="1:31">
      <c r="B60" s="21"/>
      <c r="C60" s="87"/>
      <c r="D60" s="87"/>
      <c r="E60" s="87"/>
      <c r="F60" s="87"/>
      <c r="G60" s="87"/>
      <c r="H60" s="87"/>
      <c r="I60" s="87"/>
      <c r="J60" s="87"/>
      <c r="L60" s="21"/>
    </row>
    <row r="61" spans="1:31" s="2" customFormat="1" ht="12.75">
      <c r="A61" s="29"/>
      <c r="B61" s="30"/>
      <c r="C61" s="164"/>
      <c r="D61" s="184" t="s">
        <v>47</v>
      </c>
      <c r="E61" s="185"/>
      <c r="F61" s="186" t="s">
        <v>48</v>
      </c>
      <c r="G61" s="184" t="s">
        <v>47</v>
      </c>
      <c r="H61" s="185"/>
      <c r="I61" s="185"/>
      <c r="J61" s="187" t="s">
        <v>48</v>
      </c>
      <c r="K61" s="32"/>
      <c r="L61" s="38"/>
      <c r="S61" s="29"/>
      <c r="T61" s="29"/>
      <c r="U61" s="29"/>
      <c r="V61" s="29"/>
      <c r="W61" s="29"/>
      <c r="X61" s="29"/>
      <c r="Y61" s="29"/>
      <c r="Z61" s="29"/>
      <c r="AA61" s="29"/>
      <c r="AB61" s="29"/>
      <c r="AC61" s="29"/>
      <c r="AD61" s="29"/>
      <c r="AE61" s="29"/>
    </row>
    <row r="62" spans="1:31">
      <c r="B62" s="21"/>
      <c r="C62" s="87"/>
      <c r="D62" s="87"/>
      <c r="E62" s="87"/>
      <c r="F62" s="87"/>
      <c r="G62" s="87"/>
      <c r="H62" s="87"/>
      <c r="I62" s="87"/>
      <c r="J62" s="87"/>
      <c r="L62" s="21"/>
    </row>
    <row r="63" spans="1:31">
      <c r="B63" s="21"/>
      <c r="C63" s="87"/>
      <c r="D63" s="87"/>
      <c r="E63" s="87"/>
      <c r="F63" s="87"/>
      <c r="G63" s="87"/>
      <c r="H63" s="87"/>
      <c r="I63" s="87"/>
      <c r="J63" s="87"/>
      <c r="L63" s="21"/>
    </row>
    <row r="64" spans="1:31">
      <c r="B64" s="21"/>
      <c r="C64" s="87"/>
      <c r="D64" s="87"/>
      <c r="E64" s="87"/>
      <c r="F64" s="87"/>
      <c r="G64" s="87"/>
      <c r="H64" s="87"/>
      <c r="I64" s="87"/>
      <c r="J64" s="87"/>
      <c r="L64" s="21"/>
    </row>
    <row r="65" spans="1:31" s="2" customFormat="1" ht="12.75">
      <c r="A65" s="29"/>
      <c r="B65" s="30"/>
      <c r="C65" s="164"/>
      <c r="D65" s="182" t="s">
        <v>49</v>
      </c>
      <c r="E65" s="188"/>
      <c r="F65" s="188"/>
      <c r="G65" s="182" t="s">
        <v>50</v>
      </c>
      <c r="H65" s="188"/>
      <c r="I65" s="188"/>
      <c r="J65" s="188"/>
      <c r="K65" s="42"/>
      <c r="L65" s="38"/>
      <c r="S65" s="29"/>
      <c r="T65" s="29"/>
      <c r="U65" s="29"/>
      <c r="V65" s="29"/>
      <c r="W65" s="29"/>
      <c r="X65" s="29"/>
      <c r="Y65" s="29"/>
      <c r="Z65" s="29"/>
      <c r="AA65" s="29"/>
      <c r="AB65" s="29"/>
      <c r="AC65" s="29"/>
      <c r="AD65" s="29"/>
      <c r="AE65" s="29"/>
    </row>
    <row r="66" spans="1:31">
      <c r="B66" s="21"/>
      <c r="C66" s="87"/>
      <c r="D66" s="87"/>
      <c r="E66" s="87"/>
      <c r="F66" s="87"/>
      <c r="G66" s="87"/>
      <c r="H66" s="87"/>
      <c r="I66" s="87"/>
      <c r="J66" s="87"/>
      <c r="L66" s="21"/>
    </row>
    <row r="67" spans="1:31">
      <c r="B67" s="21"/>
      <c r="C67" s="87"/>
      <c r="D67" s="87"/>
      <c r="E67" s="87"/>
      <c r="F67" s="87"/>
      <c r="G67" s="87"/>
      <c r="H67" s="87"/>
      <c r="I67" s="87"/>
      <c r="J67" s="87"/>
      <c r="L67" s="21"/>
    </row>
    <row r="68" spans="1:31">
      <c r="B68" s="21"/>
      <c r="C68" s="87"/>
      <c r="D68" s="87"/>
      <c r="E68" s="87"/>
      <c r="F68" s="87"/>
      <c r="G68" s="87"/>
      <c r="H68" s="87"/>
      <c r="I68" s="87"/>
      <c r="J68" s="87"/>
      <c r="L68" s="21"/>
    </row>
    <row r="69" spans="1:31">
      <c r="B69" s="21"/>
      <c r="C69" s="87"/>
      <c r="D69" s="87"/>
      <c r="E69" s="87"/>
      <c r="F69" s="87"/>
      <c r="G69" s="87"/>
      <c r="H69" s="87"/>
      <c r="I69" s="87"/>
      <c r="J69" s="87"/>
      <c r="L69" s="21"/>
    </row>
    <row r="70" spans="1:31">
      <c r="B70" s="21"/>
      <c r="C70" s="87"/>
      <c r="D70" s="87"/>
      <c r="E70" s="87"/>
      <c r="F70" s="87"/>
      <c r="G70" s="87"/>
      <c r="H70" s="87"/>
      <c r="I70" s="87"/>
      <c r="J70" s="87"/>
      <c r="L70" s="21"/>
    </row>
    <row r="71" spans="1:31">
      <c r="B71" s="21"/>
      <c r="C71" s="87"/>
      <c r="D71" s="87"/>
      <c r="E71" s="87"/>
      <c r="F71" s="87"/>
      <c r="G71" s="87"/>
      <c r="H71" s="87"/>
      <c r="I71" s="87"/>
      <c r="J71" s="87"/>
      <c r="L71" s="21"/>
    </row>
    <row r="72" spans="1:31">
      <c r="B72" s="21"/>
      <c r="C72" s="87"/>
      <c r="D72" s="87"/>
      <c r="E72" s="87"/>
      <c r="F72" s="87"/>
      <c r="G72" s="87"/>
      <c r="H72" s="87"/>
      <c r="I72" s="87"/>
      <c r="J72" s="87"/>
      <c r="L72" s="21"/>
    </row>
    <row r="73" spans="1:31">
      <c r="B73" s="21"/>
      <c r="C73" s="87"/>
      <c r="D73" s="87"/>
      <c r="E73" s="87"/>
      <c r="F73" s="87"/>
      <c r="G73" s="87"/>
      <c r="H73" s="87"/>
      <c r="I73" s="87"/>
      <c r="J73" s="87"/>
      <c r="L73" s="21"/>
    </row>
    <row r="74" spans="1:31">
      <c r="B74" s="21"/>
      <c r="C74" s="87"/>
      <c r="D74" s="87"/>
      <c r="E74" s="87"/>
      <c r="F74" s="87"/>
      <c r="G74" s="87"/>
      <c r="H74" s="87"/>
      <c r="I74" s="87"/>
      <c r="J74" s="87"/>
      <c r="L74" s="21"/>
    </row>
    <row r="75" spans="1:31">
      <c r="B75" s="21"/>
      <c r="C75" s="87"/>
      <c r="D75" s="87"/>
      <c r="E75" s="87"/>
      <c r="F75" s="87"/>
      <c r="G75" s="87"/>
      <c r="H75" s="87"/>
      <c r="I75" s="87"/>
      <c r="J75" s="87"/>
      <c r="L75" s="21"/>
    </row>
    <row r="76" spans="1:31" s="2" customFormat="1" ht="12.75">
      <c r="A76" s="29"/>
      <c r="B76" s="30"/>
      <c r="C76" s="164"/>
      <c r="D76" s="184" t="s">
        <v>47</v>
      </c>
      <c r="E76" s="185"/>
      <c r="F76" s="186" t="s">
        <v>48</v>
      </c>
      <c r="G76" s="184" t="s">
        <v>47</v>
      </c>
      <c r="H76" s="185"/>
      <c r="I76" s="185"/>
      <c r="J76" s="187" t="s">
        <v>48</v>
      </c>
      <c r="K76" s="32"/>
      <c r="L76" s="38"/>
      <c r="S76" s="29"/>
      <c r="T76" s="29"/>
      <c r="U76" s="29"/>
      <c r="V76" s="29"/>
      <c r="W76" s="29"/>
      <c r="X76" s="29"/>
      <c r="Y76" s="29"/>
      <c r="Z76" s="29"/>
      <c r="AA76" s="29"/>
      <c r="AB76" s="29"/>
      <c r="AC76" s="29"/>
      <c r="AD76" s="29"/>
      <c r="AE76" s="29"/>
    </row>
    <row r="77" spans="1:31" s="2" customFormat="1" ht="14.45" customHeight="1">
      <c r="A77" s="29"/>
      <c r="B77" s="43"/>
      <c r="C77" s="189"/>
      <c r="D77" s="189"/>
      <c r="E77" s="189"/>
      <c r="F77" s="189"/>
      <c r="G77" s="189"/>
      <c r="H77" s="189"/>
      <c r="I77" s="189"/>
      <c r="J77" s="189"/>
      <c r="K77" s="44"/>
      <c r="L77" s="38"/>
      <c r="S77" s="29"/>
      <c r="T77" s="29"/>
      <c r="U77" s="29"/>
      <c r="V77" s="29"/>
      <c r="W77" s="29"/>
      <c r="X77" s="29"/>
      <c r="Y77" s="29"/>
      <c r="Z77" s="29"/>
      <c r="AA77" s="29"/>
      <c r="AB77" s="29"/>
      <c r="AC77" s="29"/>
      <c r="AD77" s="29"/>
      <c r="AE77" s="29"/>
    </row>
    <row r="78" spans="1:31">
      <c r="C78" s="87"/>
      <c r="D78" s="87"/>
      <c r="E78" s="87"/>
      <c r="F78" s="87"/>
      <c r="G78" s="87"/>
      <c r="H78" s="87"/>
      <c r="I78" s="87"/>
      <c r="J78" s="87"/>
    </row>
    <row r="79" spans="1:31">
      <c r="C79" s="87"/>
      <c r="D79" s="87"/>
      <c r="E79" s="87"/>
      <c r="F79" s="87"/>
      <c r="G79" s="87"/>
      <c r="H79" s="87"/>
      <c r="I79" s="87"/>
      <c r="J79" s="87"/>
    </row>
    <row r="80" spans="1:31">
      <c r="C80" s="87"/>
      <c r="D80" s="87"/>
      <c r="E80" s="87"/>
      <c r="F80" s="87"/>
      <c r="G80" s="87"/>
      <c r="H80" s="87"/>
      <c r="I80" s="87"/>
      <c r="J80" s="87"/>
    </row>
    <row r="81" spans="1:47" s="2" customFormat="1" ht="6.95" hidden="1" customHeight="1">
      <c r="A81" s="29"/>
      <c r="B81" s="45"/>
      <c r="C81" s="190"/>
      <c r="D81" s="190"/>
      <c r="E81" s="190"/>
      <c r="F81" s="190"/>
      <c r="G81" s="190"/>
      <c r="H81" s="190"/>
      <c r="I81" s="190"/>
      <c r="J81" s="190"/>
      <c r="K81" s="46"/>
      <c r="L81" s="38"/>
      <c r="S81" s="29"/>
      <c r="T81" s="29"/>
      <c r="U81" s="29"/>
      <c r="V81" s="29"/>
      <c r="W81" s="29"/>
      <c r="X81" s="29"/>
      <c r="Y81" s="29"/>
      <c r="Z81" s="29"/>
      <c r="AA81" s="29"/>
      <c r="AB81" s="29"/>
      <c r="AC81" s="29"/>
      <c r="AD81" s="29"/>
      <c r="AE81" s="29"/>
    </row>
    <row r="82" spans="1:47" s="2" customFormat="1" ht="24.95" hidden="1" customHeight="1">
      <c r="A82" s="29"/>
      <c r="B82" s="30"/>
      <c r="C82" s="162" t="s">
        <v>113</v>
      </c>
      <c r="D82" s="164"/>
      <c r="E82" s="164"/>
      <c r="F82" s="164"/>
      <c r="G82" s="164"/>
      <c r="H82" s="164"/>
      <c r="I82" s="164"/>
      <c r="J82" s="164"/>
      <c r="K82" s="29"/>
      <c r="L82" s="38"/>
      <c r="S82" s="29"/>
      <c r="T82" s="29"/>
      <c r="U82" s="29"/>
      <c r="V82" s="29"/>
      <c r="W82" s="29"/>
      <c r="X82" s="29"/>
      <c r="Y82" s="29"/>
      <c r="Z82" s="29"/>
      <c r="AA82" s="29"/>
      <c r="AB82" s="29"/>
      <c r="AC82" s="29"/>
      <c r="AD82" s="29"/>
      <c r="AE82" s="29"/>
    </row>
    <row r="83" spans="1:47" s="2" customFormat="1" ht="6.95" hidden="1" customHeight="1">
      <c r="A83" s="29"/>
      <c r="B83" s="30"/>
      <c r="C83" s="164"/>
      <c r="D83" s="164"/>
      <c r="E83" s="164"/>
      <c r="F83" s="164"/>
      <c r="G83" s="164"/>
      <c r="H83" s="164"/>
      <c r="I83" s="164"/>
      <c r="J83" s="164"/>
      <c r="K83" s="29"/>
      <c r="L83" s="38"/>
      <c r="S83" s="29"/>
      <c r="T83" s="29"/>
      <c r="U83" s="29"/>
      <c r="V83" s="29"/>
      <c r="W83" s="29"/>
      <c r="X83" s="29"/>
      <c r="Y83" s="29"/>
      <c r="Z83" s="29"/>
      <c r="AA83" s="29"/>
      <c r="AB83" s="29"/>
      <c r="AC83" s="29"/>
      <c r="AD83" s="29"/>
      <c r="AE83" s="29"/>
    </row>
    <row r="84" spans="1:47" s="2" customFormat="1" ht="12" hidden="1" customHeight="1">
      <c r="A84" s="29"/>
      <c r="B84" s="30"/>
      <c r="C84" s="163" t="s">
        <v>14</v>
      </c>
      <c r="D84" s="164"/>
      <c r="E84" s="164"/>
      <c r="F84" s="164"/>
      <c r="G84" s="164"/>
      <c r="H84" s="164"/>
      <c r="I84" s="164"/>
      <c r="J84" s="164"/>
      <c r="K84" s="29"/>
      <c r="L84" s="38"/>
      <c r="S84" s="29"/>
      <c r="T84" s="29"/>
      <c r="U84" s="29"/>
      <c r="V84" s="29"/>
      <c r="W84" s="29"/>
      <c r="X84" s="29"/>
      <c r="Y84" s="29"/>
      <c r="Z84" s="29"/>
      <c r="AA84" s="29"/>
      <c r="AB84" s="29"/>
      <c r="AC84" s="29"/>
      <c r="AD84" s="29"/>
      <c r="AE84" s="29"/>
    </row>
    <row r="85" spans="1:47" s="2" customFormat="1" ht="16.5" hidden="1" customHeight="1">
      <c r="A85" s="29"/>
      <c r="B85" s="30"/>
      <c r="C85" s="164"/>
      <c r="D85" s="164"/>
      <c r="E85" s="283" t="str">
        <f>E7</f>
        <v>Revitalizace parkoviště u NB</v>
      </c>
      <c r="F85" s="284"/>
      <c r="G85" s="284"/>
      <c r="H85" s="284"/>
      <c r="I85" s="164"/>
      <c r="J85" s="164"/>
      <c r="K85" s="29"/>
      <c r="L85" s="38"/>
      <c r="S85" s="29"/>
      <c r="T85" s="29"/>
      <c r="U85" s="29"/>
      <c r="V85" s="29"/>
      <c r="W85" s="29"/>
      <c r="X85" s="29"/>
      <c r="Y85" s="29"/>
      <c r="Z85" s="29"/>
      <c r="AA85" s="29"/>
      <c r="AB85" s="29"/>
      <c r="AC85" s="29"/>
      <c r="AD85" s="29"/>
      <c r="AE85" s="29"/>
    </row>
    <row r="86" spans="1:47" s="2" customFormat="1" ht="12" hidden="1" customHeight="1">
      <c r="A86" s="29"/>
      <c r="B86" s="30"/>
      <c r="C86" s="163" t="s">
        <v>111</v>
      </c>
      <c r="D86" s="164"/>
      <c r="E86" s="164"/>
      <c r="F86" s="164"/>
      <c r="G86" s="164"/>
      <c r="H86" s="164"/>
      <c r="I86" s="164"/>
      <c r="J86" s="164"/>
      <c r="K86" s="29"/>
      <c r="L86" s="38"/>
      <c r="S86" s="29"/>
      <c r="T86" s="29"/>
      <c r="U86" s="29"/>
      <c r="V86" s="29"/>
      <c r="W86" s="29"/>
      <c r="X86" s="29"/>
      <c r="Y86" s="29"/>
      <c r="Z86" s="29"/>
      <c r="AA86" s="29"/>
      <c r="AB86" s="29"/>
      <c r="AC86" s="29"/>
      <c r="AD86" s="29"/>
      <c r="AE86" s="29"/>
    </row>
    <row r="87" spans="1:47" s="2" customFormat="1" ht="16.5" hidden="1" customHeight="1">
      <c r="A87" s="29"/>
      <c r="B87" s="30"/>
      <c r="C87" s="164"/>
      <c r="D87" s="164"/>
      <c r="E87" s="281" t="str">
        <f>E9</f>
        <v xml:space="preserve">09 - Nabíječky </v>
      </c>
      <c r="F87" s="282"/>
      <c r="G87" s="282"/>
      <c r="H87" s="282"/>
      <c r="I87" s="164"/>
      <c r="J87" s="164"/>
      <c r="K87" s="29"/>
      <c r="L87" s="38"/>
      <c r="S87" s="29"/>
      <c r="T87" s="29"/>
      <c r="U87" s="29"/>
      <c r="V87" s="29"/>
      <c r="W87" s="29"/>
      <c r="X87" s="29"/>
      <c r="Y87" s="29"/>
      <c r="Z87" s="29"/>
      <c r="AA87" s="29"/>
      <c r="AB87" s="29"/>
      <c r="AC87" s="29"/>
      <c r="AD87" s="29"/>
      <c r="AE87" s="29"/>
    </row>
    <row r="88" spans="1:47" s="2" customFormat="1" ht="6.95" hidden="1" customHeight="1">
      <c r="A88" s="29"/>
      <c r="B88" s="30"/>
      <c r="C88" s="164"/>
      <c r="D88" s="164"/>
      <c r="E88" s="164"/>
      <c r="F88" s="164"/>
      <c r="G88" s="164"/>
      <c r="H88" s="164"/>
      <c r="I88" s="164"/>
      <c r="J88" s="164"/>
      <c r="K88" s="29"/>
      <c r="L88" s="38"/>
      <c r="S88" s="29"/>
      <c r="T88" s="29"/>
      <c r="U88" s="29"/>
      <c r="V88" s="29"/>
      <c r="W88" s="29"/>
      <c r="X88" s="29"/>
      <c r="Y88" s="29"/>
      <c r="Z88" s="29"/>
      <c r="AA88" s="29"/>
      <c r="AB88" s="29"/>
      <c r="AC88" s="29"/>
      <c r="AD88" s="29"/>
      <c r="AE88" s="29"/>
    </row>
    <row r="89" spans="1:47" s="2" customFormat="1" ht="12" hidden="1" customHeight="1">
      <c r="A89" s="29"/>
      <c r="B89" s="30"/>
      <c r="C89" s="163" t="s">
        <v>18</v>
      </c>
      <c r="D89" s="164"/>
      <c r="E89" s="164"/>
      <c r="F89" s="165" t="str">
        <f>F12</f>
        <v xml:space="preserve">Praha </v>
      </c>
      <c r="G89" s="164"/>
      <c r="H89" s="164"/>
      <c r="I89" s="163" t="s">
        <v>20</v>
      </c>
      <c r="J89" s="166" t="str">
        <f>IF(J12="","",J12)</f>
        <v>17. 9. 2025</v>
      </c>
      <c r="K89" s="29"/>
      <c r="L89" s="38"/>
      <c r="S89" s="29"/>
      <c r="T89" s="29"/>
      <c r="U89" s="29"/>
      <c r="V89" s="29"/>
      <c r="W89" s="29"/>
      <c r="X89" s="29"/>
      <c r="Y89" s="29"/>
      <c r="Z89" s="29"/>
      <c r="AA89" s="29"/>
      <c r="AB89" s="29"/>
      <c r="AC89" s="29"/>
      <c r="AD89" s="29"/>
      <c r="AE89" s="29"/>
    </row>
    <row r="90" spans="1:47" s="2" customFormat="1" ht="6.95" hidden="1" customHeight="1">
      <c r="A90" s="29"/>
      <c r="B90" s="30"/>
      <c r="C90" s="164"/>
      <c r="D90" s="164"/>
      <c r="E90" s="164"/>
      <c r="F90" s="164"/>
      <c r="G90" s="164"/>
      <c r="H90" s="164"/>
      <c r="I90" s="164"/>
      <c r="J90" s="164"/>
      <c r="K90" s="29"/>
      <c r="L90" s="38"/>
      <c r="S90" s="29"/>
      <c r="T90" s="29"/>
      <c r="U90" s="29"/>
      <c r="V90" s="29"/>
      <c r="W90" s="29"/>
      <c r="X90" s="29"/>
      <c r="Y90" s="29"/>
      <c r="Z90" s="29"/>
      <c r="AA90" s="29"/>
      <c r="AB90" s="29"/>
      <c r="AC90" s="29"/>
      <c r="AD90" s="29"/>
      <c r="AE90" s="29"/>
    </row>
    <row r="91" spans="1:47" s="2" customFormat="1" ht="15.2" hidden="1" customHeight="1">
      <c r="A91" s="29"/>
      <c r="B91" s="30"/>
      <c r="C91" s="163" t="s">
        <v>22</v>
      </c>
      <c r="D91" s="164"/>
      <c r="E91" s="164"/>
      <c r="F91" s="165" t="str">
        <f>E15</f>
        <v xml:space="preserve"> </v>
      </c>
      <c r="G91" s="164"/>
      <c r="H91" s="164"/>
      <c r="I91" s="163" t="s">
        <v>27</v>
      </c>
      <c r="J91" s="191" t="str">
        <f>E21</f>
        <v xml:space="preserve"> </v>
      </c>
      <c r="K91" s="29"/>
      <c r="L91" s="38"/>
      <c r="S91" s="29"/>
      <c r="T91" s="29"/>
      <c r="U91" s="29"/>
      <c r="V91" s="29"/>
      <c r="W91" s="29"/>
      <c r="X91" s="29"/>
      <c r="Y91" s="29"/>
      <c r="Z91" s="29"/>
      <c r="AA91" s="29"/>
      <c r="AB91" s="29"/>
      <c r="AC91" s="29"/>
      <c r="AD91" s="29"/>
      <c r="AE91" s="29"/>
    </row>
    <row r="92" spans="1:47" s="2" customFormat="1" ht="15.2" hidden="1" customHeight="1">
      <c r="A92" s="29"/>
      <c r="B92" s="30"/>
      <c r="C92" s="163" t="s">
        <v>26</v>
      </c>
      <c r="D92" s="164"/>
      <c r="E92" s="164"/>
      <c r="F92" s="165" t="str">
        <f>IF(E18="","",E18)</f>
        <v xml:space="preserve"> </v>
      </c>
      <c r="G92" s="164"/>
      <c r="H92" s="164"/>
      <c r="I92" s="163" t="s">
        <v>29</v>
      </c>
      <c r="J92" s="191" t="str">
        <f>E24</f>
        <v>Ing. Milan Dušek</v>
      </c>
      <c r="K92" s="29"/>
      <c r="L92" s="38"/>
      <c r="S92" s="29"/>
      <c r="T92" s="29"/>
      <c r="U92" s="29"/>
      <c r="V92" s="29"/>
      <c r="W92" s="29"/>
      <c r="X92" s="29"/>
      <c r="Y92" s="29"/>
      <c r="Z92" s="29"/>
      <c r="AA92" s="29"/>
      <c r="AB92" s="29"/>
      <c r="AC92" s="29"/>
      <c r="AD92" s="29"/>
      <c r="AE92" s="29"/>
    </row>
    <row r="93" spans="1:47" s="2" customFormat="1" ht="10.35" hidden="1" customHeight="1">
      <c r="A93" s="29"/>
      <c r="B93" s="30"/>
      <c r="C93" s="164"/>
      <c r="D93" s="164"/>
      <c r="E93" s="164"/>
      <c r="F93" s="164"/>
      <c r="G93" s="164"/>
      <c r="H93" s="164"/>
      <c r="I93" s="164"/>
      <c r="J93" s="164"/>
      <c r="K93" s="29"/>
      <c r="L93" s="38"/>
      <c r="S93" s="29"/>
      <c r="T93" s="29"/>
      <c r="U93" s="29"/>
      <c r="V93" s="29"/>
      <c r="W93" s="29"/>
      <c r="X93" s="29"/>
      <c r="Y93" s="29"/>
      <c r="Z93" s="29"/>
      <c r="AA93" s="29"/>
      <c r="AB93" s="29"/>
      <c r="AC93" s="29"/>
      <c r="AD93" s="29"/>
      <c r="AE93" s="29"/>
    </row>
    <row r="94" spans="1:47" s="2" customFormat="1" ht="29.25" hidden="1" customHeight="1">
      <c r="A94" s="29"/>
      <c r="B94" s="30"/>
      <c r="C94" s="192" t="s">
        <v>114</v>
      </c>
      <c r="D94" s="175"/>
      <c r="E94" s="175"/>
      <c r="F94" s="175"/>
      <c r="G94" s="175"/>
      <c r="H94" s="175"/>
      <c r="I94" s="175"/>
      <c r="J94" s="193" t="s">
        <v>115</v>
      </c>
      <c r="K94" s="92"/>
      <c r="L94" s="38"/>
      <c r="S94" s="29"/>
      <c r="T94" s="29"/>
      <c r="U94" s="29"/>
      <c r="V94" s="29"/>
      <c r="W94" s="29"/>
      <c r="X94" s="29"/>
      <c r="Y94" s="29"/>
      <c r="Z94" s="29"/>
      <c r="AA94" s="29"/>
      <c r="AB94" s="29"/>
      <c r="AC94" s="29"/>
      <c r="AD94" s="29"/>
      <c r="AE94" s="29"/>
    </row>
    <row r="95" spans="1:47" s="2" customFormat="1" ht="10.35" hidden="1" customHeight="1">
      <c r="A95" s="29"/>
      <c r="B95" s="30"/>
      <c r="C95" s="164"/>
      <c r="D95" s="164"/>
      <c r="E95" s="164"/>
      <c r="F95" s="164"/>
      <c r="G95" s="164"/>
      <c r="H95" s="164"/>
      <c r="I95" s="164"/>
      <c r="J95" s="164"/>
      <c r="K95" s="29"/>
      <c r="L95" s="38"/>
      <c r="S95" s="29"/>
      <c r="T95" s="29"/>
      <c r="U95" s="29"/>
      <c r="V95" s="29"/>
      <c r="W95" s="29"/>
      <c r="X95" s="29"/>
      <c r="Y95" s="29"/>
      <c r="Z95" s="29"/>
      <c r="AA95" s="29"/>
      <c r="AB95" s="29"/>
      <c r="AC95" s="29"/>
      <c r="AD95" s="29"/>
      <c r="AE95" s="29"/>
    </row>
    <row r="96" spans="1:47" s="2" customFormat="1" ht="22.9" hidden="1" customHeight="1">
      <c r="A96" s="29"/>
      <c r="B96" s="30"/>
      <c r="C96" s="194" t="s">
        <v>116</v>
      </c>
      <c r="D96" s="164"/>
      <c r="E96" s="164"/>
      <c r="F96" s="164"/>
      <c r="G96" s="164"/>
      <c r="H96" s="164"/>
      <c r="I96" s="164"/>
      <c r="J96" s="170">
        <f>J124</f>
        <v>0</v>
      </c>
      <c r="K96" s="29"/>
      <c r="L96" s="38"/>
      <c r="S96" s="29"/>
      <c r="T96" s="29"/>
      <c r="U96" s="29"/>
      <c r="V96" s="29"/>
      <c r="W96" s="29"/>
      <c r="X96" s="29"/>
      <c r="Y96" s="29"/>
      <c r="Z96" s="29"/>
      <c r="AA96" s="29"/>
      <c r="AB96" s="29"/>
      <c r="AC96" s="29"/>
      <c r="AD96" s="29"/>
      <c r="AE96" s="29"/>
      <c r="AU96" s="18" t="s">
        <v>117</v>
      </c>
    </row>
    <row r="97" spans="1:31" s="9" customFormat="1" ht="24.95" hidden="1" customHeight="1">
      <c r="B97" s="94"/>
      <c r="C97" s="195"/>
      <c r="D97" s="196" t="s">
        <v>118</v>
      </c>
      <c r="E97" s="197"/>
      <c r="F97" s="197"/>
      <c r="G97" s="197"/>
      <c r="H97" s="197"/>
      <c r="I97" s="197"/>
      <c r="J97" s="198">
        <f>J125</f>
        <v>0</v>
      </c>
      <c r="L97" s="94"/>
    </row>
    <row r="98" spans="1:31" s="10" customFormat="1" ht="19.899999999999999" hidden="1" customHeight="1">
      <c r="B98" s="95"/>
      <c r="C98" s="199"/>
      <c r="D98" s="200" t="s">
        <v>120</v>
      </c>
      <c r="E98" s="201"/>
      <c r="F98" s="201"/>
      <c r="G98" s="201"/>
      <c r="H98" s="201"/>
      <c r="I98" s="201"/>
      <c r="J98" s="202">
        <f>J126</f>
        <v>0</v>
      </c>
      <c r="L98" s="95"/>
    </row>
    <row r="99" spans="1:31" s="9" customFormat="1" ht="24.95" hidden="1" customHeight="1">
      <c r="B99" s="94"/>
      <c r="C99" s="195"/>
      <c r="D99" s="196" t="s">
        <v>753</v>
      </c>
      <c r="E99" s="197"/>
      <c r="F99" s="197"/>
      <c r="G99" s="197"/>
      <c r="H99" s="197"/>
      <c r="I99" s="197"/>
      <c r="J99" s="198">
        <f>J129</f>
        <v>0</v>
      </c>
      <c r="L99" s="94"/>
    </row>
    <row r="100" spans="1:31" s="10" customFormat="1" ht="19.899999999999999" hidden="1" customHeight="1">
      <c r="B100" s="95"/>
      <c r="C100" s="199"/>
      <c r="D100" s="200" t="s">
        <v>995</v>
      </c>
      <c r="E100" s="201"/>
      <c r="F100" s="201"/>
      <c r="G100" s="201"/>
      <c r="H100" s="201"/>
      <c r="I100" s="201"/>
      <c r="J100" s="202">
        <f>J130</f>
        <v>0</v>
      </c>
      <c r="L100" s="95"/>
    </row>
    <row r="101" spans="1:31" s="10" customFormat="1" ht="19.899999999999999" hidden="1" customHeight="1">
      <c r="B101" s="95"/>
      <c r="C101" s="199"/>
      <c r="D101" s="200" t="s">
        <v>1539</v>
      </c>
      <c r="E101" s="201"/>
      <c r="F101" s="201"/>
      <c r="G101" s="201"/>
      <c r="H101" s="201"/>
      <c r="I101" s="201"/>
      <c r="J101" s="202">
        <f>J139</f>
        <v>0</v>
      </c>
      <c r="L101" s="95"/>
    </row>
    <row r="102" spans="1:31" s="10" customFormat="1" ht="19.899999999999999" hidden="1" customHeight="1">
      <c r="B102" s="95"/>
      <c r="C102" s="199"/>
      <c r="D102" s="200" t="s">
        <v>1540</v>
      </c>
      <c r="E102" s="201"/>
      <c r="F102" s="201"/>
      <c r="G102" s="201"/>
      <c r="H102" s="201"/>
      <c r="I102" s="201"/>
      <c r="J102" s="202">
        <f>J143</f>
        <v>0</v>
      </c>
      <c r="L102" s="95"/>
    </row>
    <row r="103" spans="1:31" s="9" customFormat="1" ht="24.95" hidden="1" customHeight="1">
      <c r="B103" s="94"/>
      <c r="C103" s="195"/>
      <c r="D103" s="196" t="s">
        <v>1541</v>
      </c>
      <c r="E103" s="197"/>
      <c r="F103" s="197"/>
      <c r="G103" s="197"/>
      <c r="H103" s="197"/>
      <c r="I103" s="197"/>
      <c r="J103" s="198">
        <f>J151</f>
        <v>0</v>
      </c>
      <c r="L103" s="94"/>
    </row>
    <row r="104" spans="1:31" s="10" customFormat="1" ht="19.899999999999999" hidden="1" customHeight="1">
      <c r="B104" s="95"/>
      <c r="C104" s="199"/>
      <c r="D104" s="200" t="s">
        <v>1542</v>
      </c>
      <c r="E104" s="201"/>
      <c r="F104" s="201"/>
      <c r="G104" s="201"/>
      <c r="H104" s="201"/>
      <c r="I104" s="201"/>
      <c r="J104" s="202">
        <f>J152</f>
        <v>0</v>
      </c>
      <c r="L104" s="95"/>
    </row>
    <row r="105" spans="1:31" s="2" customFormat="1" ht="21.75" hidden="1" customHeight="1">
      <c r="A105" s="29"/>
      <c r="B105" s="30"/>
      <c r="C105" s="164"/>
      <c r="D105" s="164"/>
      <c r="E105" s="164"/>
      <c r="F105" s="164"/>
      <c r="G105" s="164"/>
      <c r="H105" s="164"/>
      <c r="I105" s="164"/>
      <c r="J105" s="164"/>
      <c r="K105" s="29"/>
      <c r="L105" s="38"/>
      <c r="S105" s="29"/>
      <c r="T105" s="29"/>
      <c r="U105" s="29"/>
      <c r="V105" s="29"/>
      <c r="W105" s="29"/>
      <c r="X105" s="29"/>
      <c r="Y105" s="29"/>
      <c r="Z105" s="29"/>
      <c r="AA105" s="29"/>
      <c r="AB105" s="29"/>
      <c r="AC105" s="29"/>
      <c r="AD105" s="29"/>
      <c r="AE105" s="29"/>
    </row>
    <row r="106" spans="1:31" s="2" customFormat="1" ht="6.95" hidden="1" customHeight="1">
      <c r="A106" s="29"/>
      <c r="B106" s="43"/>
      <c r="C106" s="189"/>
      <c r="D106" s="189"/>
      <c r="E106" s="189"/>
      <c r="F106" s="189"/>
      <c r="G106" s="189"/>
      <c r="H106" s="189"/>
      <c r="I106" s="189"/>
      <c r="J106" s="189"/>
      <c r="K106" s="44"/>
      <c r="L106" s="38"/>
      <c r="S106" s="29"/>
      <c r="T106" s="29"/>
      <c r="U106" s="29"/>
      <c r="V106" s="29"/>
      <c r="W106" s="29"/>
      <c r="X106" s="29"/>
      <c r="Y106" s="29"/>
      <c r="Z106" s="29"/>
      <c r="AA106" s="29"/>
      <c r="AB106" s="29"/>
      <c r="AC106" s="29"/>
      <c r="AD106" s="29"/>
      <c r="AE106" s="29"/>
    </row>
    <row r="107" spans="1:31" hidden="1">
      <c r="C107" s="87"/>
      <c r="D107" s="87"/>
      <c r="E107" s="87"/>
      <c r="F107" s="87"/>
      <c r="G107" s="87"/>
      <c r="H107" s="87"/>
      <c r="I107" s="87"/>
      <c r="J107" s="87"/>
    </row>
    <row r="108" spans="1:31" hidden="1">
      <c r="C108" s="87"/>
      <c r="D108" s="87"/>
      <c r="E108" s="87"/>
      <c r="F108" s="87"/>
      <c r="G108" s="87"/>
      <c r="H108" s="87"/>
      <c r="I108" s="87"/>
      <c r="J108" s="87"/>
    </row>
    <row r="109" spans="1:31" hidden="1">
      <c r="C109" s="87"/>
      <c r="D109" s="87"/>
      <c r="E109" s="87"/>
      <c r="F109" s="87"/>
      <c r="G109" s="87"/>
      <c r="H109" s="87"/>
      <c r="I109" s="87"/>
      <c r="J109" s="87"/>
    </row>
    <row r="110" spans="1:31" s="2" customFormat="1" ht="6.95" customHeight="1">
      <c r="A110" s="29"/>
      <c r="B110" s="45"/>
      <c r="C110" s="190"/>
      <c r="D110" s="190"/>
      <c r="E110" s="190"/>
      <c r="F110" s="190"/>
      <c r="G110" s="190"/>
      <c r="H110" s="190"/>
      <c r="I110" s="190"/>
      <c r="J110" s="190"/>
      <c r="K110" s="46"/>
      <c r="L110" s="38"/>
      <c r="S110" s="29"/>
      <c r="T110" s="29"/>
      <c r="U110" s="29"/>
      <c r="V110" s="29"/>
      <c r="W110" s="29"/>
      <c r="X110" s="29"/>
      <c r="Y110" s="29"/>
      <c r="Z110" s="29"/>
      <c r="AA110" s="29"/>
      <c r="AB110" s="29"/>
      <c r="AC110" s="29"/>
      <c r="AD110" s="29"/>
      <c r="AE110" s="29"/>
    </row>
    <row r="111" spans="1:31" s="2" customFormat="1" ht="24.95" customHeight="1">
      <c r="A111" s="29"/>
      <c r="B111" s="30"/>
      <c r="C111" s="162" t="s">
        <v>130</v>
      </c>
      <c r="D111" s="164"/>
      <c r="E111" s="164"/>
      <c r="F111" s="164"/>
      <c r="G111" s="164"/>
      <c r="H111" s="164"/>
      <c r="I111" s="164"/>
      <c r="J111" s="164"/>
      <c r="K111" s="29"/>
      <c r="L111" s="38"/>
      <c r="S111" s="29"/>
      <c r="T111" s="29"/>
      <c r="U111" s="29"/>
      <c r="V111" s="29"/>
      <c r="W111" s="29"/>
      <c r="X111" s="29"/>
      <c r="Y111" s="29"/>
      <c r="Z111" s="29"/>
      <c r="AA111" s="29"/>
      <c r="AB111" s="29"/>
      <c r="AC111" s="29"/>
      <c r="AD111" s="29"/>
      <c r="AE111" s="29"/>
    </row>
    <row r="112" spans="1:31" s="2" customFormat="1" ht="6.95" customHeight="1">
      <c r="A112" s="29"/>
      <c r="B112" s="30"/>
      <c r="C112" s="164"/>
      <c r="D112" s="164"/>
      <c r="E112" s="164"/>
      <c r="F112" s="164"/>
      <c r="G112" s="164"/>
      <c r="H112" s="164"/>
      <c r="I112" s="164"/>
      <c r="J112" s="164"/>
      <c r="K112" s="29"/>
      <c r="L112" s="38"/>
      <c r="S112" s="29"/>
      <c r="T112" s="29"/>
      <c r="U112" s="29"/>
      <c r="V112" s="29"/>
      <c r="W112" s="29"/>
      <c r="X112" s="29"/>
      <c r="Y112" s="29"/>
      <c r="Z112" s="29"/>
      <c r="AA112" s="29"/>
      <c r="AB112" s="29"/>
      <c r="AC112" s="29"/>
      <c r="AD112" s="29"/>
      <c r="AE112" s="29"/>
    </row>
    <row r="113" spans="1:65" s="2" customFormat="1" ht="12" customHeight="1">
      <c r="A113" s="29"/>
      <c r="B113" s="30"/>
      <c r="C113" s="163" t="s">
        <v>14</v>
      </c>
      <c r="D113" s="164"/>
      <c r="E113" s="164"/>
      <c r="F113" s="164"/>
      <c r="G113" s="164"/>
      <c r="H113" s="164"/>
      <c r="I113" s="164"/>
      <c r="J113" s="164"/>
      <c r="K113" s="29"/>
      <c r="L113" s="38"/>
      <c r="S113" s="29"/>
      <c r="T113" s="29"/>
      <c r="U113" s="29"/>
      <c r="V113" s="29"/>
      <c r="W113" s="29"/>
      <c r="X113" s="29"/>
      <c r="Y113" s="29"/>
      <c r="Z113" s="29"/>
      <c r="AA113" s="29"/>
      <c r="AB113" s="29"/>
      <c r="AC113" s="29"/>
      <c r="AD113" s="29"/>
      <c r="AE113" s="29"/>
    </row>
    <row r="114" spans="1:65" s="2" customFormat="1" ht="16.5" customHeight="1">
      <c r="A114" s="29"/>
      <c r="B114" s="30"/>
      <c r="C114" s="164"/>
      <c r="D114" s="164"/>
      <c r="E114" s="283" t="str">
        <f>E7</f>
        <v>Revitalizace parkoviště u NB</v>
      </c>
      <c r="F114" s="284"/>
      <c r="G114" s="284"/>
      <c r="H114" s="284"/>
      <c r="I114" s="164"/>
      <c r="J114" s="164"/>
      <c r="K114" s="29"/>
      <c r="L114" s="38"/>
      <c r="S114" s="29"/>
      <c r="T114" s="29"/>
      <c r="U114" s="29"/>
      <c r="V114" s="29"/>
      <c r="W114" s="29"/>
      <c r="X114" s="29"/>
      <c r="Y114" s="29"/>
      <c r="Z114" s="29"/>
      <c r="AA114" s="29"/>
      <c r="AB114" s="29"/>
      <c r="AC114" s="29"/>
      <c r="AD114" s="29"/>
      <c r="AE114" s="29"/>
    </row>
    <row r="115" spans="1:65" s="2" customFormat="1" ht="12" customHeight="1">
      <c r="A115" s="29"/>
      <c r="B115" s="30"/>
      <c r="C115" s="163" t="s">
        <v>111</v>
      </c>
      <c r="D115" s="164"/>
      <c r="E115" s="164"/>
      <c r="F115" s="164"/>
      <c r="G115" s="164"/>
      <c r="H115" s="164"/>
      <c r="I115" s="164"/>
      <c r="J115" s="164"/>
      <c r="K115" s="29"/>
      <c r="L115" s="38"/>
      <c r="S115" s="29"/>
      <c r="T115" s="29"/>
      <c r="U115" s="29"/>
      <c r="V115" s="29"/>
      <c r="W115" s="29"/>
      <c r="X115" s="29"/>
      <c r="Y115" s="29"/>
      <c r="Z115" s="29"/>
      <c r="AA115" s="29"/>
      <c r="AB115" s="29"/>
      <c r="AC115" s="29"/>
      <c r="AD115" s="29"/>
      <c r="AE115" s="29"/>
    </row>
    <row r="116" spans="1:65" s="2" customFormat="1" ht="16.5" customHeight="1">
      <c r="A116" s="29"/>
      <c r="B116" s="30"/>
      <c r="C116" s="164"/>
      <c r="D116" s="164"/>
      <c r="E116" s="281" t="str">
        <f>E9</f>
        <v xml:space="preserve">09 - Nabíječky </v>
      </c>
      <c r="F116" s="282"/>
      <c r="G116" s="282"/>
      <c r="H116" s="282"/>
      <c r="I116" s="164"/>
      <c r="J116" s="164"/>
      <c r="K116" s="29"/>
      <c r="L116" s="38"/>
      <c r="S116" s="29"/>
      <c r="T116" s="29"/>
      <c r="U116" s="29"/>
      <c r="V116" s="29"/>
      <c r="W116" s="29"/>
      <c r="X116" s="29"/>
      <c r="Y116" s="29"/>
      <c r="Z116" s="29"/>
      <c r="AA116" s="29"/>
      <c r="AB116" s="29"/>
      <c r="AC116" s="29"/>
      <c r="AD116" s="29"/>
      <c r="AE116" s="29"/>
    </row>
    <row r="117" spans="1:65" s="2" customFormat="1" ht="6.95" customHeight="1">
      <c r="A117" s="29"/>
      <c r="B117" s="30"/>
      <c r="C117" s="164"/>
      <c r="D117" s="164"/>
      <c r="E117" s="164"/>
      <c r="F117" s="164"/>
      <c r="G117" s="164"/>
      <c r="H117" s="164"/>
      <c r="I117" s="164"/>
      <c r="J117" s="164"/>
      <c r="K117" s="29"/>
      <c r="L117" s="38"/>
      <c r="S117" s="29"/>
      <c r="T117" s="29"/>
      <c r="U117" s="29"/>
      <c r="V117" s="29"/>
      <c r="W117" s="29"/>
      <c r="X117" s="29"/>
      <c r="Y117" s="29"/>
      <c r="Z117" s="29"/>
      <c r="AA117" s="29"/>
      <c r="AB117" s="29"/>
      <c r="AC117" s="29"/>
      <c r="AD117" s="29"/>
      <c r="AE117" s="29"/>
    </row>
    <row r="118" spans="1:65" s="2" customFormat="1" ht="12" customHeight="1">
      <c r="A118" s="29"/>
      <c r="B118" s="30"/>
      <c r="C118" s="163" t="s">
        <v>18</v>
      </c>
      <c r="D118" s="164"/>
      <c r="E118" s="164"/>
      <c r="F118" s="165" t="str">
        <f>F12</f>
        <v xml:space="preserve">Praha </v>
      </c>
      <c r="G118" s="164"/>
      <c r="H118" s="164"/>
      <c r="I118" s="163" t="s">
        <v>20</v>
      </c>
      <c r="J118" s="166" t="str">
        <f>IF(J12="","",J12)</f>
        <v>17. 9. 2025</v>
      </c>
      <c r="K118" s="29"/>
      <c r="L118" s="38"/>
      <c r="S118" s="29"/>
      <c r="T118" s="29"/>
      <c r="U118" s="29"/>
      <c r="V118" s="29"/>
      <c r="W118" s="29"/>
      <c r="X118" s="29"/>
      <c r="Y118" s="29"/>
      <c r="Z118" s="29"/>
      <c r="AA118" s="29"/>
      <c r="AB118" s="29"/>
      <c r="AC118" s="29"/>
      <c r="AD118" s="29"/>
      <c r="AE118" s="29"/>
    </row>
    <row r="119" spans="1:65" s="2" customFormat="1" ht="6.95" customHeight="1">
      <c r="A119" s="29"/>
      <c r="B119" s="30"/>
      <c r="C119" s="164"/>
      <c r="D119" s="164"/>
      <c r="E119" s="164"/>
      <c r="F119" s="164"/>
      <c r="G119" s="164"/>
      <c r="H119" s="164"/>
      <c r="I119" s="164"/>
      <c r="J119" s="164"/>
      <c r="K119" s="29"/>
      <c r="L119" s="38"/>
      <c r="S119" s="29"/>
      <c r="T119" s="29"/>
      <c r="U119" s="29"/>
      <c r="V119" s="29"/>
      <c r="W119" s="29"/>
      <c r="X119" s="29"/>
      <c r="Y119" s="29"/>
      <c r="Z119" s="29"/>
      <c r="AA119" s="29"/>
      <c r="AB119" s="29"/>
      <c r="AC119" s="29"/>
      <c r="AD119" s="29"/>
      <c r="AE119" s="29"/>
    </row>
    <row r="120" spans="1:65" s="2" customFormat="1" ht="15.2" customHeight="1">
      <c r="A120" s="29"/>
      <c r="B120" s="30"/>
      <c r="C120" s="163" t="s">
        <v>22</v>
      </c>
      <c r="D120" s="164"/>
      <c r="E120" s="164"/>
      <c r="F120" s="165" t="str">
        <f>E15</f>
        <v xml:space="preserve"> </v>
      </c>
      <c r="G120" s="164"/>
      <c r="H120" s="164"/>
      <c r="I120" s="163" t="s">
        <v>27</v>
      </c>
      <c r="J120" s="191" t="str">
        <f>E21</f>
        <v xml:space="preserve"> </v>
      </c>
      <c r="K120" s="29"/>
      <c r="L120" s="38"/>
      <c r="S120" s="29"/>
      <c r="T120" s="29"/>
      <c r="U120" s="29"/>
      <c r="V120" s="29"/>
      <c r="W120" s="29"/>
      <c r="X120" s="29"/>
      <c r="Y120" s="29"/>
      <c r="Z120" s="29"/>
      <c r="AA120" s="29"/>
      <c r="AB120" s="29"/>
      <c r="AC120" s="29"/>
      <c r="AD120" s="29"/>
      <c r="AE120" s="29"/>
    </row>
    <row r="121" spans="1:65" s="2" customFormat="1" ht="15.2" customHeight="1">
      <c r="A121" s="29"/>
      <c r="B121" s="30"/>
      <c r="C121" s="163" t="s">
        <v>26</v>
      </c>
      <c r="D121" s="164"/>
      <c r="E121" s="164"/>
      <c r="F121" s="165" t="str">
        <f>IF(E18="","",E18)</f>
        <v xml:space="preserve"> </v>
      </c>
      <c r="G121" s="164"/>
      <c r="H121" s="164"/>
      <c r="I121" s="163" t="s">
        <v>29</v>
      </c>
      <c r="J121" s="191" t="str">
        <f>E24</f>
        <v>Ing. Milan Dušek</v>
      </c>
      <c r="K121" s="29"/>
      <c r="L121" s="38"/>
      <c r="S121" s="29"/>
      <c r="T121" s="29"/>
      <c r="U121" s="29"/>
      <c r="V121" s="29"/>
      <c r="W121" s="29"/>
      <c r="X121" s="29"/>
      <c r="Y121" s="29"/>
      <c r="Z121" s="29"/>
      <c r="AA121" s="29"/>
      <c r="AB121" s="29"/>
      <c r="AC121" s="29"/>
      <c r="AD121" s="29"/>
      <c r="AE121" s="29"/>
    </row>
    <row r="122" spans="1:65" s="2" customFormat="1" ht="10.35" customHeight="1">
      <c r="A122" s="29"/>
      <c r="B122" s="30"/>
      <c r="C122" s="164"/>
      <c r="D122" s="164"/>
      <c r="E122" s="164"/>
      <c r="F122" s="164"/>
      <c r="G122" s="164"/>
      <c r="H122" s="164"/>
      <c r="I122" s="164"/>
      <c r="J122" s="164"/>
      <c r="K122" s="29"/>
      <c r="L122" s="38"/>
      <c r="S122" s="29"/>
      <c r="T122" s="29"/>
      <c r="U122" s="29"/>
      <c r="V122" s="29"/>
      <c r="W122" s="29"/>
      <c r="X122" s="29"/>
      <c r="Y122" s="29"/>
      <c r="Z122" s="29"/>
      <c r="AA122" s="29"/>
      <c r="AB122" s="29"/>
      <c r="AC122" s="29"/>
      <c r="AD122" s="29"/>
      <c r="AE122" s="29"/>
    </row>
    <row r="123" spans="1:65" s="11" customFormat="1" ht="29.25" customHeight="1">
      <c r="A123" s="96"/>
      <c r="B123" s="97"/>
      <c r="C123" s="203" t="s">
        <v>131</v>
      </c>
      <c r="D123" s="204" t="s">
        <v>57</v>
      </c>
      <c r="E123" s="204" t="s">
        <v>53</v>
      </c>
      <c r="F123" s="204" t="s">
        <v>54</v>
      </c>
      <c r="G123" s="204" t="s">
        <v>132</v>
      </c>
      <c r="H123" s="204" t="s">
        <v>133</v>
      </c>
      <c r="I123" s="204" t="s">
        <v>134</v>
      </c>
      <c r="J123" s="205" t="s">
        <v>115</v>
      </c>
      <c r="K123" s="98" t="s">
        <v>135</v>
      </c>
      <c r="L123" s="99"/>
      <c r="M123" s="57" t="s">
        <v>1</v>
      </c>
      <c r="N123" s="58" t="s">
        <v>36</v>
      </c>
      <c r="O123" s="58" t="s">
        <v>136</v>
      </c>
      <c r="P123" s="58" t="s">
        <v>137</v>
      </c>
      <c r="Q123" s="58" t="s">
        <v>138</v>
      </c>
      <c r="R123" s="58" t="s">
        <v>139</v>
      </c>
      <c r="S123" s="58" t="s">
        <v>140</v>
      </c>
      <c r="T123" s="59" t="s">
        <v>141</v>
      </c>
      <c r="U123" s="96"/>
      <c r="V123" s="96"/>
      <c r="W123" s="96"/>
      <c r="X123" s="96"/>
      <c r="Y123" s="96"/>
      <c r="Z123" s="96"/>
      <c r="AA123" s="96"/>
      <c r="AB123" s="96"/>
      <c r="AC123" s="96"/>
      <c r="AD123" s="96"/>
      <c r="AE123" s="96"/>
    </row>
    <row r="124" spans="1:65" s="2" customFormat="1" ht="22.9" customHeight="1">
      <c r="A124" s="29"/>
      <c r="B124" s="30"/>
      <c r="C124" s="206" t="s">
        <v>142</v>
      </c>
      <c r="D124" s="164"/>
      <c r="E124" s="164"/>
      <c r="F124" s="164"/>
      <c r="G124" s="164"/>
      <c r="H124" s="164"/>
      <c r="I124" s="164"/>
      <c r="J124" s="207">
        <f>BK124</f>
        <v>0</v>
      </c>
      <c r="K124" s="29"/>
      <c r="L124" s="30"/>
      <c r="M124" s="60"/>
      <c r="N124" s="51"/>
      <c r="O124" s="61"/>
      <c r="P124" s="100">
        <f>P125+P129+P151</f>
        <v>111.29535000000001</v>
      </c>
      <c r="Q124" s="61"/>
      <c r="R124" s="100">
        <f>R125+R129+R151</f>
        <v>5.1779750000000009</v>
      </c>
      <c r="S124" s="61"/>
      <c r="T124" s="101">
        <f>T125+T129+T151</f>
        <v>0</v>
      </c>
      <c r="U124" s="29"/>
      <c r="V124" s="29"/>
      <c r="W124" s="29"/>
      <c r="X124" s="29"/>
      <c r="Y124" s="29"/>
      <c r="Z124" s="29"/>
      <c r="AA124" s="29"/>
      <c r="AB124" s="29"/>
      <c r="AC124" s="29"/>
      <c r="AD124" s="29"/>
      <c r="AE124" s="29"/>
      <c r="AT124" s="18" t="s">
        <v>71</v>
      </c>
      <c r="AU124" s="18" t="s">
        <v>117</v>
      </c>
      <c r="BK124" s="102">
        <f>BK125+BK129+BK151</f>
        <v>0</v>
      </c>
    </row>
    <row r="125" spans="1:65" s="12" customFormat="1" ht="25.9" customHeight="1">
      <c r="B125" s="103"/>
      <c r="C125" s="208"/>
      <c r="D125" s="209" t="s">
        <v>71</v>
      </c>
      <c r="E125" s="210" t="s">
        <v>143</v>
      </c>
      <c r="F125" s="210" t="s">
        <v>144</v>
      </c>
      <c r="G125" s="208"/>
      <c r="H125" s="208"/>
      <c r="I125" s="208"/>
      <c r="J125" s="211">
        <f>BK125</f>
        <v>0</v>
      </c>
      <c r="L125" s="103"/>
      <c r="M125" s="105"/>
      <c r="N125" s="106"/>
      <c r="O125" s="106"/>
      <c r="P125" s="107">
        <f>P126</f>
        <v>10.273999999999999</v>
      </c>
      <c r="Q125" s="106"/>
      <c r="R125" s="107">
        <f>R126</f>
        <v>5.0883200000000004</v>
      </c>
      <c r="S125" s="106"/>
      <c r="T125" s="108">
        <f>T126</f>
        <v>0</v>
      </c>
      <c r="AR125" s="104" t="s">
        <v>80</v>
      </c>
      <c r="AT125" s="109" t="s">
        <v>71</v>
      </c>
      <c r="AU125" s="109" t="s">
        <v>72</v>
      </c>
      <c r="AY125" s="104" t="s">
        <v>145</v>
      </c>
      <c r="BK125" s="110">
        <f>BK126</f>
        <v>0</v>
      </c>
    </row>
    <row r="126" spans="1:65" s="12" customFormat="1" ht="22.9" customHeight="1">
      <c r="B126" s="103"/>
      <c r="C126" s="208"/>
      <c r="D126" s="209" t="s">
        <v>71</v>
      </c>
      <c r="E126" s="212" t="s">
        <v>82</v>
      </c>
      <c r="F126" s="212" t="s">
        <v>207</v>
      </c>
      <c r="G126" s="208"/>
      <c r="H126" s="208"/>
      <c r="I126" s="208"/>
      <c r="J126" s="213">
        <f>BK126</f>
        <v>0</v>
      </c>
      <c r="L126" s="103"/>
      <c r="M126" s="105"/>
      <c r="N126" s="106"/>
      <c r="O126" s="106"/>
      <c r="P126" s="107">
        <f>SUM(P127:P128)</f>
        <v>10.273999999999999</v>
      </c>
      <c r="Q126" s="106"/>
      <c r="R126" s="107">
        <f>SUM(R127:R128)</f>
        <v>5.0883200000000004</v>
      </c>
      <c r="S126" s="106"/>
      <c r="T126" s="108">
        <f>SUM(T127:T128)</f>
        <v>0</v>
      </c>
      <c r="AR126" s="104" t="s">
        <v>80</v>
      </c>
      <c r="AT126" s="109" t="s">
        <v>71</v>
      </c>
      <c r="AU126" s="109" t="s">
        <v>80</v>
      </c>
      <c r="AY126" s="104" t="s">
        <v>145</v>
      </c>
      <c r="BK126" s="110">
        <f>SUM(BK127:BK128)</f>
        <v>0</v>
      </c>
    </row>
    <row r="127" spans="1:65" s="2" customFormat="1" ht="24.2" customHeight="1">
      <c r="A127" s="29"/>
      <c r="B127" s="111"/>
      <c r="C127" s="214" t="s">
        <v>80</v>
      </c>
      <c r="D127" s="214" t="s">
        <v>147</v>
      </c>
      <c r="E127" s="215" t="s">
        <v>1543</v>
      </c>
      <c r="F127" s="216" t="s">
        <v>1544</v>
      </c>
      <c r="G127" s="217" t="s">
        <v>168</v>
      </c>
      <c r="H127" s="218">
        <v>2</v>
      </c>
      <c r="I127" s="239">
        <v>0</v>
      </c>
      <c r="J127" s="219">
        <f>ROUND(I127*H127,2)</f>
        <v>0</v>
      </c>
      <c r="K127" s="112"/>
      <c r="L127" s="30"/>
      <c r="M127" s="113" t="s">
        <v>1</v>
      </c>
      <c r="N127" s="114" t="s">
        <v>37</v>
      </c>
      <c r="O127" s="115">
        <v>5.1369999999999996</v>
      </c>
      <c r="P127" s="115">
        <f>O127*H127</f>
        <v>10.273999999999999</v>
      </c>
      <c r="Q127" s="115">
        <v>2.5441600000000002</v>
      </c>
      <c r="R127" s="115">
        <f>Q127*H127</f>
        <v>5.0883200000000004</v>
      </c>
      <c r="S127" s="115">
        <v>0</v>
      </c>
      <c r="T127" s="116">
        <f>S127*H127</f>
        <v>0</v>
      </c>
      <c r="U127" s="29"/>
      <c r="V127" s="29"/>
      <c r="W127" s="29"/>
      <c r="X127" s="29"/>
      <c r="Y127" s="29"/>
      <c r="Z127" s="29"/>
      <c r="AA127" s="29"/>
      <c r="AB127" s="29"/>
      <c r="AC127" s="29"/>
      <c r="AD127" s="29"/>
      <c r="AE127" s="29"/>
      <c r="AR127" s="117" t="s">
        <v>151</v>
      </c>
      <c r="AT127" s="117" t="s">
        <v>147</v>
      </c>
      <c r="AU127" s="117" t="s">
        <v>82</v>
      </c>
      <c r="AY127" s="18" t="s">
        <v>145</v>
      </c>
      <c r="BE127" s="118">
        <f>IF(N127="základní",J127,0)</f>
        <v>0</v>
      </c>
      <c r="BF127" s="118">
        <f>IF(N127="snížená",J127,0)</f>
        <v>0</v>
      </c>
      <c r="BG127" s="118">
        <f>IF(N127="zákl. přenesená",J127,0)</f>
        <v>0</v>
      </c>
      <c r="BH127" s="118">
        <f>IF(N127="sníž. přenesená",J127,0)</f>
        <v>0</v>
      </c>
      <c r="BI127" s="118">
        <f>IF(N127="nulová",J127,0)</f>
        <v>0</v>
      </c>
      <c r="BJ127" s="18" t="s">
        <v>80</v>
      </c>
      <c r="BK127" s="118">
        <f>ROUND(I127*H127,2)</f>
        <v>0</v>
      </c>
      <c r="BL127" s="18" t="s">
        <v>151</v>
      </c>
      <c r="BM127" s="117" t="s">
        <v>1545</v>
      </c>
    </row>
    <row r="128" spans="1:65" s="2" customFormat="1" ht="16.5" customHeight="1">
      <c r="A128" s="29"/>
      <c r="B128" s="111"/>
      <c r="C128" s="214" t="s">
        <v>82</v>
      </c>
      <c r="D128" s="214" t="s">
        <v>147</v>
      </c>
      <c r="E128" s="215" t="s">
        <v>1546</v>
      </c>
      <c r="F128" s="216" t="s">
        <v>1547</v>
      </c>
      <c r="G128" s="217" t="s">
        <v>482</v>
      </c>
      <c r="H128" s="218">
        <v>7</v>
      </c>
      <c r="I128" s="239">
        <v>0</v>
      </c>
      <c r="J128" s="219">
        <f>ROUND(I128*H128,2)</f>
        <v>0</v>
      </c>
      <c r="K128" s="112"/>
      <c r="L128" s="30"/>
      <c r="M128" s="113" t="s">
        <v>1</v>
      </c>
      <c r="N128" s="114" t="s">
        <v>37</v>
      </c>
      <c r="O128" s="115">
        <v>0</v>
      </c>
      <c r="P128" s="115">
        <f>O128*H128</f>
        <v>0</v>
      </c>
      <c r="Q128" s="115">
        <v>0</v>
      </c>
      <c r="R128" s="115">
        <f>Q128*H128</f>
        <v>0</v>
      </c>
      <c r="S128" s="115">
        <v>0</v>
      </c>
      <c r="T128" s="116">
        <f>S128*H128</f>
        <v>0</v>
      </c>
      <c r="U128" s="29"/>
      <c r="V128" s="29"/>
      <c r="W128" s="29"/>
      <c r="X128" s="29"/>
      <c r="Y128" s="29"/>
      <c r="Z128" s="29"/>
      <c r="AA128" s="29"/>
      <c r="AB128" s="29"/>
      <c r="AC128" s="29"/>
      <c r="AD128" s="29"/>
      <c r="AE128" s="29"/>
      <c r="AR128" s="117" t="s">
        <v>151</v>
      </c>
      <c r="AT128" s="117" t="s">
        <v>147</v>
      </c>
      <c r="AU128" s="117" t="s">
        <v>82</v>
      </c>
      <c r="AY128" s="18" t="s">
        <v>145</v>
      </c>
      <c r="BE128" s="118">
        <f>IF(N128="základní",J128,0)</f>
        <v>0</v>
      </c>
      <c r="BF128" s="118">
        <f>IF(N128="snížená",J128,0)</f>
        <v>0</v>
      </c>
      <c r="BG128" s="118">
        <f>IF(N128="zákl. přenesená",J128,0)</f>
        <v>0</v>
      </c>
      <c r="BH128" s="118">
        <f>IF(N128="sníž. přenesená",J128,0)</f>
        <v>0</v>
      </c>
      <c r="BI128" s="118">
        <f>IF(N128="nulová",J128,0)</f>
        <v>0</v>
      </c>
      <c r="BJ128" s="18" t="s">
        <v>80</v>
      </c>
      <c r="BK128" s="118">
        <f>ROUND(I128*H128,2)</f>
        <v>0</v>
      </c>
      <c r="BL128" s="18" t="s">
        <v>151</v>
      </c>
      <c r="BM128" s="117" t="s">
        <v>1548</v>
      </c>
    </row>
    <row r="129" spans="1:65" s="12" customFormat="1" ht="25.9" customHeight="1">
      <c r="B129" s="103"/>
      <c r="C129" s="208"/>
      <c r="D129" s="209" t="s">
        <v>71</v>
      </c>
      <c r="E129" s="210" t="s">
        <v>758</v>
      </c>
      <c r="F129" s="210" t="s">
        <v>759</v>
      </c>
      <c r="G129" s="208"/>
      <c r="H129" s="208"/>
      <c r="I129" s="208"/>
      <c r="J129" s="211">
        <f>BK129</f>
        <v>0</v>
      </c>
      <c r="L129" s="103"/>
      <c r="M129" s="105"/>
      <c r="N129" s="106"/>
      <c r="O129" s="106"/>
      <c r="P129" s="107">
        <f>P130+P139+P143</f>
        <v>80.928000000000011</v>
      </c>
      <c r="Q129" s="106"/>
      <c r="R129" s="107">
        <f>R130+R139+R143</f>
        <v>8.0070000000000002E-2</v>
      </c>
      <c r="S129" s="106"/>
      <c r="T129" s="108">
        <f>T130+T139+T143</f>
        <v>0</v>
      </c>
      <c r="AR129" s="104" t="s">
        <v>82</v>
      </c>
      <c r="AT129" s="109" t="s">
        <v>71</v>
      </c>
      <c r="AU129" s="109" t="s">
        <v>72</v>
      </c>
      <c r="AY129" s="104" t="s">
        <v>145</v>
      </c>
      <c r="BK129" s="110">
        <f>BK130+BK139+BK143</f>
        <v>0</v>
      </c>
    </row>
    <row r="130" spans="1:65" s="12" customFormat="1" ht="22.9" customHeight="1">
      <c r="B130" s="103"/>
      <c r="C130" s="208"/>
      <c r="D130" s="209" t="s">
        <v>71</v>
      </c>
      <c r="E130" s="212" t="s">
        <v>1080</v>
      </c>
      <c r="F130" s="212" t="s">
        <v>1081</v>
      </c>
      <c r="G130" s="208"/>
      <c r="H130" s="208"/>
      <c r="I130" s="208"/>
      <c r="J130" s="213">
        <f>BK130</f>
        <v>0</v>
      </c>
      <c r="L130" s="103"/>
      <c r="M130" s="105"/>
      <c r="N130" s="106"/>
      <c r="O130" s="106"/>
      <c r="P130" s="107">
        <f>SUM(P131:P138)</f>
        <v>80.928000000000011</v>
      </c>
      <c r="Q130" s="106"/>
      <c r="R130" s="107">
        <f>SUM(R131:R138)</f>
        <v>7.9600000000000004E-2</v>
      </c>
      <c r="S130" s="106"/>
      <c r="T130" s="108">
        <f>SUM(T131:T138)</f>
        <v>0</v>
      </c>
      <c r="AR130" s="104" t="s">
        <v>82</v>
      </c>
      <c r="AT130" s="109" t="s">
        <v>71</v>
      </c>
      <c r="AU130" s="109" t="s">
        <v>80</v>
      </c>
      <c r="AY130" s="104" t="s">
        <v>145</v>
      </c>
      <c r="BK130" s="110">
        <f>SUM(BK131:BK138)</f>
        <v>0</v>
      </c>
    </row>
    <row r="131" spans="1:65" s="2" customFormat="1" ht="24.2" customHeight="1">
      <c r="A131" s="29"/>
      <c r="B131" s="111"/>
      <c r="C131" s="214" t="s">
        <v>161</v>
      </c>
      <c r="D131" s="214" t="s">
        <v>147</v>
      </c>
      <c r="E131" s="215" t="s">
        <v>1549</v>
      </c>
      <c r="F131" s="216" t="s">
        <v>1550</v>
      </c>
      <c r="G131" s="217" t="s">
        <v>365</v>
      </c>
      <c r="H131" s="218">
        <v>350</v>
      </c>
      <c r="I131" s="239">
        <v>0</v>
      </c>
      <c r="J131" s="219">
        <f>ROUND(I131*H131,2)</f>
        <v>0</v>
      </c>
      <c r="K131" s="112"/>
      <c r="L131" s="30"/>
      <c r="M131" s="113" t="s">
        <v>1</v>
      </c>
      <c r="N131" s="114" t="s">
        <v>37</v>
      </c>
      <c r="O131" s="115">
        <v>0.13</v>
      </c>
      <c r="P131" s="115">
        <f>O131*H131</f>
        <v>45.5</v>
      </c>
      <c r="Q131" s="115">
        <v>0</v>
      </c>
      <c r="R131" s="115">
        <f>Q131*H131</f>
        <v>0</v>
      </c>
      <c r="S131" s="115">
        <v>0</v>
      </c>
      <c r="T131" s="116">
        <f>S131*H131</f>
        <v>0</v>
      </c>
      <c r="U131" s="29"/>
      <c r="V131" s="29"/>
      <c r="W131" s="29"/>
      <c r="X131" s="29"/>
      <c r="Y131" s="29"/>
      <c r="Z131" s="29"/>
      <c r="AA131" s="29"/>
      <c r="AB131" s="29"/>
      <c r="AC131" s="29"/>
      <c r="AD131" s="29"/>
      <c r="AE131" s="29"/>
      <c r="AR131" s="117" t="s">
        <v>231</v>
      </c>
      <c r="AT131" s="117" t="s">
        <v>147</v>
      </c>
      <c r="AU131" s="117" t="s">
        <v>82</v>
      </c>
      <c r="AY131" s="18" t="s">
        <v>145</v>
      </c>
      <c r="BE131" s="118">
        <f>IF(N131="základní",J131,0)</f>
        <v>0</v>
      </c>
      <c r="BF131" s="118">
        <f>IF(N131="snížená",J131,0)</f>
        <v>0</v>
      </c>
      <c r="BG131" s="118">
        <f>IF(N131="zákl. přenesená",J131,0)</f>
        <v>0</v>
      </c>
      <c r="BH131" s="118">
        <f>IF(N131="sníž. přenesená",J131,0)</f>
        <v>0</v>
      </c>
      <c r="BI131" s="118">
        <f>IF(N131="nulová",J131,0)</f>
        <v>0</v>
      </c>
      <c r="BJ131" s="18" t="s">
        <v>80</v>
      </c>
      <c r="BK131" s="118">
        <f>ROUND(I131*H131,2)</f>
        <v>0</v>
      </c>
      <c r="BL131" s="18" t="s">
        <v>231</v>
      </c>
      <c r="BM131" s="117" t="s">
        <v>1551</v>
      </c>
    </row>
    <row r="132" spans="1:65" s="2" customFormat="1" ht="24.2" customHeight="1">
      <c r="A132" s="29"/>
      <c r="B132" s="111"/>
      <c r="C132" s="233" t="s">
        <v>151</v>
      </c>
      <c r="D132" s="233" t="s">
        <v>316</v>
      </c>
      <c r="E132" s="234" t="s">
        <v>1552</v>
      </c>
      <c r="F132" s="235" t="s">
        <v>1553</v>
      </c>
      <c r="G132" s="236" t="s">
        <v>365</v>
      </c>
      <c r="H132" s="237">
        <v>294</v>
      </c>
      <c r="I132" s="239">
        <v>0</v>
      </c>
      <c r="J132" s="238">
        <f>ROUND(I132*H132,2)</f>
        <v>0</v>
      </c>
      <c r="K132" s="135"/>
      <c r="L132" s="136"/>
      <c r="M132" s="137" t="s">
        <v>1</v>
      </c>
      <c r="N132" s="138" t="s">
        <v>37</v>
      </c>
      <c r="O132" s="115">
        <v>0</v>
      </c>
      <c r="P132" s="115">
        <f>O132*H132</f>
        <v>0</v>
      </c>
      <c r="Q132" s="115">
        <v>2.0000000000000001E-4</v>
      </c>
      <c r="R132" s="115">
        <f>Q132*H132</f>
        <v>5.8800000000000005E-2</v>
      </c>
      <c r="S132" s="115">
        <v>0</v>
      </c>
      <c r="T132" s="116">
        <f>S132*H132</f>
        <v>0</v>
      </c>
      <c r="U132" s="29"/>
      <c r="V132" s="29"/>
      <c r="W132" s="29"/>
      <c r="X132" s="29"/>
      <c r="Y132" s="29"/>
      <c r="Z132" s="29"/>
      <c r="AA132" s="29"/>
      <c r="AB132" s="29"/>
      <c r="AC132" s="29"/>
      <c r="AD132" s="29"/>
      <c r="AE132" s="29"/>
      <c r="AR132" s="117" t="s">
        <v>311</v>
      </c>
      <c r="AT132" s="117" t="s">
        <v>316</v>
      </c>
      <c r="AU132" s="117" t="s">
        <v>82</v>
      </c>
      <c r="AY132" s="18" t="s">
        <v>145</v>
      </c>
      <c r="BE132" s="118">
        <f>IF(N132="základní",J132,0)</f>
        <v>0</v>
      </c>
      <c r="BF132" s="118">
        <f>IF(N132="snížená",J132,0)</f>
        <v>0</v>
      </c>
      <c r="BG132" s="118">
        <f>IF(N132="zákl. přenesená",J132,0)</f>
        <v>0</v>
      </c>
      <c r="BH132" s="118">
        <f>IF(N132="sníž. přenesená",J132,0)</f>
        <v>0</v>
      </c>
      <c r="BI132" s="118">
        <f>IF(N132="nulová",J132,0)</f>
        <v>0</v>
      </c>
      <c r="BJ132" s="18" t="s">
        <v>80</v>
      </c>
      <c r="BK132" s="118">
        <f>ROUND(I132*H132,2)</f>
        <v>0</v>
      </c>
      <c r="BL132" s="18" t="s">
        <v>231</v>
      </c>
      <c r="BM132" s="117" t="s">
        <v>1554</v>
      </c>
    </row>
    <row r="133" spans="1:65" s="13" customFormat="1">
      <c r="B133" s="119"/>
      <c r="C133" s="220"/>
      <c r="D133" s="221" t="s">
        <v>153</v>
      </c>
      <c r="E133" s="220"/>
      <c r="F133" s="223" t="s">
        <v>1555</v>
      </c>
      <c r="G133" s="220"/>
      <c r="H133" s="224">
        <v>294</v>
      </c>
      <c r="I133" s="220"/>
      <c r="J133" s="220"/>
      <c r="L133" s="119"/>
      <c r="M133" s="122"/>
      <c r="N133" s="123"/>
      <c r="O133" s="123"/>
      <c r="P133" s="123"/>
      <c r="Q133" s="123"/>
      <c r="R133" s="123"/>
      <c r="S133" s="123"/>
      <c r="T133" s="124"/>
      <c r="AT133" s="121" t="s">
        <v>153</v>
      </c>
      <c r="AU133" s="121" t="s">
        <v>82</v>
      </c>
      <c r="AV133" s="13" t="s">
        <v>82</v>
      </c>
      <c r="AW133" s="13" t="s">
        <v>3</v>
      </c>
      <c r="AX133" s="13" t="s">
        <v>80</v>
      </c>
      <c r="AY133" s="121" t="s">
        <v>145</v>
      </c>
    </row>
    <row r="134" spans="1:65" s="2" customFormat="1" ht="24.2" customHeight="1">
      <c r="A134" s="29"/>
      <c r="B134" s="111"/>
      <c r="C134" s="214" t="s">
        <v>171</v>
      </c>
      <c r="D134" s="214" t="s">
        <v>147</v>
      </c>
      <c r="E134" s="215" t="s">
        <v>1556</v>
      </c>
      <c r="F134" s="216" t="s">
        <v>1557</v>
      </c>
      <c r="G134" s="217" t="s">
        <v>365</v>
      </c>
      <c r="H134" s="218">
        <v>350</v>
      </c>
      <c r="I134" s="239">
        <v>0</v>
      </c>
      <c r="J134" s="219">
        <f>ROUND(I134*H134,2)</f>
        <v>0</v>
      </c>
      <c r="K134" s="112"/>
      <c r="L134" s="30"/>
      <c r="M134" s="113" t="s">
        <v>1</v>
      </c>
      <c r="N134" s="114" t="s">
        <v>37</v>
      </c>
      <c r="O134" s="115">
        <v>0.1</v>
      </c>
      <c r="P134" s="115">
        <f>O134*H134</f>
        <v>35</v>
      </c>
      <c r="Q134" s="115">
        <v>0</v>
      </c>
      <c r="R134" s="115">
        <f>Q134*H134</f>
        <v>0</v>
      </c>
      <c r="S134" s="115">
        <v>0</v>
      </c>
      <c r="T134" s="116">
        <f>S134*H134</f>
        <v>0</v>
      </c>
      <c r="U134" s="29"/>
      <c r="V134" s="29"/>
      <c r="W134" s="29"/>
      <c r="X134" s="29"/>
      <c r="Y134" s="29"/>
      <c r="Z134" s="29"/>
      <c r="AA134" s="29"/>
      <c r="AB134" s="29"/>
      <c r="AC134" s="29"/>
      <c r="AD134" s="29"/>
      <c r="AE134" s="29"/>
      <c r="AR134" s="117" t="s">
        <v>231</v>
      </c>
      <c r="AT134" s="117" t="s">
        <v>147</v>
      </c>
      <c r="AU134" s="117" t="s">
        <v>82</v>
      </c>
      <c r="AY134" s="18" t="s">
        <v>145</v>
      </c>
      <c r="BE134" s="118">
        <f>IF(N134="základní",J134,0)</f>
        <v>0</v>
      </c>
      <c r="BF134" s="118">
        <f>IF(N134="snížená",J134,0)</f>
        <v>0</v>
      </c>
      <c r="BG134" s="118">
        <f>IF(N134="zákl. přenesená",J134,0)</f>
        <v>0</v>
      </c>
      <c r="BH134" s="118">
        <f>IF(N134="sníž. přenesená",J134,0)</f>
        <v>0</v>
      </c>
      <c r="BI134" s="118">
        <f>IF(N134="nulová",J134,0)</f>
        <v>0</v>
      </c>
      <c r="BJ134" s="18" t="s">
        <v>80</v>
      </c>
      <c r="BK134" s="118">
        <f>ROUND(I134*H134,2)</f>
        <v>0</v>
      </c>
      <c r="BL134" s="18" t="s">
        <v>231</v>
      </c>
      <c r="BM134" s="117" t="s">
        <v>1558</v>
      </c>
    </row>
    <row r="135" spans="1:65" s="2" customFormat="1" ht="24.2" customHeight="1">
      <c r="A135" s="29"/>
      <c r="B135" s="111"/>
      <c r="C135" s="233" t="s">
        <v>176</v>
      </c>
      <c r="D135" s="233" t="s">
        <v>316</v>
      </c>
      <c r="E135" s="234" t="s">
        <v>1559</v>
      </c>
      <c r="F135" s="235" t="s">
        <v>1560</v>
      </c>
      <c r="G135" s="236" t="s">
        <v>365</v>
      </c>
      <c r="H135" s="237">
        <v>520</v>
      </c>
      <c r="I135" s="239">
        <v>0</v>
      </c>
      <c r="J135" s="238">
        <f>ROUND(I135*H135,2)</f>
        <v>0</v>
      </c>
      <c r="K135" s="135"/>
      <c r="L135" s="136"/>
      <c r="M135" s="137" t="s">
        <v>1</v>
      </c>
      <c r="N135" s="138" t="s">
        <v>37</v>
      </c>
      <c r="O135" s="115">
        <v>0</v>
      </c>
      <c r="P135" s="115">
        <f>O135*H135</f>
        <v>0</v>
      </c>
      <c r="Q135" s="115">
        <v>4.0000000000000003E-5</v>
      </c>
      <c r="R135" s="115">
        <f>Q135*H135</f>
        <v>2.0800000000000003E-2</v>
      </c>
      <c r="S135" s="115">
        <v>0</v>
      </c>
      <c r="T135" s="116">
        <f>S135*H135</f>
        <v>0</v>
      </c>
      <c r="U135" s="29"/>
      <c r="V135" s="29"/>
      <c r="W135" s="29"/>
      <c r="X135" s="29"/>
      <c r="Y135" s="29"/>
      <c r="Z135" s="29"/>
      <c r="AA135" s="29"/>
      <c r="AB135" s="29"/>
      <c r="AC135" s="29"/>
      <c r="AD135" s="29"/>
      <c r="AE135" s="29"/>
      <c r="AR135" s="117" t="s">
        <v>311</v>
      </c>
      <c r="AT135" s="117" t="s">
        <v>316</v>
      </c>
      <c r="AU135" s="117" t="s">
        <v>82</v>
      </c>
      <c r="AY135" s="18" t="s">
        <v>145</v>
      </c>
      <c r="BE135" s="118">
        <f>IF(N135="základní",J135,0)</f>
        <v>0</v>
      </c>
      <c r="BF135" s="118">
        <f>IF(N135="snížená",J135,0)</f>
        <v>0</v>
      </c>
      <c r="BG135" s="118">
        <f>IF(N135="zákl. přenesená",J135,0)</f>
        <v>0</v>
      </c>
      <c r="BH135" s="118">
        <f>IF(N135="sníž. přenesená",J135,0)</f>
        <v>0</v>
      </c>
      <c r="BI135" s="118">
        <f>IF(N135="nulová",J135,0)</f>
        <v>0</v>
      </c>
      <c r="BJ135" s="18" t="s">
        <v>80</v>
      </c>
      <c r="BK135" s="118">
        <f>ROUND(I135*H135,2)</f>
        <v>0</v>
      </c>
      <c r="BL135" s="18" t="s">
        <v>231</v>
      </c>
      <c r="BM135" s="117" t="s">
        <v>1561</v>
      </c>
    </row>
    <row r="136" spans="1:65" s="13" customFormat="1">
      <c r="B136" s="119"/>
      <c r="C136" s="220"/>
      <c r="D136" s="221" t="s">
        <v>153</v>
      </c>
      <c r="E136" s="220"/>
      <c r="F136" s="223" t="s">
        <v>1562</v>
      </c>
      <c r="G136" s="220"/>
      <c r="H136" s="224">
        <v>420</v>
      </c>
      <c r="I136" s="220"/>
      <c r="J136" s="220"/>
      <c r="L136" s="119"/>
      <c r="M136" s="122"/>
      <c r="N136" s="123"/>
      <c r="O136" s="123"/>
      <c r="P136" s="123"/>
      <c r="Q136" s="123"/>
      <c r="R136" s="123"/>
      <c r="S136" s="123"/>
      <c r="T136" s="124"/>
      <c r="AT136" s="121" t="s">
        <v>153</v>
      </c>
      <c r="AU136" s="121" t="s">
        <v>82</v>
      </c>
      <c r="AV136" s="13" t="s">
        <v>82</v>
      </c>
      <c r="AW136" s="13" t="s">
        <v>3</v>
      </c>
      <c r="AX136" s="13" t="s">
        <v>80</v>
      </c>
      <c r="AY136" s="121" t="s">
        <v>145</v>
      </c>
    </row>
    <row r="137" spans="1:65" s="2" customFormat="1" ht="16.5" customHeight="1">
      <c r="A137" s="29"/>
      <c r="B137" s="111"/>
      <c r="C137" s="214" t="s">
        <v>182</v>
      </c>
      <c r="D137" s="214" t="s">
        <v>147</v>
      </c>
      <c r="E137" s="215" t="s">
        <v>1563</v>
      </c>
      <c r="F137" s="216" t="s">
        <v>1564</v>
      </c>
      <c r="G137" s="217" t="s">
        <v>319</v>
      </c>
      <c r="H137" s="218">
        <v>1</v>
      </c>
      <c r="I137" s="239">
        <v>0</v>
      </c>
      <c r="J137" s="219">
        <f>ROUND(I137*H137,2)</f>
        <v>0</v>
      </c>
      <c r="K137" s="112"/>
      <c r="L137" s="30"/>
      <c r="M137" s="113" t="s">
        <v>1</v>
      </c>
      <c r="N137" s="114" t="s">
        <v>37</v>
      </c>
      <c r="O137" s="115">
        <v>5.8000000000000003E-2</v>
      </c>
      <c r="P137" s="115">
        <f>O137*H137</f>
        <v>5.8000000000000003E-2</v>
      </c>
      <c r="Q137" s="115">
        <v>0</v>
      </c>
      <c r="R137" s="115">
        <f>Q137*H137</f>
        <v>0</v>
      </c>
      <c r="S137" s="115">
        <v>0</v>
      </c>
      <c r="T137" s="116">
        <f>S137*H137</f>
        <v>0</v>
      </c>
      <c r="U137" s="29"/>
      <c r="V137" s="29"/>
      <c r="W137" s="29"/>
      <c r="X137" s="29"/>
      <c r="Y137" s="29"/>
      <c r="Z137" s="29"/>
      <c r="AA137" s="29"/>
      <c r="AB137" s="29"/>
      <c r="AC137" s="29"/>
      <c r="AD137" s="29"/>
      <c r="AE137" s="29"/>
      <c r="AR137" s="117" t="s">
        <v>231</v>
      </c>
      <c r="AT137" s="117" t="s">
        <v>147</v>
      </c>
      <c r="AU137" s="117" t="s">
        <v>82</v>
      </c>
      <c r="AY137" s="18" t="s">
        <v>145</v>
      </c>
      <c r="BE137" s="118">
        <f>IF(N137="základní",J137,0)</f>
        <v>0</v>
      </c>
      <c r="BF137" s="118">
        <f>IF(N137="snížená",J137,0)</f>
        <v>0</v>
      </c>
      <c r="BG137" s="118">
        <f>IF(N137="zákl. přenesená",J137,0)</f>
        <v>0</v>
      </c>
      <c r="BH137" s="118">
        <f>IF(N137="sníž. přenesená",J137,0)</f>
        <v>0</v>
      </c>
      <c r="BI137" s="118">
        <f>IF(N137="nulová",J137,0)</f>
        <v>0</v>
      </c>
      <c r="BJ137" s="18" t="s">
        <v>80</v>
      </c>
      <c r="BK137" s="118">
        <f>ROUND(I137*H137,2)</f>
        <v>0</v>
      </c>
      <c r="BL137" s="18" t="s">
        <v>231</v>
      </c>
      <c r="BM137" s="117" t="s">
        <v>1565</v>
      </c>
    </row>
    <row r="138" spans="1:65" s="2" customFormat="1" ht="21.75" customHeight="1">
      <c r="A138" s="29"/>
      <c r="B138" s="111"/>
      <c r="C138" s="214" t="s">
        <v>188</v>
      </c>
      <c r="D138" s="214" t="s">
        <v>147</v>
      </c>
      <c r="E138" s="215" t="s">
        <v>1566</v>
      </c>
      <c r="F138" s="216" t="s">
        <v>1567</v>
      </c>
      <c r="G138" s="217" t="s">
        <v>319</v>
      </c>
      <c r="H138" s="218">
        <v>1</v>
      </c>
      <c r="I138" s="239">
        <v>0</v>
      </c>
      <c r="J138" s="219">
        <f>ROUND(I138*H138,2)</f>
        <v>0</v>
      </c>
      <c r="K138" s="112"/>
      <c r="L138" s="30"/>
      <c r="M138" s="113" t="s">
        <v>1</v>
      </c>
      <c r="N138" s="114" t="s">
        <v>37</v>
      </c>
      <c r="O138" s="115">
        <v>0.37</v>
      </c>
      <c r="P138" s="115">
        <f>O138*H138</f>
        <v>0.37</v>
      </c>
      <c r="Q138" s="115">
        <v>0</v>
      </c>
      <c r="R138" s="115">
        <f>Q138*H138</f>
        <v>0</v>
      </c>
      <c r="S138" s="115">
        <v>0</v>
      </c>
      <c r="T138" s="116">
        <f>S138*H138</f>
        <v>0</v>
      </c>
      <c r="U138" s="29"/>
      <c r="V138" s="29"/>
      <c r="W138" s="29"/>
      <c r="X138" s="29"/>
      <c r="Y138" s="29"/>
      <c r="Z138" s="29"/>
      <c r="AA138" s="29"/>
      <c r="AB138" s="29"/>
      <c r="AC138" s="29"/>
      <c r="AD138" s="29"/>
      <c r="AE138" s="29"/>
      <c r="AR138" s="117" t="s">
        <v>231</v>
      </c>
      <c r="AT138" s="117" t="s">
        <v>147</v>
      </c>
      <c r="AU138" s="117" t="s">
        <v>82</v>
      </c>
      <c r="AY138" s="18" t="s">
        <v>145</v>
      </c>
      <c r="BE138" s="118">
        <f>IF(N138="základní",J138,0)</f>
        <v>0</v>
      </c>
      <c r="BF138" s="118">
        <f>IF(N138="snížená",J138,0)</f>
        <v>0</v>
      </c>
      <c r="BG138" s="118">
        <f>IF(N138="zákl. přenesená",J138,0)</f>
        <v>0</v>
      </c>
      <c r="BH138" s="118">
        <f>IF(N138="sníž. přenesená",J138,0)</f>
        <v>0</v>
      </c>
      <c r="BI138" s="118">
        <f>IF(N138="nulová",J138,0)</f>
        <v>0</v>
      </c>
      <c r="BJ138" s="18" t="s">
        <v>80</v>
      </c>
      <c r="BK138" s="118">
        <f>ROUND(I138*H138,2)</f>
        <v>0</v>
      </c>
      <c r="BL138" s="18" t="s">
        <v>231</v>
      </c>
      <c r="BM138" s="117" t="s">
        <v>1568</v>
      </c>
    </row>
    <row r="139" spans="1:65" s="12" customFormat="1" ht="22.9" customHeight="1">
      <c r="B139" s="103"/>
      <c r="C139" s="208"/>
      <c r="D139" s="209" t="s">
        <v>71</v>
      </c>
      <c r="E139" s="212" t="s">
        <v>1569</v>
      </c>
      <c r="F139" s="212" t="s">
        <v>1570</v>
      </c>
      <c r="G139" s="208"/>
      <c r="H139" s="208"/>
      <c r="I139" s="208"/>
      <c r="J139" s="213">
        <f>BK139</f>
        <v>0</v>
      </c>
      <c r="L139" s="103"/>
      <c r="M139" s="105"/>
      <c r="N139" s="106"/>
      <c r="O139" s="106"/>
      <c r="P139" s="107">
        <f>SUM(P140:P142)</f>
        <v>0</v>
      </c>
      <c r="Q139" s="106"/>
      <c r="R139" s="107">
        <f>SUM(R140:R142)</f>
        <v>0</v>
      </c>
      <c r="S139" s="106"/>
      <c r="T139" s="108">
        <f>SUM(T140:T142)</f>
        <v>0</v>
      </c>
      <c r="AR139" s="104" t="s">
        <v>82</v>
      </c>
      <c r="AT139" s="109" t="s">
        <v>71</v>
      </c>
      <c r="AU139" s="109" t="s">
        <v>80</v>
      </c>
      <c r="AY139" s="104" t="s">
        <v>145</v>
      </c>
      <c r="BK139" s="110">
        <f>SUM(BK140:BK142)</f>
        <v>0</v>
      </c>
    </row>
    <row r="140" spans="1:65" s="2" customFormat="1" ht="21.75" customHeight="1">
      <c r="A140" s="29"/>
      <c r="B140" s="111"/>
      <c r="C140" s="214" t="s">
        <v>193</v>
      </c>
      <c r="D140" s="214" t="s">
        <v>147</v>
      </c>
      <c r="E140" s="215" t="s">
        <v>1571</v>
      </c>
      <c r="F140" s="216" t="s">
        <v>1572</v>
      </c>
      <c r="G140" s="217" t="s">
        <v>482</v>
      </c>
      <c r="H140" s="218">
        <v>1</v>
      </c>
      <c r="I140" s="239">
        <v>0</v>
      </c>
      <c r="J140" s="219">
        <f>ROUND(I140*H140,2)</f>
        <v>0</v>
      </c>
      <c r="K140" s="112"/>
      <c r="L140" s="30"/>
      <c r="M140" s="113" t="s">
        <v>1</v>
      </c>
      <c r="N140" s="114" t="s">
        <v>37</v>
      </c>
      <c r="O140" s="115">
        <v>0</v>
      </c>
      <c r="P140" s="115">
        <f>O140*H140</f>
        <v>0</v>
      </c>
      <c r="Q140" s="115">
        <v>0</v>
      </c>
      <c r="R140" s="115">
        <f>Q140*H140</f>
        <v>0</v>
      </c>
      <c r="S140" s="115">
        <v>0</v>
      </c>
      <c r="T140" s="116">
        <f>S140*H140</f>
        <v>0</v>
      </c>
      <c r="U140" s="29"/>
      <c r="V140" s="29"/>
      <c r="W140" s="29"/>
      <c r="X140" s="29"/>
      <c r="Y140" s="29"/>
      <c r="Z140" s="29"/>
      <c r="AA140" s="29"/>
      <c r="AB140" s="29"/>
      <c r="AC140" s="29"/>
      <c r="AD140" s="29"/>
      <c r="AE140" s="29"/>
      <c r="AR140" s="117" t="s">
        <v>231</v>
      </c>
      <c r="AT140" s="117" t="s">
        <v>147</v>
      </c>
      <c r="AU140" s="117" t="s">
        <v>82</v>
      </c>
      <c r="AY140" s="18" t="s">
        <v>145</v>
      </c>
      <c r="BE140" s="118">
        <f>IF(N140="základní",J140,0)</f>
        <v>0</v>
      </c>
      <c r="BF140" s="118">
        <f>IF(N140="snížená",J140,0)</f>
        <v>0</v>
      </c>
      <c r="BG140" s="118">
        <f>IF(N140="zákl. přenesená",J140,0)</f>
        <v>0</v>
      </c>
      <c r="BH140" s="118">
        <f>IF(N140="sníž. přenesená",J140,0)</f>
        <v>0</v>
      </c>
      <c r="BI140" s="118">
        <f>IF(N140="nulová",J140,0)</f>
        <v>0</v>
      </c>
      <c r="BJ140" s="18" t="s">
        <v>80</v>
      </c>
      <c r="BK140" s="118">
        <f>ROUND(I140*H140,2)</f>
        <v>0</v>
      </c>
      <c r="BL140" s="18" t="s">
        <v>231</v>
      </c>
      <c r="BM140" s="117" t="s">
        <v>231</v>
      </c>
    </row>
    <row r="141" spans="1:65" s="2" customFormat="1" ht="21.75" customHeight="1">
      <c r="A141" s="29"/>
      <c r="B141" s="111"/>
      <c r="C141" s="214" t="s">
        <v>107</v>
      </c>
      <c r="D141" s="214" t="s">
        <v>147</v>
      </c>
      <c r="E141" s="215" t="s">
        <v>1573</v>
      </c>
      <c r="F141" s="216" t="s">
        <v>1574</v>
      </c>
      <c r="G141" s="217" t="s">
        <v>482</v>
      </c>
      <c r="H141" s="218">
        <v>1</v>
      </c>
      <c r="I141" s="239">
        <v>0</v>
      </c>
      <c r="J141" s="219">
        <f>ROUND(I141*H141,2)</f>
        <v>0</v>
      </c>
      <c r="K141" s="112"/>
      <c r="L141" s="30"/>
      <c r="M141" s="113" t="s">
        <v>1</v>
      </c>
      <c r="N141" s="114" t="s">
        <v>37</v>
      </c>
      <c r="O141" s="115">
        <v>0</v>
      </c>
      <c r="P141" s="115">
        <f>O141*H141</f>
        <v>0</v>
      </c>
      <c r="Q141" s="115">
        <v>0</v>
      </c>
      <c r="R141" s="115">
        <f>Q141*H141</f>
        <v>0</v>
      </c>
      <c r="S141" s="115">
        <v>0</v>
      </c>
      <c r="T141" s="116">
        <f>S141*H141</f>
        <v>0</v>
      </c>
      <c r="U141" s="29"/>
      <c r="V141" s="29"/>
      <c r="W141" s="29"/>
      <c r="X141" s="29"/>
      <c r="Y141" s="29"/>
      <c r="Z141" s="29"/>
      <c r="AA141" s="29"/>
      <c r="AB141" s="29"/>
      <c r="AC141" s="29"/>
      <c r="AD141" s="29"/>
      <c r="AE141" s="29"/>
      <c r="AR141" s="117" t="s">
        <v>231</v>
      </c>
      <c r="AT141" s="117" t="s">
        <v>147</v>
      </c>
      <c r="AU141" s="117" t="s">
        <v>82</v>
      </c>
      <c r="AY141" s="18" t="s">
        <v>145</v>
      </c>
      <c r="BE141" s="118">
        <f>IF(N141="základní",J141,0)</f>
        <v>0</v>
      </c>
      <c r="BF141" s="118">
        <f>IF(N141="snížená",J141,0)</f>
        <v>0</v>
      </c>
      <c r="BG141" s="118">
        <f>IF(N141="zákl. přenesená",J141,0)</f>
        <v>0</v>
      </c>
      <c r="BH141" s="118">
        <f>IF(N141="sníž. přenesená",J141,0)</f>
        <v>0</v>
      </c>
      <c r="BI141" s="118">
        <f>IF(N141="nulová",J141,0)</f>
        <v>0</v>
      </c>
      <c r="BJ141" s="18" t="s">
        <v>80</v>
      </c>
      <c r="BK141" s="118">
        <f>ROUND(I141*H141,2)</f>
        <v>0</v>
      </c>
      <c r="BL141" s="18" t="s">
        <v>231</v>
      </c>
      <c r="BM141" s="117" t="s">
        <v>243</v>
      </c>
    </row>
    <row r="142" spans="1:65" s="2" customFormat="1" ht="16.5" customHeight="1">
      <c r="A142" s="29"/>
      <c r="B142" s="111"/>
      <c r="C142" s="214" t="s">
        <v>202</v>
      </c>
      <c r="D142" s="214" t="s">
        <v>147</v>
      </c>
      <c r="E142" s="215" t="s">
        <v>1575</v>
      </c>
      <c r="F142" s="216" t="s">
        <v>582</v>
      </c>
      <c r="G142" s="217" t="s">
        <v>482</v>
      </c>
      <c r="H142" s="218">
        <v>1</v>
      </c>
      <c r="I142" s="239">
        <v>0</v>
      </c>
      <c r="J142" s="219">
        <f>ROUND(I142*H142,2)</f>
        <v>0</v>
      </c>
      <c r="K142" s="112"/>
      <c r="L142" s="30"/>
      <c r="M142" s="113" t="s">
        <v>1</v>
      </c>
      <c r="N142" s="114" t="s">
        <v>37</v>
      </c>
      <c r="O142" s="115">
        <v>0</v>
      </c>
      <c r="P142" s="115">
        <f>O142*H142</f>
        <v>0</v>
      </c>
      <c r="Q142" s="115">
        <v>0</v>
      </c>
      <c r="R142" s="115">
        <f>Q142*H142</f>
        <v>0</v>
      </c>
      <c r="S142" s="115">
        <v>0</v>
      </c>
      <c r="T142" s="116">
        <f>S142*H142</f>
        <v>0</v>
      </c>
      <c r="U142" s="29"/>
      <c r="V142" s="29"/>
      <c r="W142" s="29"/>
      <c r="X142" s="29"/>
      <c r="Y142" s="29"/>
      <c r="Z142" s="29"/>
      <c r="AA142" s="29"/>
      <c r="AB142" s="29"/>
      <c r="AC142" s="29"/>
      <c r="AD142" s="29"/>
      <c r="AE142" s="29"/>
      <c r="AR142" s="117" t="s">
        <v>231</v>
      </c>
      <c r="AT142" s="117" t="s">
        <v>147</v>
      </c>
      <c r="AU142" s="117" t="s">
        <v>82</v>
      </c>
      <c r="AY142" s="18" t="s">
        <v>145</v>
      </c>
      <c r="BE142" s="118">
        <f>IF(N142="základní",J142,0)</f>
        <v>0</v>
      </c>
      <c r="BF142" s="118">
        <f>IF(N142="snížená",J142,0)</f>
        <v>0</v>
      </c>
      <c r="BG142" s="118">
        <f>IF(N142="zákl. přenesená",J142,0)</f>
        <v>0</v>
      </c>
      <c r="BH142" s="118">
        <f>IF(N142="sníž. přenesená",J142,0)</f>
        <v>0</v>
      </c>
      <c r="BI142" s="118">
        <f>IF(N142="nulová",J142,0)</f>
        <v>0</v>
      </c>
      <c r="BJ142" s="18" t="s">
        <v>80</v>
      </c>
      <c r="BK142" s="118">
        <f>ROUND(I142*H142,2)</f>
        <v>0</v>
      </c>
      <c r="BL142" s="18" t="s">
        <v>231</v>
      </c>
      <c r="BM142" s="117" t="s">
        <v>252</v>
      </c>
    </row>
    <row r="143" spans="1:65" s="12" customFormat="1" ht="22.9" customHeight="1">
      <c r="B143" s="103"/>
      <c r="C143" s="208"/>
      <c r="D143" s="209" t="s">
        <v>71</v>
      </c>
      <c r="E143" s="212" t="s">
        <v>1576</v>
      </c>
      <c r="F143" s="212" t="s">
        <v>1577</v>
      </c>
      <c r="G143" s="208"/>
      <c r="H143" s="208"/>
      <c r="I143" s="208"/>
      <c r="J143" s="213">
        <f>BK143</f>
        <v>0</v>
      </c>
      <c r="L143" s="103"/>
      <c r="M143" s="105"/>
      <c r="N143" s="106"/>
      <c r="O143" s="106"/>
      <c r="P143" s="107">
        <f>SUM(P144:P150)</f>
        <v>0</v>
      </c>
      <c r="Q143" s="106"/>
      <c r="R143" s="107">
        <f>SUM(R144:R150)</f>
        <v>4.6999999999999999E-4</v>
      </c>
      <c r="S143" s="106"/>
      <c r="T143" s="108">
        <f>SUM(T144:T150)</f>
        <v>0</v>
      </c>
      <c r="AR143" s="104" t="s">
        <v>82</v>
      </c>
      <c r="AT143" s="109" t="s">
        <v>71</v>
      </c>
      <c r="AU143" s="109" t="s">
        <v>80</v>
      </c>
      <c r="AY143" s="104" t="s">
        <v>145</v>
      </c>
      <c r="BK143" s="110">
        <f>SUM(BK144:BK150)</f>
        <v>0</v>
      </c>
    </row>
    <row r="144" spans="1:65" s="2" customFormat="1" ht="16.5" customHeight="1">
      <c r="A144" s="29"/>
      <c r="B144" s="111"/>
      <c r="C144" s="233" t="s">
        <v>8</v>
      </c>
      <c r="D144" s="233" t="s">
        <v>316</v>
      </c>
      <c r="E144" s="234" t="s">
        <v>1578</v>
      </c>
      <c r="F144" s="235" t="s">
        <v>1579</v>
      </c>
      <c r="G144" s="236" t="s">
        <v>482</v>
      </c>
      <c r="H144" s="237">
        <v>1</v>
      </c>
      <c r="I144" s="239">
        <v>0</v>
      </c>
      <c r="J144" s="238">
        <f t="shared" ref="J144:J150" si="0">ROUND(I144*H144,2)</f>
        <v>0</v>
      </c>
      <c r="K144" s="135"/>
      <c r="L144" s="136"/>
      <c r="M144" s="137" t="s">
        <v>1</v>
      </c>
      <c r="N144" s="138" t="s">
        <v>37</v>
      </c>
      <c r="O144" s="115">
        <v>0</v>
      </c>
      <c r="P144" s="115">
        <f t="shared" ref="P144:P150" si="1">O144*H144</f>
        <v>0</v>
      </c>
      <c r="Q144" s="115">
        <v>0</v>
      </c>
      <c r="R144" s="115">
        <f t="shared" ref="R144:R150" si="2">Q144*H144</f>
        <v>0</v>
      </c>
      <c r="S144" s="115">
        <v>0</v>
      </c>
      <c r="T144" s="116">
        <f t="shared" ref="T144:T150" si="3">S144*H144</f>
        <v>0</v>
      </c>
      <c r="U144" s="29"/>
      <c r="V144" s="29"/>
      <c r="W144" s="29"/>
      <c r="X144" s="29"/>
      <c r="Y144" s="29"/>
      <c r="Z144" s="29"/>
      <c r="AA144" s="29"/>
      <c r="AB144" s="29"/>
      <c r="AC144" s="29"/>
      <c r="AD144" s="29"/>
      <c r="AE144" s="29"/>
      <c r="AR144" s="117" t="s">
        <v>311</v>
      </c>
      <c r="AT144" s="117" t="s">
        <v>316</v>
      </c>
      <c r="AU144" s="117" t="s">
        <v>82</v>
      </c>
      <c r="AY144" s="18" t="s">
        <v>145</v>
      </c>
      <c r="BE144" s="118">
        <f t="shared" ref="BE144:BE150" si="4">IF(N144="základní",J144,0)</f>
        <v>0</v>
      </c>
      <c r="BF144" s="118">
        <f t="shared" ref="BF144:BF150" si="5">IF(N144="snížená",J144,0)</f>
        <v>0</v>
      </c>
      <c r="BG144" s="118">
        <f t="shared" ref="BG144:BG150" si="6">IF(N144="zákl. přenesená",J144,0)</f>
        <v>0</v>
      </c>
      <c r="BH144" s="118">
        <f t="shared" ref="BH144:BH150" si="7">IF(N144="sníž. přenesená",J144,0)</f>
        <v>0</v>
      </c>
      <c r="BI144" s="118">
        <f t="shared" ref="BI144:BI150" si="8">IF(N144="nulová",J144,0)</f>
        <v>0</v>
      </c>
      <c r="BJ144" s="18" t="s">
        <v>80</v>
      </c>
      <c r="BK144" s="118">
        <f t="shared" ref="BK144:BK150" si="9">ROUND(I144*H144,2)</f>
        <v>0</v>
      </c>
      <c r="BL144" s="18" t="s">
        <v>231</v>
      </c>
      <c r="BM144" s="117" t="s">
        <v>1580</v>
      </c>
    </row>
    <row r="145" spans="1:65" s="2" customFormat="1" ht="16.5" customHeight="1">
      <c r="A145" s="29"/>
      <c r="B145" s="111"/>
      <c r="C145" s="233" t="s">
        <v>212</v>
      </c>
      <c r="D145" s="233" t="s">
        <v>316</v>
      </c>
      <c r="E145" s="234" t="s">
        <v>1581</v>
      </c>
      <c r="F145" s="235" t="s">
        <v>1582</v>
      </c>
      <c r="G145" s="236" t="s">
        <v>319</v>
      </c>
      <c r="H145" s="237">
        <v>1</v>
      </c>
      <c r="I145" s="239">
        <v>0</v>
      </c>
      <c r="J145" s="238">
        <f t="shared" si="0"/>
        <v>0</v>
      </c>
      <c r="K145" s="135"/>
      <c r="L145" s="136"/>
      <c r="M145" s="137" t="s">
        <v>1</v>
      </c>
      <c r="N145" s="138" t="s">
        <v>37</v>
      </c>
      <c r="O145" s="115">
        <v>0</v>
      </c>
      <c r="P145" s="115">
        <f t="shared" si="1"/>
        <v>0</v>
      </c>
      <c r="Q145" s="115">
        <v>3.6999999999999999E-4</v>
      </c>
      <c r="R145" s="115">
        <f t="shared" si="2"/>
        <v>3.6999999999999999E-4</v>
      </c>
      <c r="S145" s="115">
        <v>0</v>
      </c>
      <c r="T145" s="116">
        <f t="shared" si="3"/>
        <v>0</v>
      </c>
      <c r="U145" s="29"/>
      <c r="V145" s="29"/>
      <c r="W145" s="29"/>
      <c r="X145" s="29"/>
      <c r="Y145" s="29"/>
      <c r="Z145" s="29"/>
      <c r="AA145" s="29"/>
      <c r="AB145" s="29"/>
      <c r="AC145" s="29"/>
      <c r="AD145" s="29"/>
      <c r="AE145" s="29"/>
      <c r="AR145" s="117" t="s">
        <v>311</v>
      </c>
      <c r="AT145" s="117" t="s">
        <v>316</v>
      </c>
      <c r="AU145" s="117" t="s">
        <v>82</v>
      </c>
      <c r="AY145" s="18" t="s">
        <v>145</v>
      </c>
      <c r="BE145" s="118">
        <f t="shared" si="4"/>
        <v>0</v>
      </c>
      <c r="BF145" s="118">
        <f t="shared" si="5"/>
        <v>0</v>
      </c>
      <c r="BG145" s="118">
        <f t="shared" si="6"/>
        <v>0</v>
      </c>
      <c r="BH145" s="118">
        <f t="shared" si="7"/>
        <v>0</v>
      </c>
      <c r="BI145" s="118">
        <f t="shared" si="8"/>
        <v>0</v>
      </c>
      <c r="BJ145" s="18" t="s">
        <v>80</v>
      </c>
      <c r="BK145" s="118">
        <f t="shared" si="9"/>
        <v>0</v>
      </c>
      <c r="BL145" s="18" t="s">
        <v>231</v>
      </c>
      <c r="BM145" s="117" t="s">
        <v>1583</v>
      </c>
    </row>
    <row r="146" spans="1:65" s="2" customFormat="1" ht="16.5" customHeight="1">
      <c r="A146" s="29"/>
      <c r="B146" s="111"/>
      <c r="C146" s="233" t="s">
        <v>218</v>
      </c>
      <c r="D146" s="233" t="s">
        <v>316</v>
      </c>
      <c r="E146" s="234" t="s">
        <v>1584</v>
      </c>
      <c r="F146" s="235" t="s">
        <v>1585</v>
      </c>
      <c r="G146" s="236" t="s">
        <v>319</v>
      </c>
      <c r="H146" s="237">
        <v>1</v>
      </c>
      <c r="I146" s="239">
        <v>0</v>
      </c>
      <c r="J146" s="238">
        <f t="shared" si="0"/>
        <v>0</v>
      </c>
      <c r="K146" s="135"/>
      <c r="L146" s="136"/>
      <c r="M146" s="137" t="s">
        <v>1</v>
      </c>
      <c r="N146" s="138" t="s">
        <v>37</v>
      </c>
      <c r="O146" s="115">
        <v>0</v>
      </c>
      <c r="P146" s="115">
        <f t="shared" si="1"/>
        <v>0</v>
      </c>
      <c r="Q146" s="115">
        <v>1E-4</v>
      </c>
      <c r="R146" s="115">
        <f t="shared" si="2"/>
        <v>1E-4</v>
      </c>
      <c r="S146" s="115">
        <v>0</v>
      </c>
      <c r="T146" s="116">
        <f t="shared" si="3"/>
        <v>0</v>
      </c>
      <c r="U146" s="29"/>
      <c r="V146" s="29"/>
      <c r="W146" s="29"/>
      <c r="X146" s="29"/>
      <c r="Y146" s="29"/>
      <c r="Z146" s="29"/>
      <c r="AA146" s="29"/>
      <c r="AB146" s="29"/>
      <c r="AC146" s="29"/>
      <c r="AD146" s="29"/>
      <c r="AE146" s="29"/>
      <c r="AR146" s="117" t="s">
        <v>311</v>
      </c>
      <c r="AT146" s="117" t="s">
        <v>316</v>
      </c>
      <c r="AU146" s="117" t="s">
        <v>82</v>
      </c>
      <c r="AY146" s="18" t="s">
        <v>145</v>
      </c>
      <c r="BE146" s="118">
        <f t="shared" si="4"/>
        <v>0</v>
      </c>
      <c r="BF146" s="118">
        <f t="shared" si="5"/>
        <v>0</v>
      </c>
      <c r="BG146" s="118">
        <f t="shared" si="6"/>
        <v>0</v>
      </c>
      <c r="BH146" s="118">
        <f t="shared" si="7"/>
        <v>0</v>
      </c>
      <c r="BI146" s="118">
        <f t="shared" si="8"/>
        <v>0</v>
      </c>
      <c r="BJ146" s="18" t="s">
        <v>80</v>
      </c>
      <c r="BK146" s="118">
        <f t="shared" si="9"/>
        <v>0</v>
      </c>
      <c r="BL146" s="18" t="s">
        <v>231</v>
      </c>
      <c r="BM146" s="117" t="s">
        <v>1586</v>
      </c>
    </row>
    <row r="147" spans="1:65" s="2" customFormat="1" ht="16.5" customHeight="1">
      <c r="A147" s="29"/>
      <c r="B147" s="111"/>
      <c r="C147" s="214" t="s">
        <v>227</v>
      </c>
      <c r="D147" s="214" t="s">
        <v>147</v>
      </c>
      <c r="E147" s="215" t="s">
        <v>1587</v>
      </c>
      <c r="F147" s="216" t="s">
        <v>1588</v>
      </c>
      <c r="G147" s="217" t="s">
        <v>482</v>
      </c>
      <c r="H147" s="218">
        <v>1</v>
      </c>
      <c r="I147" s="239">
        <v>0</v>
      </c>
      <c r="J147" s="219">
        <f t="shared" si="0"/>
        <v>0</v>
      </c>
      <c r="K147" s="112"/>
      <c r="L147" s="30"/>
      <c r="M147" s="113" t="s">
        <v>1</v>
      </c>
      <c r="N147" s="114" t="s">
        <v>37</v>
      </c>
      <c r="O147" s="115">
        <v>0</v>
      </c>
      <c r="P147" s="115">
        <f t="shared" si="1"/>
        <v>0</v>
      </c>
      <c r="Q147" s="115">
        <v>0</v>
      </c>
      <c r="R147" s="115">
        <f t="shared" si="2"/>
        <v>0</v>
      </c>
      <c r="S147" s="115">
        <v>0</v>
      </c>
      <c r="T147" s="116">
        <f t="shared" si="3"/>
        <v>0</v>
      </c>
      <c r="U147" s="29"/>
      <c r="V147" s="29"/>
      <c r="W147" s="29"/>
      <c r="X147" s="29"/>
      <c r="Y147" s="29"/>
      <c r="Z147" s="29"/>
      <c r="AA147" s="29"/>
      <c r="AB147" s="29"/>
      <c r="AC147" s="29"/>
      <c r="AD147" s="29"/>
      <c r="AE147" s="29"/>
      <c r="AR147" s="117" t="s">
        <v>231</v>
      </c>
      <c r="AT147" s="117" t="s">
        <v>147</v>
      </c>
      <c r="AU147" s="117" t="s">
        <v>82</v>
      </c>
      <c r="AY147" s="18" t="s">
        <v>145</v>
      </c>
      <c r="BE147" s="118">
        <f t="shared" si="4"/>
        <v>0</v>
      </c>
      <c r="BF147" s="118">
        <f t="shared" si="5"/>
        <v>0</v>
      </c>
      <c r="BG147" s="118">
        <f t="shared" si="6"/>
        <v>0</v>
      </c>
      <c r="BH147" s="118">
        <f t="shared" si="7"/>
        <v>0</v>
      </c>
      <c r="BI147" s="118">
        <f t="shared" si="8"/>
        <v>0</v>
      </c>
      <c r="BJ147" s="18" t="s">
        <v>80</v>
      </c>
      <c r="BK147" s="118">
        <f t="shared" si="9"/>
        <v>0</v>
      </c>
      <c r="BL147" s="18" t="s">
        <v>231</v>
      </c>
      <c r="BM147" s="117" t="s">
        <v>188</v>
      </c>
    </row>
    <row r="148" spans="1:65" s="2" customFormat="1" ht="16.5" customHeight="1">
      <c r="A148" s="29"/>
      <c r="B148" s="111"/>
      <c r="C148" s="214" t="s">
        <v>231</v>
      </c>
      <c r="D148" s="214" t="s">
        <v>147</v>
      </c>
      <c r="E148" s="215" t="s">
        <v>1589</v>
      </c>
      <c r="F148" s="216" t="s">
        <v>582</v>
      </c>
      <c r="G148" s="217" t="s">
        <v>492</v>
      </c>
      <c r="H148" s="218">
        <v>1</v>
      </c>
      <c r="I148" s="239">
        <v>0</v>
      </c>
      <c r="J148" s="219">
        <f t="shared" si="0"/>
        <v>0</v>
      </c>
      <c r="K148" s="112"/>
      <c r="L148" s="30"/>
      <c r="M148" s="113" t="s">
        <v>1</v>
      </c>
      <c r="N148" s="114" t="s">
        <v>37</v>
      </c>
      <c r="O148" s="115">
        <v>0</v>
      </c>
      <c r="P148" s="115">
        <f t="shared" si="1"/>
        <v>0</v>
      </c>
      <c r="Q148" s="115">
        <v>0</v>
      </c>
      <c r="R148" s="115">
        <f t="shared" si="2"/>
        <v>0</v>
      </c>
      <c r="S148" s="115">
        <v>0</v>
      </c>
      <c r="T148" s="116">
        <f t="shared" si="3"/>
        <v>0</v>
      </c>
      <c r="U148" s="29"/>
      <c r="V148" s="29"/>
      <c r="W148" s="29"/>
      <c r="X148" s="29"/>
      <c r="Y148" s="29"/>
      <c r="Z148" s="29"/>
      <c r="AA148" s="29"/>
      <c r="AB148" s="29"/>
      <c r="AC148" s="29"/>
      <c r="AD148" s="29"/>
      <c r="AE148" s="29"/>
      <c r="AR148" s="117" t="s">
        <v>231</v>
      </c>
      <c r="AT148" s="117" t="s">
        <v>147</v>
      </c>
      <c r="AU148" s="117" t="s">
        <v>82</v>
      </c>
      <c r="AY148" s="18" t="s">
        <v>145</v>
      </c>
      <c r="BE148" s="118">
        <f t="shared" si="4"/>
        <v>0</v>
      </c>
      <c r="BF148" s="118">
        <f t="shared" si="5"/>
        <v>0</v>
      </c>
      <c r="BG148" s="118">
        <f t="shared" si="6"/>
        <v>0</v>
      </c>
      <c r="BH148" s="118">
        <f t="shared" si="7"/>
        <v>0</v>
      </c>
      <c r="BI148" s="118">
        <f t="shared" si="8"/>
        <v>0</v>
      </c>
      <c r="BJ148" s="18" t="s">
        <v>80</v>
      </c>
      <c r="BK148" s="118">
        <f t="shared" si="9"/>
        <v>0</v>
      </c>
      <c r="BL148" s="18" t="s">
        <v>231</v>
      </c>
      <c r="BM148" s="117" t="s">
        <v>107</v>
      </c>
    </row>
    <row r="149" spans="1:65" s="2" customFormat="1" ht="16.5" customHeight="1">
      <c r="A149" s="29"/>
      <c r="B149" s="111"/>
      <c r="C149" s="214" t="s">
        <v>238</v>
      </c>
      <c r="D149" s="214" t="s">
        <v>147</v>
      </c>
      <c r="E149" s="215" t="s">
        <v>1590</v>
      </c>
      <c r="F149" s="216" t="s">
        <v>533</v>
      </c>
      <c r="G149" s="217" t="s">
        <v>492</v>
      </c>
      <c r="H149" s="218">
        <v>1</v>
      </c>
      <c r="I149" s="239">
        <v>0</v>
      </c>
      <c r="J149" s="219">
        <f t="shared" si="0"/>
        <v>0</v>
      </c>
      <c r="K149" s="112"/>
      <c r="L149" s="30"/>
      <c r="M149" s="113" t="s">
        <v>1</v>
      </c>
      <c r="N149" s="114" t="s">
        <v>37</v>
      </c>
      <c r="O149" s="115">
        <v>0</v>
      </c>
      <c r="P149" s="115">
        <f t="shared" si="1"/>
        <v>0</v>
      </c>
      <c r="Q149" s="115">
        <v>0</v>
      </c>
      <c r="R149" s="115">
        <f t="shared" si="2"/>
        <v>0</v>
      </c>
      <c r="S149" s="115">
        <v>0</v>
      </c>
      <c r="T149" s="116">
        <f t="shared" si="3"/>
        <v>0</v>
      </c>
      <c r="U149" s="29"/>
      <c r="V149" s="29"/>
      <c r="W149" s="29"/>
      <c r="X149" s="29"/>
      <c r="Y149" s="29"/>
      <c r="Z149" s="29"/>
      <c r="AA149" s="29"/>
      <c r="AB149" s="29"/>
      <c r="AC149" s="29"/>
      <c r="AD149" s="29"/>
      <c r="AE149" s="29"/>
      <c r="AR149" s="117" t="s">
        <v>231</v>
      </c>
      <c r="AT149" s="117" t="s">
        <v>147</v>
      </c>
      <c r="AU149" s="117" t="s">
        <v>82</v>
      </c>
      <c r="AY149" s="18" t="s">
        <v>145</v>
      </c>
      <c r="BE149" s="118">
        <f t="shared" si="4"/>
        <v>0</v>
      </c>
      <c r="BF149" s="118">
        <f t="shared" si="5"/>
        <v>0</v>
      </c>
      <c r="BG149" s="118">
        <f t="shared" si="6"/>
        <v>0</v>
      </c>
      <c r="BH149" s="118">
        <f t="shared" si="7"/>
        <v>0</v>
      </c>
      <c r="BI149" s="118">
        <f t="shared" si="8"/>
        <v>0</v>
      </c>
      <c r="BJ149" s="18" t="s">
        <v>80</v>
      </c>
      <c r="BK149" s="118">
        <f t="shared" si="9"/>
        <v>0</v>
      </c>
      <c r="BL149" s="18" t="s">
        <v>231</v>
      </c>
      <c r="BM149" s="117" t="s">
        <v>8</v>
      </c>
    </row>
    <row r="150" spans="1:65" s="2" customFormat="1" ht="16.5" customHeight="1">
      <c r="A150" s="29"/>
      <c r="B150" s="111"/>
      <c r="C150" s="214" t="s">
        <v>243</v>
      </c>
      <c r="D150" s="214" t="s">
        <v>147</v>
      </c>
      <c r="E150" s="215" t="s">
        <v>1591</v>
      </c>
      <c r="F150" s="216" t="s">
        <v>535</v>
      </c>
      <c r="G150" s="217" t="s">
        <v>492</v>
      </c>
      <c r="H150" s="218">
        <v>1</v>
      </c>
      <c r="I150" s="239">
        <v>0</v>
      </c>
      <c r="J150" s="219">
        <f t="shared" si="0"/>
        <v>0</v>
      </c>
      <c r="K150" s="112"/>
      <c r="L150" s="30"/>
      <c r="M150" s="113" t="s">
        <v>1</v>
      </c>
      <c r="N150" s="114" t="s">
        <v>37</v>
      </c>
      <c r="O150" s="115">
        <v>0</v>
      </c>
      <c r="P150" s="115">
        <f t="shared" si="1"/>
        <v>0</v>
      </c>
      <c r="Q150" s="115">
        <v>0</v>
      </c>
      <c r="R150" s="115">
        <f t="shared" si="2"/>
        <v>0</v>
      </c>
      <c r="S150" s="115">
        <v>0</v>
      </c>
      <c r="T150" s="116">
        <f t="shared" si="3"/>
        <v>0</v>
      </c>
      <c r="U150" s="29"/>
      <c r="V150" s="29"/>
      <c r="W150" s="29"/>
      <c r="X150" s="29"/>
      <c r="Y150" s="29"/>
      <c r="Z150" s="29"/>
      <c r="AA150" s="29"/>
      <c r="AB150" s="29"/>
      <c r="AC150" s="29"/>
      <c r="AD150" s="29"/>
      <c r="AE150" s="29"/>
      <c r="AR150" s="117" t="s">
        <v>231</v>
      </c>
      <c r="AT150" s="117" t="s">
        <v>147</v>
      </c>
      <c r="AU150" s="117" t="s">
        <v>82</v>
      </c>
      <c r="AY150" s="18" t="s">
        <v>145</v>
      </c>
      <c r="BE150" s="118">
        <f t="shared" si="4"/>
        <v>0</v>
      </c>
      <c r="BF150" s="118">
        <f t="shared" si="5"/>
        <v>0</v>
      </c>
      <c r="BG150" s="118">
        <f t="shared" si="6"/>
        <v>0</v>
      </c>
      <c r="BH150" s="118">
        <f t="shared" si="7"/>
        <v>0</v>
      </c>
      <c r="BI150" s="118">
        <f t="shared" si="8"/>
        <v>0</v>
      </c>
      <c r="BJ150" s="18" t="s">
        <v>80</v>
      </c>
      <c r="BK150" s="118">
        <f t="shared" si="9"/>
        <v>0</v>
      </c>
      <c r="BL150" s="18" t="s">
        <v>231</v>
      </c>
      <c r="BM150" s="117" t="s">
        <v>218</v>
      </c>
    </row>
    <row r="151" spans="1:65" s="12" customFormat="1" ht="25.9" customHeight="1">
      <c r="B151" s="103"/>
      <c r="C151" s="208"/>
      <c r="D151" s="209" t="s">
        <v>71</v>
      </c>
      <c r="E151" s="210" t="s">
        <v>316</v>
      </c>
      <c r="F151" s="210" t="s">
        <v>1592</v>
      </c>
      <c r="G151" s="208"/>
      <c r="H151" s="208"/>
      <c r="I151" s="208"/>
      <c r="J151" s="211">
        <f>BK151</f>
        <v>0</v>
      </c>
      <c r="L151" s="103"/>
      <c r="M151" s="105"/>
      <c r="N151" s="106"/>
      <c r="O151" s="106"/>
      <c r="P151" s="107">
        <f>P152</f>
        <v>20.093349999999997</v>
      </c>
      <c r="Q151" s="106"/>
      <c r="R151" s="107">
        <f>R152</f>
        <v>9.5849999999999998E-3</v>
      </c>
      <c r="S151" s="106"/>
      <c r="T151" s="108">
        <f>T152</f>
        <v>0</v>
      </c>
      <c r="AR151" s="104" t="s">
        <v>161</v>
      </c>
      <c r="AT151" s="109" t="s">
        <v>71</v>
      </c>
      <c r="AU151" s="109" t="s">
        <v>72</v>
      </c>
      <c r="AY151" s="104" t="s">
        <v>145</v>
      </c>
      <c r="BK151" s="110">
        <f>BK152</f>
        <v>0</v>
      </c>
    </row>
    <row r="152" spans="1:65" s="12" customFormat="1" ht="22.9" customHeight="1">
      <c r="B152" s="103"/>
      <c r="C152" s="208"/>
      <c r="D152" s="209" t="s">
        <v>71</v>
      </c>
      <c r="E152" s="212" t="s">
        <v>1593</v>
      </c>
      <c r="F152" s="212" t="s">
        <v>1594</v>
      </c>
      <c r="G152" s="208"/>
      <c r="H152" s="208"/>
      <c r="I152" s="208"/>
      <c r="J152" s="213">
        <f>BK152</f>
        <v>0</v>
      </c>
      <c r="L152" s="103"/>
      <c r="M152" s="105"/>
      <c r="N152" s="106"/>
      <c r="O152" s="106"/>
      <c r="P152" s="107">
        <f>SUM(P153:P159)</f>
        <v>20.093349999999997</v>
      </c>
      <c r="Q152" s="106"/>
      <c r="R152" s="107">
        <f>SUM(R153:R159)</f>
        <v>9.5849999999999998E-3</v>
      </c>
      <c r="S152" s="106"/>
      <c r="T152" s="108">
        <f>SUM(T153:T159)</f>
        <v>0</v>
      </c>
      <c r="AR152" s="104" t="s">
        <v>161</v>
      </c>
      <c r="AT152" s="109" t="s">
        <v>71</v>
      </c>
      <c r="AU152" s="109" t="s">
        <v>80</v>
      </c>
      <c r="AY152" s="104" t="s">
        <v>145</v>
      </c>
      <c r="BK152" s="110">
        <f>SUM(BK153:BK159)</f>
        <v>0</v>
      </c>
    </row>
    <row r="153" spans="1:65" s="2" customFormat="1" ht="21.75" customHeight="1">
      <c r="A153" s="29"/>
      <c r="B153" s="111"/>
      <c r="C153" s="214" t="s">
        <v>248</v>
      </c>
      <c r="D153" s="214" t="s">
        <v>147</v>
      </c>
      <c r="E153" s="215" t="s">
        <v>1595</v>
      </c>
      <c r="F153" s="216" t="s">
        <v>1596</v>
      </c>
      <c r="G153" s="217" t="s">
        <v>1597</v>
      </c>
      <c r="H153" s="218">
        <v>0.35</v>
      </c>
      <c r="I153" s="239">
        <v>0</v>
      </c>
      <c r="J153" s="219">
        <f>ROUND(I153*H153,2)</f>
        <v>0</v>
      </c>
      <c r="K153" s="112"/>
      <c r="L153" s="30"/>
      <c r="M153" s="113" t="s">
        <v>1</v>
      </c>
      <c r="N153" s="114" t="s">
        <v>37</v>
      </c>
      <c r="O153" s="115">
        <v>4.6959999999999997</v>
      </c>
      <c r="P153" s="115">
        <f>O153*H153</f>
        <v>1.6435999999999997</v>
      </c>
      <c r="Q153" s="115">
        <v>9.9000000000000008E-3</v>
      </c>
      <c r="R153" s="115">
        <f>Q153*H153</f>
        <v>3.4650000000000002E-3</v>
      </c>
      <c r="S153" s="115">
        <v>0</v>
      </c>
      <c r="T153" s="116">
        <f>S153*H153</f>
        <v>0</v>
      </c>
      <c r="U153" s="29"/>
      <c r="V153" s="29"/>
      <c r="W153" s="29"/>
      <c r="X153" s="29"/>
      <c r="Y153" s="29"/>
      <c r="Z153" s="29"/>
      <c r="AA153" s="29"/>
      <c r="AB153" s="29"/>
      <c r="AC153" s="29"/>
      <c r="AD153" s="29"/>
      <c r="AE153" s="29"/>
      <c r="AR153" s="117" t="s">
        <v>583</v>
      </c>
      <c r="AT153" s="117" t="s">
        <v>147</v>
      </c>
      <c r="AU153" s="117" t="s">
        <v>82</v>
      </c>
      <c r="AY153" s="18" t="s">
        <v>145</v>
      </c>
      <c r="BE153" s="118">
        <f>IF(N153="základní",J153,0)</f>
        <v>0</v>
      </c>
      <c r="BF153" s="118">
        <f>IF(N153="snížená",J153,0)</f>
        <v>0</v>
      </c>
      <c r="BG153" s="118">
        <f>IF(N153="zákl. přenesená",J153,0)</f>
        <v>0</v>
      </c>
      <c r="BH153" s="118">
        <f>IF(N153="sníž. přenesená",J153,0)</f>
        <v>0</v>
      </c>
      <c r="BI153" s="118">
        <f>IF(N153="nulová",J153,0)</f>
        <v>0</v>
      </c>
      <c r="BJ153" s="18" t="s">
        <v>80</v>
      </c>
      <c r="BK153" s="118">
        <f>ROUND(I153*H153,2)</f>
        <v>0</v>
      </c>
      <c r="BL153" s="18" t="s">
        <v>583</v>
      </c>
      <c r="BM153" s="117" t="s">
        <v>1598</v>
      </c>
    </row>
    <row r="154" spans="1:65" s="2" customFormat="1" ht="24.2" customHeight="1">
      <c r="A154" s="29"/>
      <c r="B154" s="111"/>
      <c r="C154" s="214" t="s">
        <v>252</v>
      </c>
      <c r="D154" s="214" t="s">
        <v>147</v>
      </c>
      <c r="E154" s="215" t="s">
        <v>1599</v>
      </c>
      <c r="F154" s="216" t="s">
        <v>1600</v>
      </c>
      <c r="G154" s="217" t="s">
        <v>365</v>
      </c>
      <c r="H154" s="218">
        <v>50</v>
      </c>
      <c r="I154" s="239">
        <v>0</v>
      </c>
      <c r="J154" s="219">
        <f>ROUND(I154*H154,2)</f>
        <v>0</v>
      </c>
      <c r="K154" s="112"/>
      <c r="L154" s="30"/>
      <c r="M154" s="113" t="s">
        <v>1</v>
      </c>
      <c r="N154" s="114" t="s">
        <v>37</v>
      </c>
      <c r="O154" s="115">
        <v>0.14899999999999999</v>
      </c>
      <c r="P154" s="115">
        <f>O154*H154</f>
        <v>7.4499999999999993</v>
      </c>
      <c r="Q154" s="115">
        <v>0</v>
      </c>
      <c r="R154" s="115">
        <f>Q154*H154</f>
        <v>0</v>
      </c>
      <c r="S154" s="115">
        <v>0</v>
      </c>
      <c r="T154" s="116">
        <f>S154*H154</f>
        <v>0</v>
      </c>
      <c r="U154" s="29"/>
      <c r="V154" s="29"/>
      <c r="W154" s="29"/>
      <c r="X154" s="29"/>
      <c r="Y154" s="29"/>
      <c r="Z154" s="29"/>
      <c r="AA154" s="29"/>
      <c r="AB154" s="29"/>
      <c r="AC154" s="29"/>
      <c r="AD154" s="29"/>
      <c r="AE154" s="29"/>
      <c r="AR154" s="117" t="s">
        <v>583</v>
      </c>
      <c r="AT154" s="117" t="s">
        <v>147</v>
      </c>
      <c r="AU154" s="117" t="s">
        <v>82</v>
      </c>
      <c r="AY154" s="18" t="s">
        <v>145</v>
      </c>
      <c r="BE154" s="118">
        <f>IF(N154="základní",J154,0)</f>
        <v>0</v>
      </c>
      <c r="BF154" s="118">
        <f>IF(N154="snížená",J154,0)</f>
        <v>0</v>
      </c>
      <c r="BG154" s="118">
        <f>IF(N154="zákl. přenesená",J154,0)</f>
        <v>0</v>
      </c>
      <c r="BH154" s="118">
        <f>IF(N154="sníž. přenesená",J154,0)</f>
        <v>0</v>
      </c>
      <c r="BI154" s="118">
        <f>IF(N154="nulová",J154,0)</f>
        <v>0</v>
      </c>
      <c r="BJ154" s="18" t="s">
        <v>80</v>
      </c>
      <c r="BK154" s="118">
        <f>ROUND(I154*H154,2)</f>
        <v>0</v>
      </c>
      <c r="BL154" s="18" t="s">
        <v>583</v>
      </c>
      <c r="BM154" s="117" t="s">
        <v>1601</v>
      </c>
    </row>
    <row r="155" spans="1:65" s="2" customFormat="1" ht="21.75" customHeight="1">
      <c r="A155" s="29"/>
      <c r="B155" s="111"/>
      <c r="C155" s="214" t="s">
        <v>7</v>
      </c>
      <c r="D155" s="214" t="s">
        <v>147</v>
      </c>
      <c r="E155" s="215" t="s">
        <v>1602</v>
      </c>
      <c r="F155" s="216" t="s">
        <v>1603</v>
      </c>
      <c r="G155" s="217" t="s">
        <v>168</v>
      </c>
      <c r="H155" s="218">
        <v>8.75</v>
      </c>
      <c r="I155" s="239">
        <v>0</v>
      </c>
      <c r="J155" s="219">
        <f>ROUND(I155*H155,2)</f>
        <v>0</v>
      </c>
      <c r="K155" s="112"/>
      <c r="L155" s="30"/>
      <c r="M155" s="113" t="s">
        <v>1</v>
      </c>
      <c r="N155" s="114" t="s">
        <v>37</v>
      </c>
      <c r="O155" s="115">
        <v>9.2999999999999999E-2</v>
      </c>
      <c r="P155" s="115">
        <f>O155*H155</f>
        <v>0.81374999999999997</v>
      </c>
      <c r="Q155" s="115">
        <v>0</v>
      </c>
      <c r="R155" s="115">
        <f>Q155*H155</f>
        <v>0</v>
      </c>
      <c r="S155" s="115">
        <v>0</v>
      </c>
      <c r="T155" s="116">
        <f>S155*H155</f>
        <v>0</v>
      </c>
      <c r="U155" s="29"/>
      <c r="V155" s="29"/>
      <c r="W155" s="29"/>
      <c r="X155" s="29"/>
      <c r="Y155" s="29"/>
      <c r="Z155" s="29"/>
      <c r="AA155" s="29"/>
      <c r="AB155" s="29"/>
      <c r="AC155" s="29"/>
      <c r="AD155" s="29"/>
      <c r="AE155" s="29"/>
      <c r="AR155" s="117" t="s">
        <v>583</v>
      </c>
      <c r="AT155" s="117" t="s">
        <v>147</v>
      </c>
      <c r="AU155" s="117" t="s">
        <v>82</v>
      </c>
      <c r="AY155" s="18" t="s">
        <v>145</v>
      </c>
      <c r="BE155" s="118">
        <f>IF(N155="základní",J155,0)</f>
        <v>0</v>
      </c>
      <c r="BF155" s="118">
        <f>IF(N155="snížená",J155,0)</f>
        <v>0</v>
      </c>
      <c r="BG155" s="118">
        <f>IF(N155="zákl. přenesená",J155,0)</f>
        <v>0</v>
      </c>
      <c r="BH155" s="118">
        <f>IF(N155="sníž. přenesená",J155,0)</f>
        <v>0</v>
      </c>
      <c r="BI155" s="118">
        <f>IF(N155="nulová",J155,0)</f>
        <v>0</v>
      </c>
      <c r="BJ155" s="18" t="s">
        <v>80</v>
      </c>
      <c r="BK155" s="118">
        <f>ROUND(I155*H155,2)</f>
        <v>0</v>
      </c>
      <c r="BL155" s="18" t="s">
        <v>583</v>
      </c>
      <c r="BM155" s="117" t="s">
        <v>1604</v>
      </c>
    </row>
    <row r="156" spans="1:65" s="13" customFormat="1">
      <c r="B156" s="119"/>
      <c r="C156" s="220"/>
      <c r="D156" s="221" t="s">
        <v>153</v>
      </c>
      <c r="E156" s="222" t="s">
        <v>1</v>
      </c>
      <c r="F156" s="223" t="s">
        <v>1605</v>
      </c>
      <c r="G156" s="220"/>
      <c r="H156" s="224">
        <v>8.75</v>
      </c>
      <c r="I156" s="220"/>
      <c r="J156" s="220"/>
      <c r="L156" s="119"/>
      <c r="M156" s="122"/>
      <c r="N156" s="123"/>
      <c r="O156" s="123"/>
      <c r="P156" s="123"/>
      <c r="Q156" s="123"/>
      <c r="R156" s="123"/>
      <c r="S156" s="123"/>
      <c r="T156" s="124"/>
      <c r="AT156" s="121" t="s">
        <v>153</v>
      </c>
      <c r="AU156" s="121" t="s">
        <v>82</v>
      </c>
      <c r="AV156" s="13" t="s">
        <v>82</v>
      </c>
      <c r="AW156" s="13" t="s">
        <v>28</v>
      </c>
      <c r="AX156" s="13" t="s">
        <v>80</v>
      </c>
      <c r="AY156" s="121" t="s">
        <v>145</v>
      </c>
    </row>
    <row r="157" spans="1:65" s="2" customFormat="1" ht="24.2" customHeight="1">
      <c r="A157" s="29"/>
      <c r="B157" s="111"/>
      <c r="C157" s="214" t="s">
        <v>264</v>
      </c>
      <c r="D157" s="214" t="s">
        <v>147</v>
      </c>
      <c r="E157" s="215" t="s">
        <v>1606</v>
      </c>
      <c r="F157" s="216" t="s">
        <v>1607</v>
      </c>
      <c r="G157" s="217" t="s">
        <v>365</v>
      </c>
      <c r="H157" s="218">
        <v>50</v>
      </c>
      <c r="I157" s="239">
        <v>0</v>
      </c>
      <c r="J157" s="219">
        <f>ROUND(I157*H157,2)</f>
        <v>0</v>
      </c>
      <c r="K157" s="112"/>
      <c r="L157" s="30"/>
      <c r="M157" s="113" t="s">
        <v>1</v>
      </c>
      <c r="N157" s="114" t="s">
        <v>37</v>
      </c>
      <c r="O157" s="115">
        <v>9.1999999999999998E-2</v>
      </c>
      <c r="P157" s="115">
        <f>O157*H157</f>
        <v>4.5999999999999996</v>
      </c>
      <c r="Q157" s="115">
        <v>0</v>
      </c>
      <c r="R157" s="115">
        <f>Q157*H157</f>
        <v>0</v>
      </c>
      <c r="S157" s="115">
        <v>0</v>
      </c>
      <c r="T157" s="116">
        <f>S157*H157</f>
        <v>0</v>
      </c>
      <c r="U157" s="29"/>
      <c r="V157" s="29"/>
      <c r="W157" s="29"/>
      <c r="X157" s="29"/>
      <c r="Y157" s="29"/>
      <c r="Z157" s="29"/>
      <c r="AA157" s="29"/>
      <c r="AB157" s="29"/>
      <c r="AC157" s="29"/>
      <c r="AD157" s="29"/>
      <c r="AE157" s="29"/>
      <c r="AR157" s="117" t="s">
        <v>583</v>
      </c>
      <c r="AT157" s="117" t="s">
        <v>147</v>
      </c>
      <c r="AU157" s="117" t="s">
        <v>82</v>
      </c>
      <c r="AY157" s="18" t="s">
        <v>145</v>
      </c>
      <c r="BE157" s="118">
        <f>IF(N157="základní",J157,0)</f>
        <v>0</v>
      </c>
      <c r="BF157" s="118">
        <f>IF(N157="snížená",J157,0)</f>
        <v>0</v>
      </c>
      <c r="BG157" s="118">
        <f>IF(N157="zákl. přenesená",J157,0)</f>
        <v>0</v>
      </c>
      <c r="BH157" s="118">
        <f>IF(N157="sníž. přenesená",J157,0)</f>
        <v>0</v>
      </c>
      <c r="BI157" s="118">
        <f>IF(N157="nulová",J157,0)</f>
        <v>0</v>
      </c>
      <c r="BJ157" s="18" t="s">
        <v>80</v>
      </c>
      <c r="BK157" s="118">
        <f>ROUND(I157*H157,2)</f>
        <v>0</v>
      </c>
      <c r="BL157" s="18" t="s">
        <v>583</v>
      </c>
      <c r="BM157" s="117" t="s">
        <v>1608</v>
      </c>
    </row>
    <row r="158" spans="1:65" s="2" customFormat="1" ht="24.2" customHeight="1">
      <c r="A158" s="29"/>
      <c r="B158" s="111"/>
      <c r="C158" s="214" t="s">
        <v>268</v>
      </c>
      <c r="D158" s="214" t="s">
        <v>147</v>
      </c>
      <c r="E158" s="215" t="s">
        <v>1609</v>
      </c>
      <c r="F158" s="216" t="s">
        <v>1610</v>
      </c>
      <c r="G158" s="217" t="s">
        <v>365</v>
      </c>
      <c r="H158" s="218">
        <v>50</v>
      </c>
      <c r="I158" s="239">
        <v>0</v>
      </c>
      <c r="J158" s="219">
        <f>ROUND(I158*H158,2)</f>
        <v>0</v>
      </c>
      <c r="K158" s="112"/>
      <c r="L158" s="30"/>
      <c r="M158" s="113" t="s">
        <v>1</v>
      </c>
      <c r="N158" s="114" t="s">
        <v>37</v>
      </c>
      <c r="O158" s="115">
        <v>9.1999999999999998E-2</v>
      </c>
      <c r="P158" s="115">
        <f>O158*H158</f>
        <v>4.5999999999999996</v>
      </c>
      <c r="Q158" s="115">
        <v>0</v>
      </c>
      <c r="R158" s="115">
        <f>Q158*H158</f>
        <v>0</v>
      </c>
      <c r="S158" s="115">
        <v>0</v>
      </c>
      <c r="T158" s="116">
        <f>S158*H158</f>
        <v>0</v>
      </c>
      <c r="U158" s="29"/>
      <c r="V158" s="29"/>
      <c r="W158" s="29"/>
      <c r="X158" s="29"/>
      <c r="Y158" s="29"/>
      <c r="Z158" s="29"/>
      <c r="AA158" s="29"/>
      <c r="AB158" s="29"/>
      <c r="AC158" s="29"/>
      <c r="AD158" s="29"/>
      <c r="AE158" s="29"/>
      <c r="AR158" s="117" t="s">
        <v>583</v>
      </c>
      <c r="AT158" s="117" t="s">
        <v>147</v>
      </c>
      <c r="AU158" s="117" t="s">
        <v>82</v>
      </c>
      <c r="AY158" s="18" t="s">
        <v>145</v>
      </c>
      <c r="BE158" s="118">
        <f>IF(N158="základní",J158,0)</f>
        <v>0</v>
      </c>
      <c r="BF158" s="118">
        <f>IF(N158="snížená",J158,0)</f>
        <v>0</v>
      </c>
      <c r="BG158" s="118">
        <f>IF(N158="zákl. přenesená",J158,0)</f>
        <v>0</v>
      </c>
      <c r="BH158" s="118">
        <f>IF(N158="sníž. přenesená",J158,0)</f>
        <v>0</v>
      </c>
      <c r="BI158" s="118">
        <f>IF(N158="nulová",J158,0)</f>
        <v>0</v>
      </c>
      <c r="BJ158" s="18" t="s">
        <v>80</v>
      </c>
      <c r="BK158" s="118">
        <f>ROUND(I158*H158,2)</f>
        <v>0</v>
      </c>
      <c r="BL158" s="18" t="s">
        <v>583</v>
      </c>
      <c r="BM158" s="117" t="s">
        <v>1611</v>
      </c>
    </row>
    <row r="159" spans="1:65" s="2" customFormat="1" ht="16.5" customHeight="1">
      <c r="A159" s="29"/>
      <c r="B159" s="111"/>
      <c r="C159" s="214" t="s">
        <v>276</v>
      </c>
      <c r="D159" s="214" t="s">
        <v>147</v>
      </c>
      <c r="E159" s="215" t="s">
        <v>1612</v>
      </c>
      <c r="F159" s="216" t="s">
        <v>637</v>
      </c>
      <c r="G159" s="217" t="s">
        <v>319</v>
      </c>
      <c r="H159" s="218">
        <v>1</v>
      </c>
      <c r="I159" s="239">
        <v>0</v>
      </c>
      <c r="J159" s="219">
        <f>ROUND(I159*H159,2)</f>
        <v>0</v>
      </c>
      <c r="K159" s="112"/>
      <c r="L159" s="30"/>
      <c r="M159" s="139" t="s">
        <v>1</v>
      </c>
      <c r="N159" s="140" t="s">
        <v>37</v>
      </c>
      <c r="O159" s="141">
        <v>0.98599999999999999</v>
      </c>
      <c r="P159" s="141">
        <f>O159*H159</f>
        <v>0.98599999999999999</v>
      </c>
      <c r="Q159" s="141">
        <v>6.1199999999999996E-3</v>
      </c>
      <c r="R159" s="141">
        <f>Q159*H159</f>
        <v>6.1199999999999996E-3</v>
      </c>
      <c r="S159" s="141">
        <v>0</v>
      </c>
      <c r="T159" s="142">
        <f>S159*H159</f>
        <v>0</v>
      </c>
      <c r="U159" s="29"/>
      <c r="V159" s="29"/>
      <c r="W159" s="29"/>
      <c r="X159" s="29"/>
      <c r="Y159" s="29"/>
      <c r="Z159" s="29"/>
      <c r="AA159" s="29"/>
      <c r="AB159" s="29"/>
      <c r="AC159" s="29"/>
      <c r="AD159" s="29"/>
      <c r="AE159" s="29"/>
      <c r="AR159" s="117" t="s">
        <v>583</v>
      </c>
      <c r="AT159" s="117" t="s">
        <v>147</v>
      </c>
      <c r="AU159" s="117" t="s">
        <v>82</v>
      </c>
      <c r="AY159" s="18" t="s">
        <v>145</v>
      </c>
      <c r="BE159" s="118">
        <f>IF(N159="základní",J159,0)</f>
        <v>0</v>
      </c>
      <c r="BF159" s="118">
        <f>IF(N159="snížená",J159,0)</f>
        <v>0</v>
      </c>
      <c r="BG159" s="118">
        <f>IF(N159="zákl. přenesená",J159,0)</f>
        <v>0</v>
      </c>
      <c r="BH159" s="118">
        <f>IF(N159="sníž. přenesená",J159,0)</f>
        <v>0</v>
      </c>
      <c r="BI159" s="118">
        <f>IF(N159="nulová",J159,0)</f>
        <v>0</v>
      </c>
      <c r="BJ159" s="18" t="s">
        <v>80</v>
      </c>
      <c r="BK159" s="118">
        <f>ROUND(I159*H159,2)</f>
        <v>0</v>
      </c>
      <c r="BL159" s="18" t="s">
        <v>583</v>
      </c>
      <c r="BM159" s="117" t="s">
        <v>1613</v>
      </c>
    </row>
    <row r="160" spans="1:65" s="2" customFormat="1" ht="6.95" customHeight="1">
      <c r="A160" s="29"/>
      <c r="B160" s="43"/>
      <c r="C160" s="189"/>
      <c r="D160" s="189"/>
      <c r="E160" s="189"/>
      <c r="F160" s="189"/>
      <c r="G160" s="189"/>
      <c r="H160" s="189"/>
      <c r="I160" s="189"/>
      <c r="J160" s="189"/>
      <c r="K160" s="44"/>
      <c r="L160" s="30"/>
      <c r="M160" s="29"/>
      <c r="O160" s="29"/>
      <c r="P160" s="29"/>
      <c r="Q160" s="29"/>
      <c r="R160" s="29"/>
      <c r="S160" s="29"/>
      <c r="T160" s="29"/>
      <c r="U160" s="29"/>
      <c r="V160" s="29"/>
      <c r="W160" s="29"/>
      <c r="X160" s="29"/>
      <c r="Y160" s="29"/>
      <c r="Z160" s="29"/>
      <c r="AA160" s="29"/>
      <c r="AB160" s="29"/>
      <c r="AC160" s="29"/>
      <c r="AD160" s="29"/>
      <c r="AE160" s="29"/>
    </row>
  </sheetData>
  <sheetProtection password="CA50" sheet="1" objects="1" scenarios="1"/>
  <autoFilter ref="C123:K159"/>
  <mergeCells count="9">
    <mergeCell ref="E87:H87"/>
    <mergeCell ref="E114:H114"/>
    <mergeCell ref="E116:H116"/>
    <mergeCell ref="L2:V2"/>
    <mergeCell ref="E7:H7"/>
    <mergeCell ref="E9:H9"/>
    <mergeCell ref="E18:H18"/>
    <mergeCell ref="E27:H27"/>
    <mergeCell ref="E85:H85"/>
  </mergeCells>
  <pageMargins left="0.39374999999999999" right="0.39374999999999999" top="0.39374999999999999" bottom="0.39374999999999999" header="0" footer="0"/>
  <pageSetup paperSize="9" fitToHeight="100" orientation="portrait" blackAndWhite="1"/>
  <headerFooter>
    <oddFooter>&amp;CStrana &amp;P z &amp;N</oddFooter>
  </headerFooter>
  <drawing r:id="rId1"/>
</worksheet>
</file>

<file path=xl/worksheets/sheet11.xml><?xml version="1.0" encoding="utf-8"?>
<worksheet xmlns="http://schemas.openxmlformats.org/spreadsheetml/2006/main" xmlns:r="http://schemas.openxmlformats.org/officeDocument/2006/relationships">
  <sheetPr>
    <pageSetUpPr fitToPage="1"/>
  </sheetPr>
  <dimension ref="A1:BM130"/>
  <sheetViews>
    <sheetView showGridLines="0" topLeftCell="A50" workbookViewId="0">
      <selection activeCell="I145" sqref="I145"/>
    </sheetView>
  </sheetViews>
  <sheetFormatPr defaultRowHeight="11.25"/>
  <cols>
    <col min="1" max="1" width="8.33203125" style="1" customWidth="1"/>
    <col min="2" max="2" width="1.1640625" style="1" customWidth="1"/>
    <col min="3" max="3" width="4.1640625" style="1" customWidth="1"/>
    <col min="4" max="4" width="4.33203125" style="1" customWidth="1"/>
    <col min="5" max="5" width="17.1640625" style="1" customWidth="1"/>
    <col min="6" max="6" width="50.83203125" style="1" customWidth="1"/>
    <col min="7" max="7" width="7.5" style="1" customWidth="1"/>
    <col min="8" max="8" width="14" style="1" customWidth="1"/>
    <col min="9" max="9" width="15.83203125" style="1" customWidth="1"/>
    <col min="10" max="10" width="22.33203125" style="1" customWidth="1"/>
    <col min="11" max="11" width="22.33203125" style="1" hidden="1" customWidth="1"/>
    <col min="12" max="12" width="9.33203125" style="1" customWidth="1"/>
    <col min="13" max="13" width="10.83203125" style="1" hidden="1" customWidth="1"/>
    <col min="14" max="14" width="9.33203125" style="1" hidden="1"/>
    <col min="15" max="20" width="14.1640625" style="1" hidden="1" customWidth="1"/>
    <col min="21" max="21" width="16.33203125" style="1" hidden="1" customWidth="1"/>
    <col min="22" max="22" width="12.33203125" style="1" customWidth="1"/>
    <col min="23" max="23" width="16.33203125" style="1" customWidth="1"/>
    <col min="24" max="24" width="12.33203125" style="1" customWidth="1"/>
    <col min="25" max="25" width="15" style="1" customWidth="1"/>
    <col min="26" max="26" width="11" style="1" customWidth="1"/>
    <col min="27" max="27" width="15" style="1" customWidth="1"/>
    <col min="28" max="28" width="16.33203125" style="1" customWidth="1"/>
    <col min="29" max="29" width="11" style="1" customWidth="1"/>
    <col min="30" max="30" width="15" style="1" customWidth="1"/>
    <col min="31" max="31" width="16.33203125" style="1" customWidth="1"/>
    <col min="44" max="65" width="9.33203125" style="1" hidden="1"/>
  </cols>
  <sheetData>
    <row r="1" spans="1:46">
      <c r="A1" s="87"/>
    </row>
    <row r="2" spans="1:46" s="1" customFormat="1" ht="36.950000000000003" customHeight="1">
      <c r="L2" s="255" t="s">
        <v>5</v>
      </c>
      <c r="M2" s="256"/>
      <c r="N2" s="256"/>
      <c r="O2" s="256"/>
      <c r="P2" s="256"/>
      <c r="Q2" s="256"/>
      <c r="R2" s="256"/>
      <c r="S2" s="256"/>
      <c r="T2" s="256"/>
      <c r="U2" s="256"/>
      <c r="V2" s="256"/>
      <c r="AT2" s="18" t="s">
        <v>109</v>
      </c>
    </row>
    <row r="3" spans="1:46" s="1" customFormat="1" ht="6.95" customHeight="1">
      <c r="B3" s="19"/>
      <c r="C3" s="20"/>
      <c r="D3" s="20"/>
      <c r="E3" s="20"/>
      <c r="F3" s="20"/>
      <c r="G3" s="20"/>
      <c r="H3" s="20"/>
      <c r="I3" s="20"/>
      <c r="J3" s="20"/>
      <c r="K3" s="20"/>
      <c r="L3" s="21"/>
      <c r="AT3" s="18" t="s">
        <v>82</v>
      </c>
    </row>
    <row r="4" spans="1:46" s="1" customFormat="1" ht="24.95" customHeight="1">
      <c r="B4" s="21"/>
      <c r="C4" s="87"/>
      <c r="D4" s="162" t="s">
        <v>110</v>
      </c>
      <c r="E4" s="87"/>
      <c r="F4" s="87"/>
      <c r="G4" s="87"/>
      <c r="H4" s="87"/>
      <c r="I4" s="87"/>
      <c r="J4" s="87"/>
      <c r="L4" s="21"/>
      <c r="M4" s="88" t="s">
        <v>10</v>
      </c>
      <c r="AT4" s="18" t="s">
        <v>3</v>
      </c>
    </row>
    <row r="5" spans="1:46" s="1" customFormat="1" ht="6.95" customHeight="1">
      <c r="B5" s="21"/>
      <c r="C5" s="87"/>
      <c r="D5" s="87"/>
      <c r="E5" s="87"/>
      <c r="F5" s="87"/>
      <c r="G5" s="87"/>
      <c r="H5" s="87"/>
      <c r="I5" s="87"/>
      <c r="J5" s="87"/>
      <c r="L5" s="21"/>
    </row>
    <row r="6" spans="1:46" s="1" customFormat="1" ht="12" customHeight="1">
      <c r="B6" s="21"/>
      <c r="C6" s="87"/>
      <c r="D6" s="163" t="s">
        <v>14</v>
      </c>
      <c r="E6" s="87"/>
      <c r="F6" s="87"/>
      <c r="G6" s="87"/>
      <c r="H6" s="87"/>
      <c r="I6" s="87"/>
      <c r="J6" s="87"/>
      <c r="L6" s="21"/>
    </row>
    <row r="7" spans="1:46" s="1" customFormat="1" ht="16.5" customHeight="1">
      <c r="B7" s="21"/>
      <c r="C7" s="87"/>
      <c r="D7" s="87"/>
      <c r="E7" s="283" t="str">
        <f>'Rekapitulace stavby'!K6</f>
        <v>Revitalizace parkoviště u NB</v>
      </c>
      <c r="F7" s="284"/>
      <c r="G7" s="284"/>
      <c r="H7" s="284"/>
      <c r="I7" s="87"/>
      <c r="J7" s="87"/>
      <c r="L7" s="21"/>
    </row>
    <row r="8" spans="1:46" s="2" customFormat="1" ht="12" customHeight="1">
      <c r="A8" s="29"/>
      <c r="B8" s="30"/>
      <c r="C8" s="164"/>
      <c r="D8" s="163" t="s">
        <v>111</v>
      </c>
      <c r="E8" s="164"/>
      <c r="F8" s="164"/>
      <c r="G8" s="164"/>
      <c r="H8" s="164"/>
      <c r="I8" s="164"/>
      <c r="J8" s="164"/>
      <c r="K8" s="29"/>
      <c r="L8" s="38"/>
      <c r="S8" s="29"/>
      <c r="T8" s="29"/>
      <c r="U8" s="29"/>
      <c r="V8" s="29"/>
      <c r="W8" s="29"/>
      <c r="X8" s="29"/>
      <c r="Y8" s="29"/>
      <c r="Z8" s="29"/>
      <c r="AA8" s="29"/>
      <c r="AB8" s="29"/>
      <c r="AC8" s="29"/>
      <c r="AD8" s="29"/>
      <c r="AE8" s="29"/>
    </row>
    <row r="9" spans="1:46" s="2" customFormat="1" ht="16.5" customHeight="1">
      <c r="A9" s="29"/>
      <c r="B9" s="30"/>
      <c r="C9" s="164"/>
      <c r="D9" s="164"/>
      <c r="E9" s="281" t="s">
        <v>1614</v>
      </c>
      <c r="F9" s="282"/>
      <c r="G9" s="282"/>
      <c r="H9" s="282"/>
      <c r="I9" s="164"/>
      <c r="J9" s="164"/>
      <c r="K9" s="29"/>
      <c r="L9" s="38"/>
      <c r="S9" s="29"/>
      <c r="T9" s="29"/>
      <c r="U9" s="29"/>
      <c r="V9" s="29"/>
      <c r="W9" s="29"/>
      <c r="X9" s="29"/>
      <c r="Y9" s="29"/>
      <c r="Z9" s="29"/>
      <c r="AA9" s="29"/>
      <c r="AB9" s="29"/>
      <c r="AC9" s="29"/>
      <c r="AD9" s="29"/>
      <c r="AE9" s="29"/>
    </row>
    <row r="10" spans="1:46" s="2" customFormat="1">
      <c r="A10" s="29"/>
      <c r="B10" s="30"/>
      <c r="C10" s="164"/>
      <c r="D10" s="164"/>
      <c r="E10" s="164"/>
      <c r="F10" s="164"/>
      <c r="G10" s="164"/>
      <c r="H10" s="164"/>
      <c r="I10" s="164"/>
      <c r="J10" s="164"/>
      <c r="K10" s="29"/>
      <c r="L10" s="38"/>
      <c r="S10" s="29"/>
      <c r="T10" s="29"/>
      <c r="U10" s="29"/>
      <c r="V10" s="29"/>
      <c r="W10" s="29"/>
      <c r="X10" s="29"/>
      <c r="Y10" s="29"/>
      <c r="Z10" s="29"/>
      <c r="AA10" s="29"/>
      <c r="AB10" s="29"/>
      <c r="AC10" s="29"/>
      <c r="AD10" s="29"/>
      <c r="AE10" s="29"/>
    </row>
    <row r="11" spans="1:46" s="2" customFormat="1" ht="12" customHeight="1">
      <c r="A11" s="29"/>
      <c r="B11" s="30"/>
      <c r="C11" s="164"/>
      <c r="D11" s="163" t="s">
        <v>16</v>
      </c>
      <c r="E11" s="164"/>
      <c r="F11" s="165" t="s">
        <v>1</v>
      </c>
      <c r="G11" s="164"/>
      <c r="H11" s="164"/>
      <c r="I11" s="163" t="s">
        <v>17</v>
      </c>
      <c r="J11" s="165" t="s">
        <v>1</v>
      </c>
      <c r="K11" s="29"/>
      <c r="L11" s="38"/>
      <c r="S11" s="29"/>
      <c r="T11" s="29"/>
      <c r="U11" s="29"/>
      <c r="V11" s="29"/>
      <c r="W11" s="29"/>
      <c r="X11" s="29"/>
      <c r="Y11" s="29"/>
      <c r="Z11" s="29"/>
      <c r="AA11" s="29"/>
      <c r="AB11" s="29"/>
      <c r="AC11" s="29"/>
      <c r="AD11" s="29"/>
      <c r="AE11" s="29"/>
    </row>
    <row r="12" spans="1:46" s="2" customFormat="1" ht="12" customHeight="1">
      <c r="A12" s="29"/>
      <c r="B12" s="30"/>
      <c r="C12" s="164"/>
      <c r="D12" s="163" t="s">
        <v>18</v>
      </c>
      <c r="E12" s="164"/>
      <c r="F12" s="165" t="s">
        <v>19</v>
      </c>
      <c r="G12" s="164"/>
      <c r="H12" s="164"/>
      <c r="I12" s="163" t="s">
        <v>20</v>
      </c>
      <c r="J12" s="166" t="str">
        <f>'Rekapitulace stavby'!AN8</f>
        <v>17. 9. 2025</v>
      </c>
      <c r="K12" s="29"/>
      <c r="L12" s="38"/>
      <c r="S12" s="29"/>
      <c r="T12" s="29"/>
      <c r="U12" s="29"/>
      <c r="V12" s="29"/>
      <c r="W12" s="29"/>
      <c r="X12" s="29"/>
      <c r="Y12" s="29"/>
      <c r="Z12" s="29"/>
      <c r="AA12" s="29"/>
      <c r="AB12" s="29"/>
      <c r="AC12" s="29"/>
      <c r="AD12" s="29"/>
      <c r="AE12" s="29"/>
    </row>
    <row r="13" spans="1:46" s="2" customFormat="1" ht="10.9" customHeight="1">
      <c r="A13" s="29"/>
      <c r="B13" s="30"/>
      <c r="C13" s="164"/>
      <c r="D13" s="164"/>
      <c r="E13" s="164"/>
      <c r="F13" s="164"/>
      <c r="G13" s="164"/>
      <c r="H13" s="164"/>
      <c r="I13" s="164"/>
      <c r="J13" s="164"/>
      <c r="K13" s="29"/>
      <c r="L13" s="38"/>
      <c r="S13" s="29"/>
      <c r="T13" s="29"/>
      <c r="U13" s="29"/>
      <c r="V13" s="29"/>
      <c r="W13" s="29"/>
      <c r="X13" s="29"/>
      <c r="Y13" s="29"/>
      <c r="Z13" s="29"/>
      <c r="AA13" s="29"/>
      <c r="AB13" s="29"/>
      <c r="AC13" s="29"/>
      <c r="AD13" s="29"/>
      <c r="AE13" s="29"/>
    </row>
    <row r="14" spans="1:46" s="2" customFormat="1" ht="12" customHeight="1">
      <c r="A14" s="29"/>
      <c r="B14" s="30"/>
      <c r="C14" s="164"/>
      <c r="D14" s="163" t="s">
        <v>22</v>
      </c>
      <c r="E14" s="164"/>
      <c r="F14" s="164"/>
      <c r="G14" s="164"/>
      <c r="H14" s="164"/>
      <c r="I14" s="163" t="s">
        <v>23</v>
      </c>
      <c r="J14" s="165" t="str">
        <f>IF('Rekapitulace stavby'!AN10="","",'Rekapitulace stavby'!AN10)</f>
        <v/>
      </c>
      <c r="K14" s="29"/>
      <c r="L14" s="38"/>
      <c r="S14" s="29"/>
      <c r="T14" s="29"/>
      <c r="U14" s="29"/>
      <c r="V14" s="29"/>
      <c r="W14" s="29"/>
      <c r="X14" s="29"/>
      <c r="Y14" s="29"/>
      <c r="Z14" s="29"/>
      <c r="AA14" s="29"/>
      <c r="AB14" s="29"/>
      <c r="AC14" s="29"/>
      <c r="AD14" s="29"/>
      <c r="AE14" s="29"/>
    </row>
    <row r="15" spans="1:46" s="2" customFormat="1" ht="18" customHeight="1">
      <c r="A15" s="29"/>
      <c r="B15" s="30"/>
      <c r="C15" s="164"/>
      <c r="D15" s="164"/>
      <c r="E15" s="165" t="str">
        <f>IF('Rekapitulace stavby'!E11="","",'Rekapitulace stavby'!E11)</f>
        <v xml:space="preserve"> </v>
      </c>
      <c r="F15" s="164"/>
      <c r="G15" s="164"/>
      <c r="H15" s="164"/>
      <c r="I15" s="163" t="s">
        <v>25</v>
      </c>
      <c r="J15" s="165" t="str">
        <f>IF('Rekapitulace stavby'!AN11="","",'Rekapitulace stavby'!AN11)</f>
        <v/>
      </c>
      <c r="K15" s="29"/>
      <c r="L15" s="38"/>
      <c r="S15" s="29"/>
      <c r="T15" s="29"/>
      <c r="U15" s="29"/>
      <c r="V15" s="29"/>
      <c r="W15" s="29"/>
      <c r="X15" s="29"/>
      <c r="Y15" s="29"/>
      <c r="Z15" s="29"/>
      <c r="AA15" s="29"/>
      <c r="AB15" s="29"/>
      <c r="AC15" s="29"/>
      <c r="AD15" s="29"/>
      <c r="AE15" s="29"/>
    </row>
    <row r="16" spans="1:46" s="2" customFormat="1" ht="6.95" customHeight="1">
      <c r="A16" s="29"/>
      <c r="B16" s="30"/>
      <c r="C16" s="164"/>
      <c r="D16" s="164"/>
      <c r="E16" s="164"/>
      <c r="F16" s="164"/>
      <c r="G16" s="164"/>
      <c r="H16" s="164"/>
      <c r="I16" s="164"/>
      <c r="J16" s="164"/>
      <c r="K16" s="29"/>
      <c r="L16" s="38"/>
      <c r="S16" s="29"/>
      <c r="T16" s="29"/>
      <c r="U16" s="29"/>
      <c r="V16" s="29"/>
      <c r="W16" s="29"/>
      <c r="X16" s="29"/>
      <c r="Y16" s="29"/>
      <c r="Z16" s="29"/>
      <c r="AA16" s="29"/>
      <c r="AB16" s="29"/>
      <c r="AC16" s="29"/>
      <c r="AD16" s="29"/>
      <c r="AE16" s="29"/>
    </row>
    <row r="17" spans="1:31" s="2" customFormat="1" ht="12" customHeight="1">
      <c r="A17" s="29"/>
      <c r="B17" s="30"/>
      <c r="C17" s="164"/>
      <c r="D17" s="163" t="s">
        <v>26</v>
      </c>
      <c r="E17" s="164"/>
      <c r="F17" s="164"/>
      <c r="G17" s="164"/>
      <c r="H17" s="164"/>
      <c r="I17" s="163" t="s">
        <v>23</v>
      </c>
      <c r="J17" s="165" t="str">
        <f>'Rekapitulace stavby'!AN13</f>
        <v/>
      </c>
      <c r="K17" s="29"/>
      <c r="L17" s="38"/>
      <c r="S17" s="29"/>
      <c r="T17" s="29"/>
      <c r="U17" s="29"/>
      <c r="V17" s="29"/>
      <c r="W17" s="29"/>
      <c r="X17" s="29"/>
      <c r="Y17" s="29"/>
      <c r="Z17" s="29"/>
      <c r="AA17" s="29"/>
      <c r="AB17" s="29"/>
      <c r="AC17" s="29"/>
      <c r="AD17" s="29"/>
      <c r="AE17" s="29"/>
    </row>
    <row r="18" spans="1:31" s="2" customFormat="1" ht="18" customHeight="1">
      <c r="A18" s="29"/>
      <c r="B18" s="30"/>
      <c r="C18" s="164"/>
      <c r="D18" s="164"/>
      <c r="E18" s="285" t="str">
        <f>'Rekapitulace stavby'!E14</f>
        <v xml:space="preserve"> </v>
      </c>
      <c r="F18" s="285"/>
      <c r="G18" s="285"/>
      <c r="H18" s="285"/>
      <c r="I18" s="163" t="s">
        <v>25</v>
      </c>
      <c r="J18" s="165" t="str">
        <f>'Rekapitulace stavby'!AN14</f>
        <v/>
      </c>
      <c r="K18" s="29"/>
      <c r="L18" s="38"/>
      <c r="S18" s="29"/>
      <c r="T18" s="29"/>
      <c r="U18" s="29"/>
      <c r="V18" s="29"/>
      <c r="W18" s="29"/>
      <c r="X18" s="29"/>
      <c r="Y18" s="29"/>
      <c r="Z18" s="29"/>
      <c r="AA18" s="29"/>
      <c r="AB18" s="29"/>
      <c r="AC18" s="29"/>
      <c r="AD18" s="29"/>
      <c r="AE18" s="29"/>
    </row>
    <row r="19" spans="1:31" s="2" customFormat="1" ht="6.95" customHeight="1">
      <c r="A19" s="29"/>
      <c r="B19" s="30"/>
      <c r="C19" s="164"/>
      <c r="D19" s="164"/>
      <c r="E19" s="164"/>
      <c r="F19" s="164"/>
      <c r="G19" s="164"/>
      <c r="H19" s="164"/>
      <c r="I19" s="164"/>
      <c r="J19" s="164"/>
      <c r="K19" s="29"/>
      <c r="L19" s="38"/>
      <c r="S19" s="29"/>
      <c r="T19" s="29"/>
      <c r="U19" s="29"/>
      <c r="V19" s="29"/>
      <c r="W19" s="29"/>
      <c r="X19" s="29"/>
      <c r="Y19" s="29"/>
      <c r="Z19" s="29"/>
      <c r="AA19" s="29"/>
      <c r="AB19" s="29"/>
      <c r="AC19" s="29"/>
      <c r="AD19" s="29"/>
      <c r="AE19" s="29"/>
    </row>
    <row r="20" spans="1:31" s="2" customFormat="1" ht="12" customHeight="1">
      <c r="A20" s="29"/>
      <c r="B20" s="30"/>
      <c r="C20" s="164"/>
      <c r="D20" s="163" t="s">
        <v>27</v>
      </c>
      <c r="E20" s="164"/>
      <c r="F20" s="164"/>
      <c r="G20" s="164"/>
      <c r="H20" s="164"/>
      <c r="I20" s="163" t="s">
        <v>23</v>
      </c>
      <c r="J20" s="165" t="str">
        <f>IF('Rekapitulace stavby'!AN16="","",'Rekapitulace stavby'!AN16)</f>
        <v/>
      </c>
      <c r="K20" s="29"/>
      <c r="L20" s="38"/>
      <c r="S20" s="29"/>
      <c r="T20" s="29"/>
      <c r="U20" s="29"/>
      <c r="V20" s="29"/>
      <c r="W20" s="29"/>
      <c r="X20" s="29"/>
      <c r="Y20" s="29"/>
      <c r="Z20" s="29"/>
      <c r="AA20" s="29"/>
      <c r="AB20" s="29"/>
      <c r="AC20" s="29"/>
      <c r="AD20" s="29"/>
      <c r="AE20" s="29"/>
    </row>
    <row r="21" spans="1:31" s="2" customFormat="1" ht="18" customHeight="1">
      <c r="A21" s="29"/>
      <c r="B21" s="30"/>
      <c r="C21" s="164"/>
      <c r="D21" s="164"/>
      <c r="E21" s="165" t="str">
        <f>IF('Rekapitulace stavby'!E17="","",'Rekapitulace stavby'!E17)</f>
        <v xml:space="preserve"> </v>
      </c>
      <c r="F21" s="164"/>
      <c r="G21" s="164"/>
      <c r="H21" s="164"/>
      <c r="I21" s="163" t="s">
        <v>25</v>
      </c>
      <c r="J21" s="165" t="str">
        <f>IF('Rekapitulace stavby'!AN17="","",'Rekapitulace stavby'!AN17)</f>
        <v/>
      </c>
      <c r="K21" s="29"/>
      <c r="L21" s="38"/>
      <c r="S21" s="29"/>
      <c r="T21" s="29"/>
      <c r="U21" s="29"/>
      <c r="V21" s="29"/>
      <c r="W21" s="29"/>
      <c r="X21" s="29"/>
      <c r="Y21" s="29"/>
      <c r="Z21" s="29"/>
      <c r="AA21" s="29"/>
      <c r="AB21" s="29"/>
      <c r="AC21" s="29"/>
      <c r="AD21" s="29"/>
      <c r="AE21" s="29"/>
    </row>
    <row r="22" spans="1:31" s="2" customFormat="1" ht="6.95" customHeight="1">
      <c r="A22" s="29"/>
      <c r="B22" s="30"/>
      <c r="C22" s="164"/>
      <c r="D22" s="164"/>
      <c r="E22" s="164"/>
      <c r="F22" s="164"/>
      <c r="G22" s="164"/>
      <c r="H22" s="164"/>
      <c r="I22" s="164"/>
      <c r="J22" s="164"/>
      <c r="K22" s="29"/>
      <c r="L22" s="38"/>
      <c r="S22" s="29"/>
      <c r="T22" s="29"/>
      <c r="U22" s="29"/>
      <c r="V22" s="29"/>
      <c r="W22" s="29"/>
      <c r="X22" s="29"/>
      <c r="Y22" s="29"/>
      <c r="Z22" s="29"/>
      <c r="AA22" s="29"/>
      <c r="AB22" s="29"/>
      <c r="AC22" s="29"/>
      <c r="AD22" s="29"/>
      <c r="AE22" s="29"/>
    </row>
    <row r="23" spans="1:31" s="2" customFormat="1" ht="12" customHeight="1">
      <c r="A23" s="29"/>
      <c r="B23" s="30"/>
      <c r="C23" s="164"/>
      <c r="D23" s="163" t="s">
        <v>29</v>
      </c>
      <c r="E23" s="164"/>
      <c r="F23" s="164"/>
      <c r="G23" s="164"/>
      <c r="H23" s="164"/>
      <c r="I23" s="163" t="s">
        <v>23</v>
      </c>
      <c r="J23" s="165" t="s">
        <v>1</v>
      </c>
      <c r="K23" s="29"/>
      <c r="L23" s="38"/>
      <c r="S23" s="29"/>
      <c r="T23" s="29"/>
      <c r="U23" s="29"/>
      <c r="V23" s="29"/>
      <c r="W23" s="29"/>
      <c r="X23" s="29"/>
      <c r="Y23" s="29"/>
      <c r="Z23" s="29"/>
      <c r="AA23" s="29"/>
      <c r="AB23" s="29"/>
      <c r="AC23" s="29"/>
      <c r="AD23" s="29"/>
      <c r="AE23" s="29"/>
    </row>
    <row r="24" spans="1:31" s="2" customFormat="1" ht="18" customHeight="1">
      <c r="A24" s="29"/>
      <c r="B24" s="30"/>
      <c r="C24" s="164"/>
      <c r="D24" s="164"/>
      <c r="E24" s="165" t="s">
        <v>30</v>
      </c>
      <c r="F24" s="164"/>
      <c r="G24" s="164"/>
      <c r="H24" s="164"/>
      <c r="I24" s="163" t="s">
        <v>25</v>
      </c>
      <c r="J24" s="165" t="s">
        <v>1</v>
      </c>
      <c r="K24" s="29"/>
      <c r="L24" s="38"/>
      <c r="S24" s="29"/>
      <c r="T24" s="29"/>
      <c r="U24" s="29"/>
      <c r="V24" s="29"/>
      <c r="W24" s="29"/>
      <c r="X24" s="29"/>
      <c r="Y24" s="29"/>
      <c r="Z24" s="29"/>
      <c r="AA24" s="29"/>
      <c r="AB24" s="29"/>
      <c r="AC24" s="29"/>
      <c r="AD24" s="29"/>
      <c r="AE24" s="29"/>
    </row>
    <row r="25" spans="1:31" s="2" customFormat="1" ht="6.95" customHeight="1">
      <c r="A25" s="29"/>
      <c r="B25" s="30"/>
      <c r="C25" s="164"/>
      <c r="D25" s="164"/>
      <c r="E25" s="164"/>
      <c r="F25" s="164"/>
      <c r="G25" s="164"/>
      <c r="H25" s="164"/>
      <c r="I25" s="164"/>
      <c r="J25" s="164"/>
      <c r="K25" s="29"/>
      <c r="L25" s="38"/>
      <c r="S25" s="29"/>
      <c r="T25" s="29"/>
      <c r="U25" s="29"/>
      <c r="V25" s="29"/>
      <c r="W25" s="29"/>
      <c r="X25" s="29"/>
      <c r="Y25" s="29"/>
      <c r="Z25" s="29"/>
      <c r="AA25" s="29"/>
      <c r="AB25" s="29"/>
      <c r="AC25" s="29"/>
      <c r="AD25" s="29"/>
      <c r="AE25" s="29"/>
    </row>
    <row r="26" spans="1:31" s="2" customFormat="1" ht="12" customHeight="1">
      <c r="A26" s="29"/>
      <c r="B26" s="30"/>
      <c r="C26" s="164"/>
      <c r="D26" s="163" t="s">
        <v>31</v>
      </c>
      <c r="E26" s="164"/>
      <c r="F26" s="164"/>
      <c r="G26" s="164"/>
      <c r="H26" s="164"/>
      <c r="I26" s="164"/>
      <c r="J26" s="164"/>
      <c r="K26" s="29"/>
      <c r="L26" s="38"/>
      <c r="S26" s="29"/>
      <c r="T26" s="29"/>
      <c r="U26" s="29"/>
      <c r="V26" s="29"/>
      <c r="W26" s="29"/>
      <c r="X26" s="29"/>
      <c r="Y26" s="29"/>
      <c r="Z26" s="29"/>
      <c r="AA26" s="29"/>
      <c r="AB26" s="29"/>
      <c r="AC26" s="29"/>
      <c r="AD26" s="29"/>
      <c r="AE26" s="29"/>
    </row>
    <row r="27" spans="1:31" s="8" customFormat="1" ht="16.5" customHeight="1">
      <c r="A27" s="89"/>
      <c r="B27" s="90"/>
      <c r="C27" s="167"/>
      <c r="D27" s="167"/>
      <c r="E27" s="286" t="s">
        <v>1</v>
      </c>
      <c r="F27" s="286"/>
      <c r="G27" s="286"/>
      <c r="H27" s="286"/>
      <c r="I27" s="167"/>
      <c r="J27" s="167"/>
      <c r="K27" s="89"/>
      <c r="L27" s="91"/>
      <c r="S27" s="89"/>
      <c r="T27" s="89"/>
      <c r="U27" s="89"/>
      <c r="V27" s="89"/>
      <c r="W27" s="89"/>
      <c r="X27" s="89"/>
      <c r="Y27" s="89"/>
      <c r="Z27" s="89"/>
      <c r="AA27" s="89"/>
      <c r="AB27" s="89"/>
      <c r="AC27" s="89"/>
      <c r="AD27" s="89"/>
      <c r="AE27" s="89"/>
    </row>
    <row r="28" spans="1:31" s="2" customFormat="1" ht="6.95" customHeight="1">
      <c r="A28" s="29"/>
      <c r="B28" s="30"/>
      <c r="C28" s="164"/>
      <c r="D28" s="164"/>
      <c r="E28" s="164"/>
      <c r="F28" s="164"/>
      <c r="G28" s="164"/>
      <c r="H28" s="164"/>
      <c r="I28" s="164"/>
      <c r="J28" s="164"/>
      <c r="K28" s="29"/>
      <c r="L28" s="38"/>
      <c r="S28" s="29"/>
      <c r="T28" s="29"/>
      <c r="U28" s="29"/>
      <c r="V28" s="29"/>
      <c r="W28" s="29"/>
      <c r="X28" s="29"/>
      <c r="Y28" s="29"/>
      <c r="Z28" s="29"/>
      <c r="AA28" s="29"/>
      <c r="AB28" s="29"/>
      <c r="AC28" s="29"/>
      <c r="AD28" s="29"/>
      <c r="AE28" s="29"/>
    </row>
    <row r="29" spans="1:31" s="2" customFormat="1" ht="6.95" customHeight="1">
      <c r="A29" s="29"/>
      <c r="B29" s="30"/>
      <c r="C29" s="164"/>
      <c r="D29" s="168"/>
      <c r="E29" s="168"/>
      <c r="F29" s="168"/>
      <c r="G29" s="168"/>
      <c r="H29" s="168"/>
      <c r="I29" s="168"/>
      <c r="J29" s="168"/>
      <c r="K29" s="61"/>
      <c r="L29" s="38"/>
      <c r="S29" s="29"/>
      <c r="T29" s="29"/>
      <c r="U29" s="29"/>
      <c r="V29" s="29"/>
      <c r="W29" s="29"/>
      <c r="X29" s="29"/>
      <c r="Y29" s="29"/>
      <c r="Z29" s="29"/>
      <c r="AA29" s="29"/>
      <c r="AB29" s="29"/>
      <c r="AC29" s="29"/>
      <c r="AD29" s="29"/>
      <c r="AE29" s="29"/>
    </row>
    <row r="30" spans="1:31" s="2" customFormat="1" ht="25.35" customHeight="1">
      <c r="A30" s="29"/>
      <c r="B30" s="30"/>
      <c r="C30" s="164"/>
      <c r="D30" s="169" t="s">
        <v>32</v>
      </c>
      <c r="E30" s="164"/>
      <c r="F30" s="164"/>
      <c r="G30" s="164"/>
      <c r="H30" s="164"/>
      <c r="I30" s="164"/>
      <c r="J30" s="170">
        <f>ROUND(J120, 2)</f>
        <v>0</v>
      </c>
      <c r="K30" s="29"/>
      <c r="L30" s="38"/>
      <c r="S30" s="29"/>
      <c r="T30" s="29"/>
      <c r="U30" s="29"/>
      <c r="V30" s="29"/>
      <c r="W30" s="29"/>
      <c r="X30" s="29"/>
      <c r="Y30" s="29"/>
      <c r="Z30" s="29"/>
      <c r="AA30" s="29"/>
      <c r="AB30" s="29"/>
      <c r="AC30" s="29"/>
      <c r="AD30" s="29"/>
      <c r="AE30" s="29"/>
    </row>
    <row r="31" spans="1:31" s="2" customFormat="1" ht="6.95" customHeight="1">
      <c r="A31" s="29"/>
      <c r="B31" s="30"/>
      <c r="C31" s="164"/>
      <c r="D31" s="168"/>
      <c r="E31" s="168"/>
      <c r="F31" s="168"/>
      <c r="G31" s="168"/>
      <c r="H31" s="168"/>
      <c r="I31" s="168"/>
      <c r="J31" s="168"/>
      <c r="K31" s="61"/>
      <c r="L31" s="38"/>
      <c r="S31" s="29"/>
      <c r="T31" s="29"/>
      <c r="U31" s="29"/>
      <c r="V31" s="29"/>
      <c r="W31" s="29"/>
      <c r="X31" s="29"/>
      <c r="Y31" s="29"/>
      <c r="Z31" s="29"/>
      <c r="AA31" s="29"/>
      <c r="AB31" s="29"/>
      <c r="AC31" s="29"/>
      <c r="AD31" s="29"/>
      <c r="AE31" s="29"/>
    </row>
    <row r="32" spans="1:31" s="2" customFormat="1" ht="14.45" customHeight="1">
      <c r="A32" s="29"/>
      <c r="B32" s="30"/>
      <c r="C32" s="164"/>
      <c r="D32" s="164"/>
      <c r="E32" s="164"/>
      <c r="F32" s="171" t="s">
        <v>34</v>
      </c>
      <c r="G32" s="164"/>
      <c r="H32" s="164"/>
      <c r="I32" s="171" t="s">
        <v>33</v>
      </c>
      <c r="J32" s="171" t="s">
        <v>35</v>
      </c>
      <c r="K32" s="29"/>
      <c r="L32" s="38"/>
      <c r="S32" s="29"/>
      <c r="T32" s="29"/>
      <c r="U32" s="29"/>
      <c r="V32" s="29"/>
      <c r="W32" s="29"/>
      <c r="X32" s="29"/>
      <c r="Y32" s="29"/>
      <c r="Z32" s="29"/>
      <c r="AA32" s="29"/>
      <c r="AB32" s="29"/>
      <c r="AC32" s="29"/>
      <c r="AD32" s="29"/>
      <c r="AE32" s="29"/>
    </row>
    <row r="33" spans="1:31" s="2" customFormat="1" ht="14.45" customHeight="1">
      <c r="A33" s="29"/>
      <c r="B33" s="30"/>
      <c r="C33" s="164"/>
      <c r="D33" s="172" t="s">
        <v>36</v>
      </c>
      <c r="E33" s="163" t="s">
        <v>37</v>
      </c>
      <c r="F33" s="173">
        <f>ROUND((SUM(BE120:BE129)),  2)</f>
        <v>0</v>
      </c>
      <c r="G33" s="164"/>
      <c r="H33" s="164"/>
      <c r="I33" s="174">
        <v>0.21</v>
      </c>
      <c r="J33" s="173">
        <f>ROUND(((SUM(BE120:BE129))*I33),  2)</f>
        <v>0</v>
      </c>
      <c r="K33" s="29"/>
      <c r="L33" s="38"/>
      <c r="S33" s="29"/>
      <c r="T33" s="29"/>
      <c r="U33" s="29"/>
      <c r="V33" s="29"/>
      <c r="W33" s="29"/>
      <c r="X33" s="29"/>
      <c r="Y33" s="29"/>
      <c r="Z33" s="29"/>
      <c r="AA33" s="29"/>
      <c r="AB33" s="29"/>
      <c r="AC33" s="29"/>
      <c r="AD33" s="29"/>
      <c r="AE33" s="29"/>
    </row>
    <row r="34" spans="1:31" s="2" customFormat="1" ht="14.45" customHeight="1">
      <c r="A34" s="29"/>
      <c r="B34" s="30"/>
      <c r="C34" s="164"/>
      <c r="D34" s="164"/>
      <c r="E34" s="163" t="s">
        <v>38</v>
      </c>
      <c r="F34" s="173">
        <f>ROUND((SUM(BF120:BF129)),  2)</f>
        <v>0</v>
      </c>
      <c r="G34" s="164"/>
      <c r="H34" s="164"/>
      <c r="I34" s="174">
        <v>0.12</v>
      </c>
      <c r="J34" s="173">
        <f>ROUND(((SUM(BF120:BF129))*I34),  2)</f>
        <v>0</v>
      </c>
      <c r="K34" s="29"/>
      <c r="L34" s="38"/>
      <c r="S34" s="29"/>
      <c r="T34" s="29"/>
      <c r="U34" s="29"/>
      <c r="V34" s="29"/>
      <c r="W34" s="29"/>
      <c r="X34" s="29"/>
      <c r="Y34" s="29"/>
      <c r="Z34" s="29"/>
      <c r="AA34" s="29"/>
      <c r="AB34" s="29"/>
      <c r="AC34" s="29"/>
      <c r="AD34" s="29"/>
      <c r="AE34" s="29"/>
    </row>
    <row r="35" spans="1:31" s="2" customFormat="1" ht="14.45" hidden="1" customHeight="1">
      <c r="A35" s="29"/>
      <c r="B35" s="30"/>
      <c r="C35" s="164"/>
      <c r="D35" s="164"/>
      <c r="E35" s="163" t="s">
        <v>39</v>
      </c>
      <c r="F35" s="173">
        <f>ROUND((SUM(BG120:BG129)),  2)</f>
        <v>0</v>
      </c>
      <c r="G35" s="164"/>
      <c r="H35" s="164"/>
      <c r="I35" s="174">
        <v>0.21</v>
      </c>
      <c r="J35" s="173">
        <f>0</f>
        <v>0</v>
      </c>
      <c r="K35" s="29"/>
      <c r="L35" s="38"/>
      <c r="S35" s="29"/>
      <c r="T35" s="29"/>
      <c r="U35" s="29"/>
      <c r="V35" s="29"/>
      <c r="W35" s="29"/>
      <c r="X35" s="29"/>
      <c r="Y35" s="29"/>
      <c r="Z35" s="29"/>
      <c r="AA35" s="29"/>
      <c r="AB35" s="29"/>
      <c r="AC35" s="29"/>
      <c r="AD35" s="29"/>
      <c r="AE35" s="29"/>
    </row>
    <row r="36" spans="1:31" s="2" customFormat="1" ht="14.45" hidden="1" customHeight="1">
      <c r="A36" s="29"/>
      <c r="B36" s="30"/>
      <c r="C36" s="164"/>
      <c r="D36" s="164"/>
      <c r="E36" s="163" t="s">
        <v>40</v>
      </c>
      <c r="F36" s="173">
        <f>ROUND((SUM(BH120:BH129)),  2)</f>
        <v>0</v>
      </c>
      <c r="G36" s="164"/>
      <c r="H36" s="164"/>
      <c r="I36" s="174">
        <v>0.12</v>
      </c>
      <c r="J36" s="173">
        <f>0</f>
        <v>0</v>
      </c>
      <c r="K36" s="29"/>
      <c r="L36" s="38"/>
      <c r="S36" s="29"/>
      <c r="T36" s="29"/>
      <c r="U36" s="29"/>
      <c r="V36" s="29"/>
      <c r="W36" s="29"/>
      <c r="X36" s="29"/>
      <c r="Y36" s="29"/>
      <c r="Z36" s="29"/>
      <c r="AA36" s="29"/>
      <c r="AB36" s="29"/>
      <c r="AC36" s="29"/>
      <c r="AD36" s="29"/>
      <c r="AE36" s="29"/>
    </row>
    <row r="37" spans="1:31" s="2" customFormat="1" ht="14.45" hidden="1" customHeight="1">
      <c r="A37" s="29"/>
      <c r="B37" s="30"/>
      <c r="C37" s="164"/>
      <c r="D37" s="164"/>
      <c r="E37" s="163" t="s">
        <v>41</v>
      </c>
      <c r="F37" s="173">
        <f>ROUND((SUM(BI120:BI129)),  2)</f>
        <v>0</v>
      </c>
      <c r="G37" s="164"/>
      <c r="H37" s="164"/>
      <c r="I37" s="174">
        <v>0</v>
      </c>
      <c r="J37" s="173">
        <f>0</f>
        <v>0</v>
      </c>
      <c r="K37" s="29"/>
      <c r="L37" s="38"/>
      <c r="S37" s="29"/>
      <c r="T37" s="29"/>
      <c r="U37" s="29"/>
      <c r="V37" s="29"/>
      <c r="W37" s="29"/>
      <c r="X37" s="29"/>
      <c r="Y37" s="29"/>
      <c r="Z37" s="29"/>
      <c r="AA37" s="29"/>
      <c r="AB37" s="29"/>
      <c r="AC37" s="29"/>
      <c r="AD37" s="29"/>
      <c r="AE37" s="29"/>
    </row>
    <row r="38" spans="1:31" s="2" customFormat="1" ht="6.95" customHeight="1">
      <c r="A38" s="29"/>
      <c r="B38" s="30"/>
      <c r="C38" s="164"/>
      <c r="D38" s="164"/>
      <c r="E38" s="164"/>
      <c r="F38" s="164"/>
      <c r="G38" s="164"/>
      <c r="H38" s="164"/>
      <c r="I38" s="164"/>
      <c r="J38" s="164"/>
      <c r="K38" s="29"/>
      <c r="L38" s="38"/>
      <c r="S38" s="29"/>
      <c r="T38" s="29"/>
      <c r="U38" s="29"/>
      <c r="V38" s="29"/>
      <c r="W38" s="29"/>
      <c r="X38" s="29"/>
      <c r="Y38" s="29"/>
      <c r="Z38" s="29"/>
      <c r="AA38" s="29"/>
      <c r="AB38" s="29"/>
      <c r="AC38" s="29"/>
      <c r="AD38" s="29"/>
      <c r="AE38" s="29"/>
    </row>
    <row r="39" spans="1:31" s="2" customFormat="1" ht="25.35" customHeight="1">
      <c r="A39" s="29"/>
      <c r="B39" s="30"/>
      <c r="C39" s="175"/>
      <c r="D39" s="176" t="s">
        <v>42</v>
      </c>
      <c r="E39" s="177"/>
      <c r="F39" s="177"/>
      <c r="G39" s="178" t="s">
        <v>43</v>
      </c>
      <c r="H39" s="179" t="s">
        <v>44</v>
      </c>
      <c r="I39" s="177"/>
      <c r="J39" s="180">
        <f>SUM(J30:J37)</f>
        <v>0</v>
      </c>
      <c r="K39" s="93"/>
      <c r="L39" s="38"/>
      <c r="S39" s="29"/>
      <c r="T39" s="29"/>
      <c r="U39" s="29"/>
      <c r="V39" s="29"/>
      <c r="W39" s="29"/>
      <c r="X39" s="29"/>
      <c r="Y39" s="29"/>
      <c r="Z39" s="29"/>
      <c r="AA39" s="29"/>
      <c r="AB39" s="29"/>
      <c r="AC39" s="29"/>
      <c r="AD39" s="29"/>
      <c r="AE39" s="29"/>
    </row>
    <row r="40" spans="1:31" s="2" customFormat="1" ht="14.45" customHeight="1">
      <c r="A40" s="29"/>
      <c r="B40" s="30"/>
      <c r="C40" s="164"/>
      <c r="D40" s="164"/>
      <c r="E40" s="164"/>
      <c r="F40" s="164"/>
      <c r="G40" s="164"/>
      <c r="H40" s="164"/>
      <c r="I40" s="164"/>
      <c r="J40" s="164"/>
      <c r="K40" s="29"/>
      <c r="L40" s="38"/>
      <c r="S40" s="29"/>
      <c r="T40" s="29"/>
      <c r="U40" s="29"/>
      <c r="V40" s="29"/>
      <c r="W40" s="29"/>
      <c r="X40" s="29"/>
      <c r="Y40" s="29"/>
      <c r="Z40" s="29"/>
      <c r="AA40" s="29"/>
      <c r="AB40" s="29"/>
      <c r="AC40" s="29"/>
      <c r="AD40" s="29"/>
      <c r="AE40" s="29"/>
    </row>
    <row r="41" spans="1:31" s="1" customFormat="1" ht="14.45" customHeight="1">
      <c r="B41" s="21"/>
      <c r="C41" s="87"/>
      <c r="D41" s="87"/>
      <c r="E41" s="87"/>
      <c r="F41" s="87"/>
      <c r="G41" s="87"/>
      <c r="H41" s="87"/>
      <c r="I41" s="87"/>
      <c r="J41" s="87"/>
      <c r="L41" s="21"/>
    </row>
    <row r="42" spans="1:31" s="1" customFormat="1" ht="14.45" customHeight="1">
      <c r="B42" s="21"/>
      <c r="C42" s="87"/>
      <c r="D42" s="87"/>
      <c r="E42" s="87"/>
      <c r="F42" s="87"/>
      <c r="G42" s="87"/>
      <c r="H42" s="87"/>
      <c r="I42" s="87"/>
      <c r="J42" s="87"/>
      <c r="L42" s="21"/>
    </row>
    <row r="43" spans="1:31" s="1" customFormat="1" ht="14.45" customHeight="1">
      <c r="B43" s="21"/>
      <c r="C43" s="87"/>
      <c r="D43" s="87"/>
      <c r="E43" s="87"/>
      <c r="F43" s="87"/>
      <c r="G43" s="87"/>
      <c r="H43" s="87"/>
      <c r="I43" s="87"/>
      <c r="J43" s="87"/>
      <c r="L43" s="21"/>
    </row>
    <row r="44" spans="1:31" s="1" customFormat="1" ht="14.45" customHeight="1">
      <c r="B44" s="21"/>
      <c r="C44" s="87"/>
      <c r="D44" s="87"/>
      <c r="E44" s="87"/>
      <c r="F44" s="87"/>
      <c r="G44" s="87"/>
      <c r="H44" s="87"/>
      <c r="I44" s="87"/>
      <c r="J44" s="87"/>
      <c r="L44" s="21"/>
    </row>
    <row r="45" spans="1:31" s="1" customFormat="1" ht="14.45" customHeight="1">
      <c r="B45" s="21"/>
      <c r="C45" s="87"/>
      <c r="D45" s="87"/>
      <c r="E45" s="87"/>
      <c r="F45" s="87"/>
      <c r="G45" s="87"/>
      <c r="H45" s="87"/>
      <c r="I45" s="87"/>
      <c r="J45" s="87"/>
      <c r="L45" s="21"/>
    </row>
    <row r="46" spans="1:31" s="1" customFormat="1" ht="14.45" customHeight="1">
      <c r="B46" s="21"/>
      <c r="C46" s="87"/>
      <c r="D46" s="87"/>
      <c r="E46" s="87"/>
      <c r="F46" s="87"/>
      <c r="G46" s="87"/>
      <c r="H46" s="87"/>
      <c r="I46" s="87"/>
      <c r="J46" s="87"/>
      <c r="L46" s="21"/>
    </row>
    <row r="47" spans="1:31" s="1" customFormat="1" ht="14.45" customHeight="1">
      <c r="B47" s="21"/>
      <c r="C47" s="87"/>
      <c r="D47" s="87"/>
      <c r="E47" s="87"/>
      <c r="F47" s="87"/>
      <c r="G47" s="87"/>
      <c r="H47" s="87"/>
      <c r="I47" s="87"/>
      <c r="J47" s="87"/>
      <c r="L47" s="21"/>
    </row>
    <row r="48" spans="1:31" s="1" customFormat="1" ht="14.45" customHeight="1">
      <c r="B48" s="21"/>
      <c r="C48" s="87"/>
      <c r="D48" s="87"/>
      <c r="E48" s="87"/>
      <c r="F48" s="87"/>
      <c r="G48" s="87"/>
      <c r="H48" s="87"/>
      <c r="I48" s="87"/>
      <c r="J48" s="87"/>
      <c r="L48" s="21"/>
    </row>
    <row r="49" spans="1:31" s="1" customFormat="1" ht="14.45" customHeight="1">
      <c r="B49" s="21"/>
      <c r="C49" s="87"/>
      <c r="D49" s="87"/>
      <c r="E49" s="87"/>
      <c r="F49" s="87"/>
      <c r="G49" s="87"/>
      <c r="H49" s="87"/>
      <c r="I49" s="87"/>
      <c r="J49" s="87"/>
      <c r="L49" s="21"/>
    </row>
    <row r="50" spans="1:31" s="2" customFormat="1" ht="14.45" customHeight="1">
      <c r="B50" s="38"/>
      <c r="C50" s="181"/>
      <c r="D50" s="182" t="s">
        <v>45</v>
      </c>
      <c r="E50" s="183"/>
      <c r="F50" s="183"/>
      <c r="G50" s="182" t="s">
        <v>46</v>
      </c>
      <c r="H50" s="183"/>
      <c r="I50" s="183"/>
      <c r="J50" s="183"/>
      <c r="K50" s="40"/>
      <c r="L50" s="38"/>
    </row>
    <row r="51" spans="1:31">
      <c r="B51" s="21"/>
      <c r="C51" s="87"/>
      <c r="D51" s="87"/>
      <c r="E51" s="87"/>
      <c r="F51" s="87"/>
      <c r="G51" s="87"/>
      <c r="H51" s="87"/>
      <c r="I51" s="87"/>
      <c r="J51" s="87"/>
      <c r="L51" s="21"/>
    </row>
    <row r="52" spans="1:31">
      <c r="B52" s="21"/>
      <c r="C52" s="87"/>
      <c r="D52" s="87"/>
      <c r="E52" s="87"/>
      <c r="F52" s="87"/>
      <c r="G52" s="87"/>
      <c r="H52" s="87"/>
      <c r="I52" s="87"/>
      <c r="J52" s="87"/>
      <c r="L52" s="21"/>
    </row>
    <row r="53" spans="1:31">
      <c r="B53" s="21"/>
      <c r="C53" s="87"/>
      <c r="D53" s="87"/>
      <c r="E53" s="87"/>
      <c r="F53" s="87"/>
      <c r="G53" s="87"/>
      <c r="H53" s="87"/>
      <c r="I53" s="87"/>
      <c r="J53" s="87"/>
      <c r="L53" s="21"/>
    </row>
    <row r="54" spans="1:31">
      <c r="B54" s="21"/>
      <c r="C54" s="87"/>
      <c r="D54" s="87"/>
      <c r="E54" s="87"/>
      <c r="F54" s="87"/>
      <c r="G54" s="87"/>
      <c r="H54" s="87"/>
      <c r="I54" s="87"/>
      <c r="J54" s="87"/>
      <c r="L54" s="21"/>
    </row>
    <row r="55" spans="1:31">
      <c r="B55" s="21"/>
      <c r="C55" s="87"/>
      <c r="D55" s="87"/>
      <c r="E55" s="87"/>
      <c r="F55" s="87"/>
      <c r="G55" s="87"/>
      <c r="H55" s="87"/>
      <c r="I55" s="87"/>
      <c r="J55" s="87"/>
      <c r="L55" s="21"/>
    </row>
    <row r="56" spans="1:31">
      <c r="B56" s="21"/>
      <c r="C56" s="87"/>
      <c r="D56" s="87"/>
      <c r="E56" s="87"/>
      <c r="F56" s="87"/>
      <c r="G56" s="87"/>
      <c r="H56" s="87"/>
      <c r="I56" s="87"/>
      <c r="J56" s="87"/>
      <c r="L56" s="21"/>
    </row>
    <row r="57" spans="1:31">
      <c r="B57" s="21"/>
      <c r="C57" s="87"/>
      <c r="D57" s="87"/>
      <c r="E57" s="87"/>
      <c r="F57" s="87"/>
      <c r="G57" s="87"/>
      <c r="H57" s="87"/>
      <c r="I57" s="87"/>
      <c r="J57" s="87"/>
      <c r="L57" s="21"/>
    </row>
    <row r="58" spans="1:31">
      <c r="B58" s="21"/>
      <c r="C58" s="87"/>
      <c r="D58" s="87"/>
      <c r="E58" s="87"/>
      <c r="F58" s="87"/>
      <c r="G58" s="87"/>
      <c r="H58" s="87"/>
      <c r="I58" s="87"/>
      <c r="J58" s="87"/>
      <c r="L58" s="21"/>
    </row>
    <row r="59" spans="1:31">
      <c r="B59" s="21"/>
      <c r="C59" s="87"/>
      <c r="D59" s="87"/>
      <c r="E59" s="87"/>
      <c r="F59" s="87"/>
      <c r="G59" s="87"/>
      <c r="H59" s="87"/>
      <c r="I59" s="87"/>
      <c r="J59" s="87"/>
      <c r="L59" s="21"/>
    </row>
    <row r="60" spans="1:31">
      <c r="B60" s="21"/>
      <c r="C60" s="87"/>
      <c r="D60" s="87"/>
      <c r="E60" s="87"/>
      <c r="F60" s="87"/>
      <c r="G60" s="87"/>
      <c r="H60" s="87"/>
      <c r="I60" s="87"/>
      <c r="J60" s="87"/>
      <c r="L60" s="21"/>
    </row>
    <row r="61" spans="1:31" s="2" customFormat="1" ht="12.75">
      <c r="A61" s="29"/>
      <c r="B61" s="30"/>
      <c r="C61" s="164"/>
      <c r="D61" s="184" t="s">
        <v>47</v>
      </c>
      <c r="E61" s="185"/>
      <c r="F61" s="186" t="s">
        <v>48</v>
      </c>
      <c r="G61" s="184" t="s">
        <v>47</v>
      </c>
      <c r="H61" s="185"/>
      <c r="I61" s="185"/>
      <c r="J61" s="187" t="s">
        <v>48</v>
      </c>
      <c r="K61" s="32"/>
      <c r="L61" s="38"/>
      <c r="S61" s="29"/>
      <c r="T61" s="29"/>
      <c r="U61" s="29"/>
      <c r="V61" s="29"/>
      <c r="W61" s="29"/>
      <c r="X61" s="29"/>
      <c r="Y61" s="29"/>
      <c r="Z61" s="29"/>
      <c r="AA61" s="29"/>
      <c r="AB61" s="29"/>
      <c r="AC61" s="29"/>
      <c r="AD61" s="29"/>
      <c r="AE61" s="29"/>
    </row>
    <row r="62" spans="1:31">
      <c r="B62" s="21"/>
      <c r="C62" s="87"/>
      <c r="D62" s="87"/>
      <c r="E62" s="87"/>
      <c r="F62" s="87"/>
      <c r="G62" s="87"/>
      <c r="H62" s="87"/>
      <c r="I62" s="87"/>
      <c r="J62" s="87"/>
      <c r="L62" s="21"/>
    </row>
    <row r="63" spans="1:31">
      <c r="B63" s="21"/>
      <c r="C63" s="87"/>
      <c r="D63" s="87"/>
      <c r="E63" s="87"/>
      <c r="F63" s="87"/>
      <c r="G63" s="87"/>
      <c r="H63" s="87"/>
      <c r="I63" s="87"/>
      <c r="J63" s="87"/>
      <c r="L63" s="21"/>
    </row>
    <row r="64" spans="1:31">
      <c r="B64" s="21"/>
      <c r="C64" s="87"/>
      <c r="D64" s="87"/>
      <c r="E64" s="87"/>
      <c r="F64" s="87"/>
      <c r="G64" s="87"/>
      <c r="H64" s="87"/>
      <c r="I64" s="87"/>
      <c r="J64" s="87"/>
      <c r="L64" s="21"/>
    </row>
    <row r="65" spans="1:31" s="2" customFormat="1" ht="12.75">
      <c r="A65" s="29"/>
      <c r="B65" s="30"/>
      <c r="C65" s="164"/>
      <c r="D65" s="182" t="s">
        <v>49</v>
      </c>
      <c r="E65" s="188"/>
      <c r="F65" s="188"/>
      <c r="G65" s="182" t="s">
        <v>50</v>
      </c>
      <c r="H65" s="188"/>
      <c r="I65" s="188"/>
      <c r="J65" s="188"/>
      <c r="K65" s="42"/>
      <c r="L65" s="38"/>
      <c r="S65" s="29"/>
      <c r="T65" s="29"/>
      <c r="U65" s="29"/>
      <c r="V65" s="29"/>
      <c r="W65" s="29"/>
      <c r="X65" s="29"/>
      <c r="Y65" s="29"/>
      <c r="Z65" s="29"/>
      <c r="AA65" s="29"/>
      <c r="AB65" s="29"/>
      <c r="AC65" s="29"/>
      <c r="AD65" s="29"/>
      <c r="AE65" s="29"/>
    </row>
    <row r="66" spans="1:31">
      <c r="B66" s="21"/>
      <c r="C66" s="87"/>
      <c r="D66" s="87"/>
      <c r="E66" s="87"/>
      <c r="F66" s="87"/>
      <c r="G66" s="87"/>
      <c r="H66" s="87"/>
      <c r="I66" s="87"/>
      <c r="J66" s="87"/>
      <c r="L66" s="21"/>
    </row>
    <row r="67" spans="1:31">
      <c r="B67" s="21"/>
      <c r="C67" s="87"/>
      <c r="D67" s="87"/>
      <c r="E67" s="87"/>
      <c r="F67" s="87"/>
      <c r="G67" s="87"/>
      <c r="H67" s="87"/>
      <c r="I67" s="87"/>
      <c r="J67" s="87"/>
      <c r="L67" s="21"/>
    </row>
    <row r="68" spans="1:31">
      <c r="B68" s="21"/>
      <c r="C68" s="87"/>
      <c r="D68" s="87"/>
      <c r="E68" s="87"/>
      <c r="F68" s="87"/>
      <c r="G68" s="87"/>
      <c r="H68" s="87"/>
      <c r="I68" s="87"/>
      <c r="J68" s="87"/>
      <c r="L68" s="21"/>
    </row>
    <row r="69" spans="1:31">
      <c r="B69" s="21"/>
      <c r="C69" s="87"/>
      <c r="D69" s="87"/>
      <c r="E69" s="87"/>
      <c r="F69" s="87"/>
      <c r="G69" s="87"/>
      <c r="H69" s="87"/>
      <c r="I69" s="87"/>
      <c r="J69" s="87"/>
      <c r="L69" s="21"/>
    </row>
    <row r="70" spans="1:31">
      <c r="B70" s="21"/>
      <c r="C70" s="87"/>
      <c r="D70" s="87"/>
      <c r="E70" s="87"/>
      <c r="F70" s="87"/>
      <c r="G70" s="87"/>
      <c r="H70" s="87"/>
      <c r="I70" s="87"/>
      <c r="J70" s="87"/>
      <c r="L70" s="21"/>
    </row>
    <row r="71" spans="1:31">
      <c r="B71" s="21"/>
      <c r="C71" s="87"/>
      <c r="D71" s="87"/>
      <c r="E71" s="87"/>
      <c r="F71" s="87"/>
      <c r="G71" s="87"/>
      <c r="H71" s="87"/>
      <c r="I71" s="87"/>
      <c r="J71" s="87"/>
      <c r="L71" s="21"/>
    </row>
    <row r="72" spans="1:31">
      <c r="B72" s="21"/>
      <c r="C72" s="87"/>
      <c r="D72" s="87"/>
      <c r="E72" s="87"/>
      <c r="F72" s="87"/>
      <c r="G72" s="87"/>
      <c r="H72" s="87"/>
      <c r="I72" s="87"/>
      <c r="J72" s="87"/>
      <c r="L72" s="21"/>
    </row>
    <row r="73" spans="1:31">
      <c r="B73" s="21"/>
      <c r="C73" s="87"/>
      <c r="D73" s="87"/>
      <c r="E73" s="87"/>
      <c r="F73" s="87"/>
      <c r="G73" s="87"/>
      <c r="H73" s="87"/>
      <c r="I73" s="87"/>
      <c r="J73" s="87"/>
      <c r="L73" s="21"/>
    </row>
    <row r="74" spans="1:31">
      <c r="B74" s="21"/>
      <c r="C74" s="87"/>
      <c r="D74" s="87"/>
      <c r="E74" s="87"/>
      <c r="F74" s="87"/>
      <c r="G74" s="87"/>
      <c r="H74" s="87"/>
      <c r="I74" s="87"/>
      <c r="J74" s="87"/>
      <c r="L74" s="21"/>
    </row>
    <row r="75" spans="1:31">
      <c r="B75" s="21"/>
      <c r="C75" s="87"/>
      <c r="D75" s="87"/>
      <c r="E75" s="87"/>
      <c r="F75" s="87"/>
      <c r="G75" s="87"/>
      <c r="H75" s="87"/>
      <c r="I75" s="87"/>
      <c r="J75" s="87"/>
      <c r="L75" s="21"/>
    </row>
    <row r="76" spans="1:31" s="2" customFormat="1" ht="12.75">
      <c r="A76" s="29"/>
      <c r="B76" s="30"/>
      <c r="C76" s="164"/>
      <c r="D76" s="184" t="s">
        <v>47</v>
      </c>
      <c r="E76" s="185"/>
      <c r="F76" s="186" t="s">
        <v>48</v>
      </c>
      <c r="G76" s="184" t="s">
        <v>47</v>
      </c>
      <c r="H76" s="185"/>
      <c r="I76" s="185"/>
      <c r="J76" s="187" t="s">
        <v>48</v>
      </c>
      <c r="K76" s="32"/>
      <c r="L76" s="38"/>
      <c r="S76" s="29"/>
      <c r="T76" s="29"/>
      <c r="U76" s="29"/>
      <c r="V76" s="29"/>
      <c r="W76" s="29"/>
      <c r="X76" s="29"/>
      <c r="Y76" s="29"/>
      <c r="Z76" s="29"/>
      <c r="AA76" s="29"/>
      <c r="AB76" s="29"/>
      <c r="AC76" s="29"/>
      <c r="AD76" s="29"/>
      <c r="AE76" s="29"/>
    </row>
    <row r="77" spans="1:31" s="2" customFormat="1" ht="14.45" customHeight="1">
      <c r="A77" s="29"/>
      <c r="B77" s="43"/>
      <c r="C77" s="189"/>
      <c r="D77" s="189"/>
      <c r="E77" s="189"/>
      <c r="F77" s="189"/>
      <c r="G77" s="189"/>
      <c r="H77" s="189"/>
      <c r="I77" s="189"/>
      <c r="J77" s="189"/>
      <c r="K77" s="44"/>
      <c r="L77" s="38"/>
      <c r="S77" s="29"/>
      <c r="T77" s="29"/>
      <c r="U77" s="29"/>
      <c r="V77" s="29"/>
      <c r="W77" s="29"/>
      <c r="X77" s="29"/>
      <c r="Y77" s="29"/>
      <c r="Z77" s="29"/>
      <c r="AA77" s="29"/>
      <c r="AB77" s="29"/>
      <c r="AC77" s="29"/>
      <c r="AD77" s="29"/>
      <c r="AE77" s="29"/>
    </row>
    <row r="78" spans="1:31">
      <c r="C78" s="87"/>
      <c r="D78" s="87"/>
      <c r="E78" s="87"/>
      <c r="F78" s="87"/>
      <c r="G78" s="87"/>
      <c r="H78" s="87"/>
      <c r="I78" s="87"/>
      <c r="J78" s="87"/>
    </row>
    <row r="79" spans="1:31">
      <c r="C79" s="87"/>
      <c r="D79" s="87"/>
      <c r="E79" s="87"/>
      <c r="F79" s="87"/>
      <c r="G79" s="87"/>
      <c r="H79" s="87"/>
      <c r="I79" s="87"/>
      <c r="J79" s="87"/>
    </row>
    <row r="80" spans="1:31">
      <c r="C80" s="87"/>
      <c r="D80" s="87"/>
      <c r="E80" s="87"/>
      <c r="F80" s="87"/>
      <c r="G80" s="87"/>
      <c r="H80" s="87"/>
      <c r="I80" s="87"/>
      <c r="J80" s="87"/>
    </row>
    <row r="81" spans="1:47" s="2" customFormat="1" ht="6.95" hidden="1" customHeight="1">
      <c r="A81" s="29"/>
      <c r="B81" s="45"/>
      <c r="C81" s="190"/>
      <c r="D81" s="190"/>
      <c r="E81" s="190"/>
      <c r="F81" s="190"/>
      <c r="G81" s="190"/>
      <c r="H81" s="190"/>
      <c r="I81" s="190"/>
      <c r="J81" s="190"/>
      <c r="K81" s="46"/>
      <c r="L81" s="38"/>
      <c r="S81" s="29"/>
      <c r="T81" s="29"/>
      <c r="U81" s="29"/>
      <c r="V81" s="29"/>
      <c r="W81" s="29"/>
      <c r="X81" s="29"/>
      <c r="Y81" s="29"/>
      <c r="Z81" s="29"/>
      <c r="AA81" s="29"/>
      <c r="AB81" s="29"/>
      <c r="AC81" s="29"/>
      <c r="AD81" s="29"/>
      <c r="AE81" s="29"/>
    </row>
    <row r="82" spans="1:47" s="2" customFormat="1" ht="24.95" hidden="1" customHeight="1">
      <c r="A82" s="29"/>
      <c r="B82" s="30"/>
      <c r="C82" s="162" t="s">
        <v>113</v>
      </c>
      <c r="D82" s="164"/>
      <c r="E82" s="164"/>
      <c r="F82" s="164"/>
      <c r="G82" s="164"/>
      <c r="H82" s="164"/>
      <c r="I82" s="164"/>
      <c r="J82" s="164"/>
      <c r="K82" s="29"/>
      <c r="L82" s="38"/>
      <c r="S82" s="29"/>
      <c r="T82" s="29"/>
      <c r="U82" s="29"/>
      <c r="V82" s="29"/>
      <c r="W82" s="29"/>
      <c r="X82" s="29"/>
      <c r="Y82" s="29"/>
      <c r="Z82" s="29"/>
      <c r="AA82" s="29"/>
      <c r="AB82" s="29"/>
      <c r="AC82" s="29"/>
      <c r="AD82" s="29"/>
      <c r="AE82" s="29"/>
    </row>
    <row r="83" spans="1:47" s="2" customFormat="1" ht="6.95" hidden="1" customHeight="1">
      <c r="A83" s="29"/>
      <c r="B83" s="30"/>
      <c r="C83" s="164"/>
      <c r="D83" s="164"/>
      <c r="E83" s="164"/>
      <c r="F83" s="164"/>
      <c r="G83" s="164"/>
      <c r="H83" s="164"/>
      <c r="I83" s="164"/>
      <c r="J83" s="164"/>
      <c r="K83" s="29"/>
      <c r="L83" s="38"/>
      <c r="S83" s="29"/>
      <c r="T83" s="29"/>
      <c r="U83" s="29"/>
      <c r="V83" s="29"/>
      <c r="W83" s="29"/>
      <c r="X83" s="29"/>
      <c r="Y83" s="29"/>
      <c r="Z83" s="29"/>
      <c r="AA83" s="29"/>
      <c r="AB83" s="29"/>
      <c r="AC83" s="29"/>
      <c r="AD83" s="29"/>
      <c r="AE83" s="29"/>
    </row>
    <row r="84" spans="1:47" s="2" customFormat="1" ht="12" hidden="1" customHeight="1">
      <c r="A84" s="29"/>
      <c r="B84" s="30"/>
      <c r="C84" s="163" t="s">
        <v>14</v>
      </c>
      <c r="D84" s="164"/>
      <c r="E84" s="164"/>
      <c r="F84" s="164"/>
      <c r="G84" s="164"/>
      <c r="H84" s="164"/>
      <c r="I84" s="164"/>
      <c r="J84" s="164"/>
      <c r="K84" s="29"/>
      <c r="L84" s="38"/>
      <c r="S84" s="29"/>
      <c r="T84" s="29"/>
      <c r="U84" s="29"/>
      <c r="V84" s="29"/>
      <c r="W84" s="29"/>
      <c r="X84" s="29"/>
      <c r="Y84" s="29"/>
      <c r="Z84" s="29"/>
      <c r="AA84" s="29"/>
      <c r="AB84" s="29"/>
      <c r="AC84" s="29"/>
      <c r="AD84" s="29"/>
      <c r="AE84" s="29"/>
    </row>
    <row r="85" spans="1:47" s="2" customFormat="1" ht="16.5" hidden="1" customHeight="1">
      <c r="A85" s="29"/>
      <c r="B85" s="30"/>
      <c r="C85" s="164"/>
      <c r="D85" s="164"/>
      <c r="E85" s="283" t="str">
        <f>E7</f>
        <v>Revitalizace parkoviště u NB</v>
      </c>
      <c r="F85" s="284"/>
      <c r="G85" s="284"/>
      <c r="H85" s="284"/>
      <c r="I85" s="164"/>
      <c r="J85" s="164"/>
      <c r="K85" s="29"/>
      <c r="L85" s="38"/>
      <c r="S85" s="29"/>
      <c r="T85" s="29"/>
      <c r="U85" s="29"/>
      <c r="V85" s="29"/>
      <c r="W85" s="29"/>
      <c r="X85" s="29"/>
      <c r="Y85" s="29"/>
      <c r="Z85" s="29"/>
      <c r="AA85" s="29"/>
      <c r="AB85" s="29"/>
      <c r="AC85" s="29"/>
      <c r="AD85" s="29"/>
      <c r="AE85" s="29"/>
    </row>
    <row r="86" spans="1:47" s="2" customFormat="1" ht="12" hidden="1" customHeight="1">
      <c r="A86" s="29"/>
      <c r="B86" s="30"/>
      <c r="C86" s="163" t="s">
        <v>111</v>
      </c>
      <c r="D86" s="164"/>
      <c r="E86" s="164"/>
      <c r="F86" s="164"/>
      <c r="G86" s="164"/>
      <c r="H86" s="164"/>
      <c r="I86" s="164"/>
      <c r="J86" s="164"/>
      <c r="K86" s="29"/>
      <c r="L86" s="38"/>
      <c r="S86" s="29"/>
      <c r="T86" s="29"/>
      <c r="U86" s="29"/>
      <c r="V86" s="29"/>
      <c r="W86" s="29"/>
      <c r="X86" s="29"/>
      <c r="Y86" s="29"/>
      <c r="Z86" s="29"/>
      <c r="AA86" s="29"/>
      <c r="AB86" s="29"/>
      <c r="AC86" s="29"/>
      <c r="AD86" s="29"/>
      <c r="AE86" s="29"/>
    </row>
    <row r="87" spans="1:47" s="2" customFormat="1" ht="16.5" hidden="1" customHeight="1">
      <c r="A87" s="29"/>
      <c r="B87" s="30"/>
      <c r="C87" s="164"/>
      <c r="D87" s="164"/>
      <c r="E87" s="281" t="str">
        <f>E9</f>
        <v>10 - VRN</v>
      </c>
      <c r="F87" s="282"/>
      <c r="G87" s="282"/>
      <c r="H87" s="282"/>
      <c r="I87" s="164"/>
      <c r="J87" s="164"/>
      <c r="K87" s="29"/>
      <c r="L87" s="38"/>
      <c r="S87" s="29"/>
      <c r="T87" s="29"/>
      <c r="U87" s="29"/>
      <c r="V87" s="29"/>
      <c r="W87" s="29"/>
      <c r="X87" s="29"/>
      <c r="Y87" s="29"/>
      <c r="Z87" s="29"/>
      <c r="AA87" s="29"/>
      <c r="AB87" s="29"/>
      <c r="AC87" s="29"/>
      <c r="AD87" s="29"/>
      <c r="AE87" s="29"/>
    </row>
    <row r="88" spans="1:47" s="2" customFormat="1" ht="6.95" hidden="1" customHeight="1">
      <c r="A88" s="29"/>
      <c r="B88" s="30"/>
      <c r="C88" s="164"/>
      <c r="D88" s="164"/>
      <c r="E88" s="164"/>
      <c r="F88" s="164"/>
      <c r="G88" s="164"/>
      <c r="H88" s="164"/>
      <c r="I88" s="164"/>
      <c r="J88" s="164"/>
      <c r="K88" s="29"/>
      <c r="L88" s="38"/>
      <c r="S88" s="29"/>
      <c r="T88" s="29"/>
      <c r="U88" s="29"/>
      <c r="V88" s="29"/>
      <c r="W88" s="29"/>
      <c r="X88" s="29"/>
      <c r="Y88" s="29"/>
      <c r="Z88" s="29"/>
      <c r="AA88" s="29"/>
      <c r="AB88" s="29"/>
      <c r="AC88" s="29"/>
      <c r="AD88" s="29"/>
      <c r="AE88" s="29"/>
    </row>
    <row r="89" spans="1:47" s="2" customFormat="1" ht="12" hidden="1" customHeight="1">
      <c r="A89" s="29"/>
      <c r="B89" s="30"/>
      <c r="C89" s="163" t="s">
        <v>18</v>
      </c>
      <c r="D89" s="164"/>
      <c r="E89" s="164"/>
      <c r="F89" s="165" t="str">
        <f>F12</f>
        <v xml:space="preserve">Praha </v>
      </c>
      <c r="G89" s="164"/>
      <c r="H89" s="164"/>
      <c r="I89" s="163" t="s">
        <v>20</v>
      </c>
      <c r="J89" s="166" t="str">
        <f>IF(J12="","",J12)</f>
        <v>17. 9. 2025</v>
      </c>
      <c r="K89" s="29"/>
      <c r="L89" s="38"/>
      <c r="S89" s="29"/>
      <c r="T89" s="29"/>
      <c r="U89" s="29"/>
      <c r="V89" s="29"/>
      <c r="W89" s="29"/>
      <c r="X89" s="29"/>
      <c r="Y89" s="29"/>
      <c r="Z89" s="29"/>
      <c r="AA89" s="29"/>
      <c r="AB89" s="29"/>
      <c r="AC89" s="29"/>
      <c r="AD89" s="29"/>
      <c r="AE89" s="29"/>
    </row>
    <row r="90" spans="1:47" s="2" customFormat="1" ht="6.95" hidden="1" customHeight="1">
      <c r="A90" s="29"/>
      <c r="B90" s="30"/>
      <c r="C90" s="164"/>
      <c r="D90" s="164"/>
      <c r="E90" s="164"/>
      <c r="F90" s="164"/>
      <c r="G90" s="164"/>
      <c r="H90" s="164"/>
      <c r="I90" s="164"/>
      <c r="J90" s="164"/>
      <c r="K90" s="29"/>
      <c r="L90" s="38"/>
      <c r="S90" s="29"/>
      <c r="T90" s="29"/>
      <c r="U90" s="29"/>
      <c r="V90" s="29"/>
      <c r="W90" s="29"/>
      <c r="X90" s="29"/>
      <c r="Y90" s="29"/>
      <c r="Z90" s="29"/>
      <c r="AA90" s="29"/>
      <c r="AB90" s="29"/>
      <c r="AC90" s="29"/>
      <c r="AD90" s="29"/>
      <c r="AE90" s="29"/>
    </row>
    <row r="91" spans="1:47" s="2" customFormat="1" ht="15.2" hidden="1" customHeight="1">
      <c r="A91" s="29"/>
      <c r="B91" s="30"/>
      <c r="C91" s="163" t="s">
        <v>22</v>
      </c>
      <c r="D91" s="164"/>
      <c r="E91" s="164"/>
      <c r="F91" s="165" t="str">
        <f>E15</f>
        <v xml:space="preserve"> </v>
      </c>
      <c r="G91" s="164"/>
      <c r="H91" s="164"/>
      <c r="I91" s="163" t="s">
        <v>27</v>
      </c>
      <c r="J91" s="191" t="str">
        <f>E21</f>
        <v xml:space="preserve"> </v>
      </c>
      <c r="K91" s="29"/>
      <c r="L91" s="38"/>
      <c r="S91" s="29"/>
      <c r="T91" s="29"/>
      <c r="U91" s="29"/>
      <c r="V91" s="29"/>
      <c r="W91" s="29"/>
      <c r="X91" s="29"/>
      <c r="Y91" s="29"/>
      <c r="Z91" s="29"/>
      <c r="AA91" s="29"/>
      <c r="AB91" s="29"/>
      <c r="AC91" s="29"/>
      <c r="AD91" s="29"/>
      <c r="AE91" s="29"/>
    </row>
    <row r="92" spans="1:47" s="2" customFormat="1" ht="15.2" hidden="1" customHeight="1">
      <c r="A92" s="29"/>
      <c r="B92" s="30"/>
      <c r="C92" s="163" t="s">
        <v>26</v>
      </c>
      <c r="D92" s="164"/>
      <c r="E92" s="164"/>
      <c r="F92" s="165" t="str">
        <f>IF(E18="","",E18)</f>
        <v xml:space="preserve"> </v>
      </c>
      <c r="G92" s="164"/>
      <c r="H92" s="164"/>
      <c r="I92" s="163" t="s">
        <v>29</v>
      </c>
      <c r="J92" s="191" t="str">
        <f>E24</f>
        <v>Ing. Milan Dušek</v>
      </c>
      <c r="K92" s="29"/>
      <c r="L92" s="38"/>
      <c r="S92" s="29"/>
      <c r="T92" s="29"/>
      <c r="U92" s="29"/>
      <c r="V92" s="29"/>
      <c r="W92" s="29"/>
      <c r="X92" s="29"/>
      <c r="Y92" s="29"/>
      <c r="Z92" s="29"/>
      <c r="AA92" s="29"/>
      <c r="AB92" s="29"/>
      <c r="AC92" s="29"/>
      <c r="AD92" s="29"/>
      <c r="AE92" s="29"/>
    </row>
    <row r="93" spans="1:47" s="2" customFormat="1" ht="10.35" hidden="1" customHeight="1">
      <c r="A93" s="29"/>
      <c r="B93" s="30"/>
      <c r="C93" s="164"/>
      <c r="D93" s="164"/>
      <c r="E93" s="164"/>
      <c r="F93" s="164"/>
      <c r="G93" s="164"/>
      <c r="H93" s="164"/>
      <c r="I93" s="164"/>
      <c r="J93" s="164"/>
      <c r="K93" s="29"/>
      <c r="L93" s="38"/>
      <c r="S93" s="29"/>
      <c r="T93" s="29"/>
      <c r="U93" s="29"/>
      <c r="V93" s="29"/>
      <c r="W93" s="29"/>
      <c r="X93" s="29"/>
      <c r="Y93" s="29"/>
      <c r="Z93" s="29"/>
      <c r="AA93" s="29"/>
      <c r="AB93" s="29"/>
      <c r="AC93" s="29"/>
      <c r="AD93" s="29"/>
      <c r="AE93" s="29"/>
    </row>
    <row r="94" spans="1:47" s="2" customFormat="1" ht="29.25" hidden="1" customHeight="1">
      <c r="A94" s="29"/>
      <c r="B94" s="30"/>
      <c r="C94" s="192" t="s">
        <v>114</v>
      </c>
      <c r="D94" s="175"/>
      <c r="E94" s="175"/>
      <c r="F94" s="175"/>
      <c r="G94" s="175"/>
      <c r="H94" s="175"/>
      <c r="I94" s="175"/>
      <c r="J94" s="193" t="s">
        <v>115</v>
      </c>
      <c r="K94" s="92"/>
      <c r="L94" s="38"/>
      <c r="S94" s="29"/>
      <c r="T94" s="29"/>
      <c r="U94" s="29"/>
      <c r="V94" s="29"/>
      <c r="W94" s="29"/>
      <c r="X94" s="29"/>
      <c r="Y94" s="29"/>
      <c r="Z94" s="29"/>
      <c r="AA94" s="29"/>
      <c r="AB94" s="29"/>
      <c r="AC94" s="29"/>
      <c r="AD94" s="29"/>
      <c r="AE94" s="29"/>
    </row>
    <row r="95" spans="1:47" s="2" customFormat="1" ht="10.35" hidden="1" customHeight="1">
      <c r="A95" s="29"/>
      <c r="B95" s="30"/>
      <c r="C95" s="164"/>
      <c r="D95" s="164"/>
      <c r="E95" s="164"/>
      <c r="F95" s="164"/>
      <c r="G95" s="164"/>
      <c r="H95" s="164"/>
      <c r="I95" s="164"/>
      <c r="J95" s="164"/>
      <c r="K95" s="29"/>
      <c r="L95" s="38"/>
      <c r="S95" s="29"/>
      <c r="T95" s="29"/>
      <c r="U95" s="29"/>
      <c r="V95" s="29"/>
      <c r="W95" s="29"/>
      <c r="X95" s="29"/>
      <c r="Y95" s="29"/>
      <c r="Z95" s="29"/>
      <c r="AA95" s="29"/>
      <c r="AB95" s="29"/>
      <c r="AC95" s="29"/>
      <c r="AD95" s="29"/>
      <c r="AE95" s="29"/>
    </row>
    <row r="96" spans="1:47" s="2" customFormat="1" ht="22.9" hidden="1" customHeight="1">
      <c r="A96" s="29"/>
      <c r="B96" s="30"/>
      <c r="C96" s="194" t="s">
        <v>116</v>
      </c>
      <c r="D96" s="164"/>
      <c r="E96" s="164"/>
      <c r="F96" s="164"/>
      <c r="G96" s="164"/>
      <c r="H96" s="164"/>
      <c r="I96" s="164"/>
      <c r="J96" s="170">
        <f>J120</f>
        <v>0</v>
      </c>
      <c r="K96" s="29"/>
      <c r="L96" s="38"/>
      <c r="S96" s="29"/>
      <c r="T96" s="29"/>
      <c r="U96" s="29"/>
      <c r="V96" s="29"/>
      <c r="W96" s="29"/>
      <c r="X96" s="29"/>
      <c r="Y96" s="29"/>
      <c r="Z96" s="29"/>
      <c r="AA96" s="29"/>
      <c r="AB96" s="29"/>
      <c r="AC96" s="29"/>
      <c r="AD96" s="29"/>
      <c r="AE96" s="29"/>
      <c r="AU96" s="18" t="s">
        <v>117</v>
      </c>
    </row>
    <row r="97" spans="1:31" s="9" customFormat="1" ht="24.95" hidden="1" customHeight="1">
      <c r="B97" s="94"/>
      <c r="C97" s="195"/>
      <c r="D97" s="196" t="s">
        <v>1350</v>
      </c>
      <c r="E97" s="197"/>
      <c r="F97" s="197"/>
      <c r="G97" s="197"/>
      <c r="H97" s="197"/>
      <c r="I97" s="197"/>
      <c r="J97" s="198">
        <f>J121</f>
        <v>0</v>
      </c>
      <c r="L97" s="94"/>
    </row>
    <row r="98" spans="1:31" s="10" customFormat="1" ht="19.899999999999999" hidden="1" customHeight="1">
      <c r="B98" s="95"/>
      <c r="C98" s="199"/>
      <c r="D98" s="200" t="s">
        <v>1351</v>
      </c>
      <c r="E98" s="201"/>
      <c r="F98" s="201"/>
      <c r="G98" s="201"/>
      <c r="H98" s="201"/>
      <c r="I98" s="201"/>
      <c r="J98" s="202">
        <f>J122</f>
        <v>0</v>
      </c>
      <c r="L98" s="95"/>
    </row>
    <row r="99" spans="1:31" s="10" customFormat="1" ht="19.899999999999999" hidden="1" customHeight="1">
      <c r="B99" s="95"/>
      <c r="C99" s="199"/>
      <c r="D99" s="200" t="s">
        <v>1615</v>
      </c>
      <c r="E99" s="201"/>
      <c r="F99" s="201"/>
      <c r="G99" s="201"/>
      <c r="H99" s="201"/>
      <c r="I99" s="201"/>
      <c r="J99" s="202">
        <f>J124</f>
        <v>0</v>
      </c>
      <c r="L99" s="95"/>
    </row>
    <row r="100" spans="1:31" s="10" customFormat="1" ht="19.899999999999999" hidden="1" customHeight="1">
      <c r="B100" s="95"/>
      <c r="C100" s="199"/>
      <c r="D100" s="200" t="s">
        <v>1616</v>
      </c>
      <c r="E100" s="201"/>
      <c r="F100" s="201"/>
      <c r="G100" s="201"/>
      <c r="H100" s="201"/>
      <c r="I100" s="201"/>
      <c r="J100" s="202">
        <f>J126</f>
        <v>0</v>
      </c>
      <c r="L100" s="95"/>
    </row>
    <row r="101" spans="1:31" s="2" customFormat="1" ht="21.75" hidden="1" customHeight="1">
      <c r="A101" s="29"/>
      <c r="B101" s="30"/>
      <c r="C101" s="164"/>
      <c r="D101" s="164"/>
      <c r="E101" s="164"/>
      <c r="F101" s="164"/>
      <c r="G101" s="164"/>
      <c r="H101" s="164"/>
      <c r="I101" s="164"/>
      <c r="J101" s="164"/>
      <c r="K101" s="29"/>
      <c r="L101" s="38"/>
      <c r="S101" s="29"/>
      <c r="T101" s="29"/>
      <c r="U101" s="29"/>
      <c r="V101" s="29"/>
      <c r="W101" s="29"/>
      <c r="X101" s="29"/>
      <c r="Y101" s="29"/>
      <c r="Z101" s="29"/>
      <c r="AA101" s="29"/>
      <c r="AB101" s="29"/>
      <c r="AC101" s="29"/>
      <c r="AD101" s="29"/>
      <c r="AE101" s="29"/>
    </row>
    <row r="102" spans="1:31" s="2" customFormat="1" ht="6.95" hidden="1" customHeight="1">
      <c r="A102" s="29"/>
      <c r="B102" s="43"/>
      <c r="C102" s="189"/>
      <c r="D102" s="189"/>
      <c r="E102" s="189"/>
      <c r="F102" s="189"/>
      <c r="G102" s="189"/>
      <c r="H102" s="189"/>
      <c r="I102" s="189"/>
      <c r="J102" s="189"/>
      <c r="K102" s="44"/>
      <c r="L102" s="38"/>
      <c r="S102" s="29"/>
      <c r="T102" s="29"/>
      <c r="U102" s="29"/>
      <c r="V102" s="29"/>
      <c r="W102" s="29"/>
      <c r="X102" s="29"/>
      <c r="Y102" s="29"/>
      <c r="Z102" s="29"/>
      <c r="AA102" s="29"/>
      <c r="AB102" s="29"/>
      <c r="AC102" s="29"/>
      <c r="AD102" s="29"/>
      <c r="AE102" s="29"/>
    </row>
    <row r="103" spans="1:31" hidden="1">
      <c r="C103" s="87"/>
      <c r="D103" s="87"/>
      <c r="E103" s="87"/>
      <c r="F103" s="87"/>
      <c r="G103" s="87"/>
      <c r="H103" s="87"/>
      <c r="I103" s="87"/>
      <c r="J103" s="87"/>
    </row>
    <row r="104" spans="1:31" hidden="1">
      <c r="C104" s="87"/>
      <c r="D104" s="87"/>
      <c r="E104" s="87"/>
      <c r="F104" s="87"/>
      <c r="G104" s="87"/>
      <c r="H104" s="87"/>
      <c r="I104" s="87"/>
      <c r="J104" s="87"/>
    </row>
    <row r="105" spans="1:31" hidden="1">
      <c r="C105" s="87"/>
      <c r="D105" s="87"/>
      <c r="E105" s="87"/>
      <c r="F105" s="87"/>
      <c r="G105" s="87"/>
      <c r="H105" s="87"/>
      <c r="I105" s="87"/>
      <c r="J105" s="87"/>
    </row>
    <row r="106" spans="1:31" s="2" customFormat="1" ht="6.95" customHeight="1">
      <c r="A106" s="29"/>
      <c r="B106" s="45"/>
      <c r="C106" s="190"/>
      <c r="D106" s="190"/>
      <c r="E106" s="190"/>
      <c r="F106" s="190"/>
      <c r="G106" s="190"/>
      <c r="H106" s="190"/>
      <c r="I106" s="190"/>
      <c r="J106" s="190"/>
      <c r="K106" s="46"/>
      <c r="L106" s="38"/>
      <c r="S106" s="29"/>
      <c r="T106" s="29"/>
      <c r="U106" s="29"/>
      <c r="V106" s="29"/>
      <c r="W106" s="29"/>
      <c r="X106" s="29"/>
      <c r="Y106" s="29"/>
      <c r="Z106" s="29"/>
      <c r="AA106" s="29"/>
      <c r="AB106" s="29"/>
      <c r="AC106" s="29"/>
      <c r="AD106" s="29"/>
      <c r="AE106" s="29"/>
    </row>
    <row r="107" spans="1:31" s="2" customFormat="1" ht="24.95" customHeight="1">
      <c r="A107" s="29"/>
      <c r="B107" s="30"/>
      <c r="C107" s="162" t="s">
        <v>130</v>
      </c>
      <c r="D107" s="164"/>
      <c r="E107" s="164"/>
      <c r="F107" s="164"/>
      <c r="G107" s="164"/>
      <c r="H107" s="164"/>
      <c r="I107" s="164"/>
      <c r="J107" s="164"/>
      <c r="K107" s="29"/>
      <c r="L107" s="38"/>
      <c r="S107" s="29"/>
      <c r="T107" s="29"/>
      <c r="U107" s="29"/>
      <c r="V107" s="29"/>
      <c r="W107" s="29"/>
      <c r="X107" s="29"/>
      <c r="Y107" s="29"/>
      <c r="Z107" s="29"/>
      <c r="AA107" s="29"/>
      <c r="AB107" s="29"/>
      <c r="AC107" s="29"/>
      <c r="AD107" s="29"/>
      <c r="AE107" s="29"/>
    </row>
    <row r="108" spans="1:31" s="2" customFormat="1" ht="6.95" customHeight="1">
      <c r="A108" s="29"/>
      <c r="B108" s="30"/>
      <c r="C108" s="164"/>
      <c r="D108" s="164"/>
      <c r="E108" s="164"/>
      <c r="F108" s="164"/>
      <c r="G108" s="164"/>
      <c r="H108" s="164"/>
      <c r="I108" s="164"/>
      <c r="J108" s="164"/>
      <c r="K108" s="29"/>
      <c r="L108" s="38"/>
      <c r="S108" s="29"/>
      <c r="T108" s="29"/>
      <c r="U108" s="29"/>
      <c r="V108" s="29"/>
      <c r="W108" s="29"/>
      <c r="X108" s="29"/>
      <c r="Y108" s="29"/>
      <c r="Z108" s="29"/>
      <c r="AA108" s="29"/>
      <c r="AB108" s="29"/>
      <c r="AC108" s="29"/>
      <c r="AD108" s="29"/>
      <c r="AE108" s="29"/>
    </row>
    <row r="109" spans="1:31" s="2" customFormat="1" ht="12" customHeight="1">
      <c r="A109" s="29"/>
      <c r="B109" s="30"/>
      <c r="C109" s="163" t="s">
        <v>14</v>
      </c>
      <c r="D109" s="164"/>
      <c r="E109" s="164"/>
      <c r="F109" s="164"/>
      <c r="G109" s="164"/>
      <c r="H109" s="164"/>
      <c r="I109" s="164"/>
      <c r="J109" s="164"/>
      <c r="K109" s="29"/>
      <c r="L109" s="38"/>
      <c r="S109" s="29"/>
      <c r="T109" s="29"/>
      <c r="U109" s="29"/>
      <c r="V109" s="29"/>
      <c r="W109" s="29"/>
      <c r="X109" s="29"/>
      <c r="Y109" s="29"/>
      <c r="Z109" s="29"/>
      <c r="AA109" s="29"/>
      <c r="AB109" s="29"/>
      <c r="AC109" s="29"/>
      <c r="AD109" s="29"/>
      <c r="AE109" s="29"/>
    </row>
    <row r="110" spans="1:31" s="2" customFormat="1" ht="16.5" customHeight="1">
      <c r="A110" s="29"/>
      <c r="B110" s="30"/>
      <c r="C110" s="164"/>
      <c r="D110" s="164"/>
      <c r="E110" s="283" t="str">
        <f>E7</f>
        <v>Revitalizace parkoviště u NB</v>
      </c>
      <c r="F110" s="284"/>
      <c r="G110" s="284"/>
      <c r="H110" s="284"/>
      <c r="I110" s="164"/>
      <c r="J110" s="164"/>
      <c r="K110" s="29"/>
      <c r="L110" s="38"/>
      <c r="S110" s="29"/>
      <c r="T110" s="29"/>
      <c r="U110" s="29"/>
      <c r="V110" s="29"/>
      <c r="W110" s="29"/>
      <c r="X110" s="29"/>
      <c r="Y110" s="29"/>
      <c r="Z110" s="29"/>
      <c r="AA110" s="29"/>
      <c r="AB110" s="29"/>
      <c r="AC110" s="29"/>
      <c r="AD110" s="29"/>
      <c r="AE110" s="29"/>
    </row>
    <row r="111" spans="1:31" s="2" customFormat="1" ht="12" customHeight="1">
      <c r="A111" s="29"/>
      <c r="B111" s="30"/>
      <c r="C111" s="163" t="s">
        <v>111</v>
      </c>
      <c r="D111" s="164"/>
      <c r="E111" s="164"/>
      <c r="F111" s="164"/>
      <c r="G111" s="164"/>
      <c r="H111" s="164"/>
      <c r="I111" s="164"/>
      <c r="J111" s="164"/>
      <c r="K111" s="29"/>
      <c r="L111" s="38"/>
      <c r="S111" s="29"/>
      <c r="T111" s="29"/>
      <c r="U111" s="29"/>
      <c r="V111" s="29"/>
      <c r="W111" s="29"/>
      <c r="X111" s="29"/>
      <c r="Y111" s="29"/>
      <c r="Z111" s="29"/>
      <c r="AA111" s="29"/>
      <c r="AB111" s="29"/>
      <c r="AC111" s="29"/>
      <c r="AD111" s="29"/>
      <c r="AE111" s="29"/>
    </row>
    <row r="112" spans="1:31" s="2" customFormat="1" ht="16.5" customHeight="1">
      <c r="A112" s="29"/>
      <c r="B112" s="30"/>
      <c r="C112" s="164"/>
      <c r="D112" s="164"/>
      <c r="E112" s="281" t="str">
        <f>E9</f>
        <v>10 - VRN</v>
      </c>
      <c r="F112" s="282"/>
      <c r="G112" s="282"/>
      <c r="H112" s="282"/>
      <c r="I112" s="164"/>
      <c r="J112" s="164"/>
      <c r="K112" s="29"/>
      <c r="L112" s="38"/>
      <c r="S112" s="29"/>
      <c r="T112" s="29"/>
      <c r="U112" s="29"/>
      <c r="V112" s="29"/>
      <c r="W112" s="29"/>
      <c r="X112" s="29"/>
      <c r="Y112" s="29"/>
      <c r="Z112" s="29"/>
      <c r="AA112" s="29"/>
      <c r="AB112" s="29"/>
      <c r="AC112" s="29"/>
      <c r="AD112" s="29"/>
      <c r="AE112" s="29"/>
    </row>
    <row r="113" spans="1:65" s="2" customFormat="1" ht="6.95" customHeight="1">
      <c r="A113" s="29"/>
      <c r="B113" s="30"/>
      <c r="C113" s="164"/>
      <c r="D113" s="164"/>
      <c r="E113" s="164"/>
      <c r="F113" s="164"/>
      <c r="G113" s="164"/>
      <c r="H113" s="164"/>
      <c r="I113" s="164"/>
      <c r="J113" s="164"/>
      <c r="K113" s="29"/>
      <c r="L113" s="38"/>
      <c r="S113" s="29"/>
      <c r="T113" s="29"/>
      <c r="U113" s="29"/>
      <c r="V113" s="29"/>
      <c r="W113" s="29"/>
      <c r="X113" s="29"/>
      <c r="Y113" s="29"/>
      <c r="Z113" s="29"/>
      <c r="AA113" s="29"/>
      <c r="AB113" s="29"/>
      <c r="AC113" s="29"/>
      <c r="AD113" s="29"/>
      <c r="AE113" s="29"/>
    </row>
    <row r="114" spans="1:65" s="2" customFormat="1" ht="12" customHeight="1">
      <c r="A114" s="29"/>
      <c r="B114" s="30"/>
      <c r="C114" s="163" t="s">
        <v>18</v>
      </c>
      <c r="D114" s="164"/>
      <c r="E114" s="164"/>
      <c r="F114" s="165" t="str">
        <f>F12</f>
        <v xml:space="preserve">Praha </v>
      </c>
      <c r="G114" s="164"/>
      <c r="H114" s="164"/>
      <c r="I114" s="163" t="s">
        <v>20</v>
      </c>
      <c r="J114" s="166" t="str">
        <f>IF(J12="","",J12)</f>
        <v>17. 9. 2025</v>
      </c>
      <c r="K114" s="29"/>
      <c r="L114" s="38"/>
      <c r="S114" s="29"/>
      <c r="T114" s="29"/>
      <c r="U114" s="29"/>
      <c r="V114" s="29"/>
      <c r="W114" s="29"/>
      <c r="X114" s="29"/>
      <c r="Y114" s="29"/>
      <c r="Z114" s="29"/>
      <c r="AA114" s="29"/>
      <c r="AB114" s="29"/>
      <c r="AC114" s="29"/>
      <c r="AD114" s="29"/>
      <c r="AE114" s="29"/>
    </row>
    <row r="115" spans="1:65" s="2" customFormat="1" ht="6.95" customHeight="1">
      <c r="A115" s="29"/>
      <c r="B115" s="30"/>
      <c r="C115" s="164"/>
      <c r="D115" s="164"/>
      <c r="E115" s="164"/>
      <c r="F115" s="164"/>
      <c r="G115" s="164"/>
      <c r="H115" s="164"/>
      <c r="I115" s="164"/>
      <c r="J115" s="164"/>
      <c r="K115" s="29"/>
      <c r="L115" s="38"/>
      <c r="S115" s="29"/>
      <c r="T115" s="29"/>
      <c r="U115" s="29"/>
      <c r="V115" s="29"/>
      <c r="W115" s="29"/>
      <c r="X115" s="29"/>
      <c r="Y115" s="29"/>
      <c r="Z115" s="29"/>
      <c r="AA115" s="29"/>
      <c r="AB115" s="29"/>
      <c r="AC115" s="29"/>
      <c r="AD115" s="29"/>
      <c r="AE115" s="29"/>
    </row>
    <row r="116" spans="1:65" s="2" customFormat="1" ht="15.2" customHeight="1">
      <c r="A116" s="29"/>
      <c r="B116" s="30"/>
      <c r="C116" s="163" t="s">
        <v>22</v>
      </c>
      <c r="D116" s="164"/>
      <c r="E116" s="164"/>
      <c r="F116" s="165" t="str">
        <f>E15</f>
        <v xml:space="preserve"> </v>
      </c>
      <c r="G116" s="164"/>
      <c r="H116" s="164"/>
      <c r="I116" s="163" t="s">
        <v>27</v>
      </c>
      <c r="J116" s="191" t="str">
        <f>E21</f>
        <v xml:space="preserve"> </v>
      </c>
      <c r="K116" s="29"/>
      <c r="L116" s="38"/>
      <c r="S116" s="29"/>
      <c r="T116" s="29"/>
      <c r="U116" s="29"/>
      <c r="V116" s="29"/>
      <c r="W116" s="29"/>
      <c r="X116" s="29"/>
      <c r="Y116" s="29"/>
      <c r="Z116" s="29"/>
      <c r="AA116" s="29"/>
      <c r="AB116" s="29"/>
      <c r="AC116" s="29"/>
      <c r="AD116" s="29"/>
      <c r="AE116" s="29"/>
    </row>
    <row r="117" spans="1:65" s="2" customFormat="1" ht="15.2" customHeight="1">
      <c r="A117" s="29"/>
      <c r="B117" s="30"/>
      <c r="C117" s="163" t="s">
        <v>26</v>
      </c>
      <c r="D117" s="164"/>
      <c r="E117" s="164"/>
      <c r="F117" s="165" t="str">
        <f>IF(E18="","",E18)</f>
        <v xml:space="preserve"> </v>
      </c>
      <c r="G117" s="164"/>
      <c r="H117" s="164"/>
      <c r="I117" s="163" t="s">
        <v>29</v>
      </c>
      <c r="J117" s="191" t="str">
        <f>E24</f>
        <v>Ing. Milan Dušek</v>
      </c>
      <c r="K117" s="29"/>
      <c r="L117" s="38"/>
      <c r="S117" s="29"/>
      <c r="T117" s="29"/>
      <c r="U117" s="29"/>
      <c r="V117" s="29"/>
      <c r="W117" s="29"/>
      <c r="X117" s="29"/>
      <c r="Y117" s="29"/>
      <c r="Z117" s="29"/>
      <c r="AA117" s="29"/>
      <c r="AB117" s="29"/>
      <c r="AC117" s="29"/>
      <c r="AD117" s="29"/>
      <c r="AE117" s="29"/>
    </row>
    <row r="118" spans="1:65" s="2" customFormat="1" ht="10.35" customHeight="1">
      <c r="A118" s="29"/>
      <c r="B118" s="30"/>
      <c r="C118" s="164"/>
      <c r="D118" s="164"/>
      <c r="E118" s="164"/>
      <c r="F118" s="164"/>
      <c r="G118" s="164"/>
      <c r="H118" s="164"/>
      <c r="I118" s="164"/>
      <c r="J118" s="164"/>
      <c r="K118" s="29"/>
      <c r="L118" s="38"/>
      <c r="S118" s="29"/>
      <c r="T118" s="29"/>
      <c r="U118" s="29"/>
      <c r="V118" s="29"/>
      <c r="W118" s="29"/>
      <c r="X118" s="29"/>
      <c r="Y118" s="29"/>
      <c r="Z118" s="29"/>
      <c r="AA118" s="29"/>
      <c r="AB118" s="29"/>
      <c r="AC118" s="29"/>
      <c r="AD118" s="29"/>
      <c r="AE118" s="29"/>
    </row>
    <row r="119" spans="1:65" s="11" customFormat="1" ht="29.25" customHeight="1">
      <c r="A119" s="96"/>
      <c r="B119" s="97"/>
      <c r="C119" s="203" t="s">
        <v>131</v>
      </c>
      <c r="D119" s="204" t="s">
        <v>57</v>
      </c>
      <c r="E119" s="204" t="s">
        <v>53</v>
      </c>
      <c r="F119" s="204" t="s">
        <v>54</v>
      </c>
      <c r="G119" s="204" t="s">
        <v>132</v>
      </c>
      <c r="H119" s="204" t="s">
        <v>133</v>
      </c>
      <c r="I119" s="204" t="s">
        <v>134</v>
      </c>
      <c r="J119" s="205" t="s">
        <v>115</v>
      </c>
      <c r="K119" s="98" t="s">
        <v>135</v>
      </c>
      <c r="L119" s="99"/>
      <c r="M119" s="57" t="s">
        <v>1</v>
      </c>
      <c r="N119" s="58" t="s">
        <v>36</v>
      </c>
      <c r="O119" s="58" t="s">
        <v>136</v>
      </c>
      <c r="P119" s="58" t="s">
        <v>137</v>
      </c>
      <c r="Q119" s="58" t="s">
        <v>138</v>
      </c>
      <c r="R119" s="58" t="s">
        <v>139</v>
      </c>
      <c r="S119" s="58" t="s">
        <v>140</v>
      </c>
      <c r="T119" s="59" t="s">
        <v>141</v>
      </c>
      <c r="U119" s="96"/>
      <c r="V119" s="96"/>
      <c r="W119" s="96"/>
      <c r="X119" s="96"/>
      <c r="Y119" s="96"/>
      <c r="Z119" s="96"/>
      <c r="AA119" s="96"/>
      <c r="AB119" s="96"/>
      <c r="AC119" s="96"/>
      <c r="AD119" s="96"/>
      <c r="AE119" s="96"/>
    </row>
    <row r="120" spans="1:65" s="2" customFormat="1" ht="22.9" customHeight="1">
      <c r="A120" s="29"/>
      <c r="B120" s="30"/>
      <c r="C120" s="206" t="s">
        <v>142</v>
      </c>
      <c r="D120" s="164"/>
      <c r="E120" s="164"/>
      <c r="F120" s="164"/>
      <c r="G120" s="164"/>
      <c r="H120" s="164"/>
      <c r="I120" s="164"/>
      <c r="J120" s="207">
        <f>BK120</f>
        <v>0</v>
      </c>
      <c r="K120" s="29"/>
      <c r="L120" s="30"/>
      <c r="M120" s="60"/>
      <c r="N120" s="51"/>
      <c r="O120" s="61"/>
      <c r="P120" s="100">
        <f>P121</f>
        <v>0</v>
      </c>
      <c r="Q120" s="61"/>
      <c r="R120" s="100">
        <f>R121</f>
        <v>0</v>
      </c>
      <c r="S120" s="61"/>
      <c r="T120" s="101">
        <f>T121</f>
        <v>0</v>
      </c>
      <c r="U120" s="29"/>
      <c r="V120" s="29"/>
      <c r="W120" s="29"/>
      <c r="X120" s="29"/>
      <c r="Y120" s="29"/>
      <c r="Z120" s="29"/>
      <c r="AA120" s="29"/>
      <c r="AB120" s="29"/>
      <c r="AC120" s="29"/>
      <c r="AD120" s="29"/>
      <c r="AE120" s="29"/>
      <c r="AT120" s="18" t="s">
        <v>71</v>
      </c>
      <c r="AU120" s="18" t="s">
        <v>117</v>
      </c>
      <c r="BK120" s="102">
        <f>BK121</f>
        <v>0</v>
      </c>
    </row>
    <row r="121" spans="1:65" s="12" customFormat="1" ht="25.9" customHeight="1">
      <c r="B121" s="103"/>
      <c r="C121" s="208"/>
      <c r="D121" s="209" t="s">
        <v>71</v>
      </c>
      <c r="E121" s="210" t="s">
        <v>108</v>
      </c>
      <c r="F121" s="210" t="s">
        <v>1506</v>
      </c>
      <c r="G121" s="208"/>
      <c r="H121" s="208"/>
      <c r="I121" s="208"/>
      <c r="J121" s="211">
        <f>BK121</f>
        <v>0</v>
      </c>
      <c r="L121" s="103"/>
      <c r="M121" s="105"/>
      <c r="N121" s="106"/>
      <c r="O121" s="106"/>
      <c r="P121" s="107">
        <f>P122+P124+P126</f>
        <v>0</v>
      </c>
      <c r="Q121" s="106"/>
      <c r="R121" s="107">
        <f>R122+R124+R126</f>
        <v>0</v>
      </c>
      <c r="S121" s="106"/>
      <c r="T121" s="108">
        <f>T122+T124+T126</f>
        <v>0</v>
      </c>
      <c r="AR121" s="104" t="s">
        <v>171</v>
      </c>
      <c r="AT121" s="109" t="s">
        <v>71</v>
      </c>
      <c r="AU121" s="109" t="s">
        <v>72</v>
      </c>
      <c r="AY121" s="104" t="s">
        <v>145</v>
      </c>
      <c r="BK121" s="110">
        <f>BK122+BK124+BK126</f>
        <v>0</v>
      </c>
    </row>
    <row r="122" spans="1:65" s="12" customFormat="1" ht="22.9" customHeight="1">
      <c r="B122" s="103"/>
      <c r="C122" s="208"/>
      <c r="D122" s="209" t="s">
        <v>71</v>
      </c>
      <c r="E122" s="212" t="s">
        <v>1507</v>
      </c>
      <c r="F122" s="212" t="s">
        <v>1508</v>
      </c>
      <c r="G122" s="208"/>
      <c r="H122" s="208"/>
      <c r="I122" s="208"/>
      <c r="J122" s="213">
        <f>BK122</f>
        <v>0</v>
      </c>
      <c r="L122" s="103"/>
      <c r="M122" s="105"/>
      <c r="N122" s="106"/>
      <c r="O122" s="106"/>
      <c r="P122" s="107">
        <f>P123</f>
        <v>0</v>
      </c>
      <c r="Q122" s="106"/>
      <c r="R122" s="107">
        <f>R123</f>
        <v>0</v>
      </c>
      <c r="S122" s="106"/>
      <c r="T122" s="108">
        <f>T123</f>
        <v>0</v>
      </c>
      <c r="AR122" s="104" t="s">
        <v>171</v>
      </c>
      <c r="AT122" s="109" t="s">
        <v>71</v>
      </c>
      <c r="AU122" s="109" t="s">
        <v>80</v>
      </c>
      <c r="AY122" s="104" t="s">
        <v>145</v>
      </c>
      <c r="BK122" s="110">
        <f>BK123</f>
        <v>0</v>
      </c>
    </row>
    <row r="123" spans="1:65" s="2" customFormat="1" ht="16.5" customHeight="1">
      <c r="A123" s="29"/>
      <c r="B123" s="111"/>
      <c r="C123" s="214" t="s">
        <v>80</v>
      </c>
      <c r="D123" s="214" t="s">
        <v>147</v>
      </c>
      <c r="E123" s="215" t="s">
        <v>1519</v>
      </c>
      <c r="F123" s="216" t="s">
        <v>1617</v>
      </c>
      <c r="G123" s="217" t="s">
        <v>482</v>
      </c>
      <c r="H123" s="218">
        <v>1</v>
      </c>
      <c r="I123" s="239">
        <v>0</v>
      </c>
      <c r="J123" s="219">
        <f>ROUND(I123*H123,2)</f>
        <v>0</v>
      </c>
      <c r="K123" s="112"/>
      <c r="L123" s="30"/>
      <c r="M123" s="113" t="s">
        <v>1</v>
      </c>
      <c r="N123" s="114" t="s">
        <v>37</v>
      </c>
      <c r="O123" s="115">
        <v>0</v>
      </c>
      <c r="P123" s="115">
        <f>O123*H123</f>
        <v>0</v>
      </c>
      <c r="Q123" s="115">
        <v>0</v>
      </c>
      <c r="R123" s="115">
        <f>Q123*H123</f>
        <v>0</v>
      </c>
      <c r="S123" s="115">
        <v>0</v>
      </c>
      <c r="T123" s="116">
        <f>S123*H123</f>
        <v>0</v>
      </c>
      <c r="U123" s="29"/>
      <c r="V123" s="29"/>
      <c r="W123" s="29"/>
      <c r="X123" s="29"/>
      <c r="Y123" s="29"/>
      <c r="Z123" s="29"/>
      <c r="AA123" s="29"/>
      <c r="AB123" s="29"/>
      <c r="AC123" s="29"/>
      <c r="AD123" s="29"/>
      <c r="AE123" s="29"/>
      <c r="AR123" s="117" t="s">
        <v>1511</v>
      </c>
      <c r="AT123" s="117" t="s">
        <v>147</v>
      </c>
      <c r="AU123" s="117" t="s">
        <v>82</v>
      </c>
      <c r="AY123" s="18" t="s">
        <v>145</v>
      </c>
      <c r="BE123" s="118">
        <f>IF(N123="základní",J123,0)</f>
        <v>0</v>
      </c>
      <c r="BF123" s="118">
        <f>IF(N123="snížená",J123,0)</f>
        <v>0</v>
      </c>
      <c r="BG123" s="118">
        <f>IF(N123="zákl. přenesená",J123,0)</f>
        <v>0</v>
      </c>
      <c r="BH123" s="118">
        <f>IF(N123="sníž. přenesená",J123,0)</f>
        <v>0</v>
      </c>
      <c r="BI123" s="118">
        <f>IF(N123="nulová",J123,0)</f>
        <v>0</v>
      </c>
      <c r="BJ123" s="18" t="s">
        <v>80</v>
      </c>
      <c r="BK123" s="118">
        <f>ROUND(I123*H123,2)</f>
        <v>0</v>
      </c>
      <c r="BL123" s="18" t="s">
        <v>1511</v>
      </c>
      <c r="BM123" s="117" t="s">
        <v>1618</v>
      </c>
    </row>
    <row r="124" spans="1:65" s="12" customFormat="1" ht="22.9" customHeight="1">
      <c r="B124" s="103"/>
      <c r="C124" s="208"/>
      <c r="D124" s="209" t="s">
        <v>71</v>
      </c>
      <c r="E124" s="212" t="s">
        <v>1619</v>
      </c>
      <c r="F124" s="212" t="s">
        <v>1620</v>
      </c>
      <c r="G124" s="208"/>
      <c r="H124" s="208"/>
      <c r="I124" s="208"/>
      <c r="J124" s="213">
        <f>BK124</f>
        <v>0</v>
      </c>
      <c r="L124" s="103"/>
      <c r="M124" s="105"/>
      <c r="N124" s="106"/>
      <c r="O124" s="106"/>
      <c r="P124" s="107">
        <f>P125</f>
        <v>0</v>
      </c>
      <c r="Q124" s="106"/>
      <c r="R124" s="107">
        <f>R125</f>
        <v>0</v>
      </c>
      <c r="S124" s="106"/>
      <c r="T124" s="108">
        <f>T125</f>
        <v>0</v>
      </c>
      <c r="AR124" s="104" t="s">
        <v>171</v>
      </c>
      <c r="AT124" s="109" t="s">
        <v>71</v>
      </c>
      <c r="AU124" s="109" t="s">
        <v>80</v>
      </c>
      <c r="AY124" s="104" t="s">
        <v>145</v>
      </c>
      <c r="BK124" s="110">
        <f>BK125</f>
        <v>0</v>
      </c>
    </row>
    <row r="125" spans="1:65" s="2" customFormat="1" ht="16.5" customHeight="1">
      <c r="A125" s="29"/>
      <c r="B125" s="111"/>
      <c r="C125" s="214" t="s">
        <v>82</v>
      </c>
      <c r="D125" s="214" t="s">
        <v>147</v>
      </c>
      <c r="E125" s="215" t="s">
        <v>1621</v>
      </c>
      <c r="F125" s="216" t="s">
        <v>1620</v>
      </c>
      <c r="G125" s="217" t="s">
        <v>482</v>
      </c>
      <c r="H125" s="218">
        <v>1</v>
      </c>
      <c r="I125" s="239">
        <v>0</v>
      </c>
      <c r="J125" s="219">
        <f>ROUND(I125*H125,2)</f>
        <v>0</v>
      </c>
      <c r="K125" s="112"/>
      <c r="L125" s="30"/>
      <c r="M125" s="113" t="s">
        <v>1</v>
      </c>
      <c r="N125" s="114" t="s">
        <v>37</v>
      </c>
      <c r="O125" s="115">
        <v>0</v>
      </c>
      <c r="P125" s="115">
        <f>O125*H125</f>
        <v>0</v>
      </c>
      <c r="Q125" s="115">
        <v>0</v>
      </c>
      <c r="R125" s="115">
        <f>Q125*H125</f>
        <v>0</v>
      </c>
      <c r="S125" s="115">
        <v>0</v>
      </c>
      <c r="T125" s="116">
        <f>S125*H125</f>
        <v>0</v>
      </c>
      <c r="U125" s="29"/>
      <c r="V125" s="29"/>
      <c r="W125" s="29"/>
      <c r="X125" s="29"/>
      <c r="Y125" s="29"/>
      <c r="Z125" s="29"/>
      <c r="AA125" s="29"/>
      <c r="AB125" s="29"/>
      <c r="AC125" s="29"/>
      <c r="AD125" s="29"/>
      <c r="AE125" s="29"/>
      <c r="AR125" s="117" t="s">
        <v>1511</v>
      </c>
      <c r="AT125" s="117" t="s">
        <v>147</v>
      </c>
      <c r="AU125" s="117" t="s">
        <v>82</v>
      </c>
      <c r="AY125" s="18" t="s">
        <v>145</v>
      </c>
      <c r="BE125" s="118">
        <f>IF(N125="základní",J125,0)</f>
        <v>0</v>
      </c>
      <c r="BF125" s="118">
        <f>IF(N125="snížená",J125,0)</f>
        <v>0</v>
      </c>
      <c r="BG125" s="118">
        <f>IF(N125="zákl. přenesená",J125,0)</f>
        <v>0</v>
      </c>
      <c r="BH125" s="118">
        <f>IF(N125="sníž. přenesená",J125,0)</f>
        <v>0</v>
      </c>
      <c r="BI125" s="118">
        <f>IF(N125="nulová",J125,0)</f>
        <v>0</v>
      </c>
      <c r="BJ125" s="18" t="s">
        <v>80</v>
      </c>
      <c r="BK125" s="118">
        <f>ROUND(I125*H125,2)</f>
        <v>0</v>
      </c>
      <c r="BL125" s="18" t="s">
        <v>1511</v>
      </c>
      <c r="BM125" s="117" t="s">
        <v>1622</v>
      </c>
    </row>
    <row r="126" spans="1:65" s="12" customFormat="1" ht="22.9" customHeight="1">
      <c r="B126" s="103"/>
      <c r="C126" s="208"/>
      <c r="D126" s="209" t="s">
        <v>71</v>
      </c>
      <c r="E126" s="212" t="s">
        <v>1623</v>
      </c>
      <c r="F126" s="212" t="s">
        <v>1624</v>
      </c>
      <c r="G126" s="208"/>
      <c r="H126" s="208"/>
      <c r="I126" s="208"/>
      <c r="J126" s="213">
        <f>BK126</f>
        <v>0</v>
      </c>
      <c r="L126" s="103"/>
      <c r="M126" s="105"/>
      <c r="N126" s="106"/>
      <c r="O126" s="106"/>
      <c r="P126" s="107">
        <f>SUM(P127:P129)</f>
        <v>0</v>
      </c>
      <c r="Q126" s="106"/>
      <c r="R126" s="107">
        <f>SUM(R127:R129)</f>
        <v>0</v>
      </c>
      <c r="S126" s="106"/>
      <c r="T126" s="108">
        <f>SUM(T127:T129)</f>
        <v>0</v>
      </c>
      <c r="AR126" s="104" t="s">
        <v>171</v>
      </c>
      <c r="AT126" s="109" t="s">
        <v>71</v>
      </c>
      <c r="AU126" s="109" t="s">
        <v>80</v>
      </c>
      <c r="AY126" s="104" t="s">
        <v>145</v>
      </c>
      <c r="BK126" s="110">
        <f>SUM(BK127:BK129)</f>
        <v>0</v>
      </c>
    </row>
    <row r="127" spans="1:65" s="2" customFormat="1" ht="16.5" customHeight="1">
      <c r="A127" s="29"/>
      <c r="B127" s="111"/>
      <c r="C127" s="214" t="s">
        <v>161</v>
      </c>
      <c r="D127" s="214" t="s">
        <v>147</v>
      </c>
      <c r="E127" s="215" t="s">
        <v>1625</v>
      </c>
      <c r="F127" s="216" t="s">
        <v>1624</v>
      </c>
      <c r="G127" s="217" t="s">
        <v>482</v>
      </c>
      <c r="H127" s="218">
        <v>1</v>
      </c>
      <c r="I127" s="239">
        <v>0</v>
      </c>
      <c r="J127" s="219">
        <f>ROUND(I127*H127,2)</f>
        <v>0</v>
      </c>
      <c r="K127" s="112"/>
      <c r="L127" s="30"/>
      <c r="M127" s="113" t="s">
        <v>1</v>
      </c>
      <c r="N127" s="114" t="s">
        <v>37</v>
      </c>
      <c r="O127" s="115">
        <v>0</v>
      </c>
      <c r="P127" s="115">
        <f>O127*H127</f>
        <v>0</v>
      </c>
      <c r="Q127" s="115">
        <v>0</v>
      </c>
      <c r="R127" s="115">
        <f>Q127*H127</f>
        <v>0</v>
      </c>
      <c r="S127" s="115">
        <v>0</v>
      </c>
      <c r="T127" s="116">
        <f>S127*H127</f>
        <v>0</v>
      </c>
      <c r="U127" s="29"/>
      <c r="V127" s="29"/>
      <c r="W127" s="29"/>
      <c r="X127" s="29"/>
      <c r="Y127" s="29"/>
      <c r="Z127" s="29"/>
      <c r="AA127" s="29"/>
      <c r="AB127" s="29"/>
      <c r="AC127" s="29"/>
      <c r="AD127" s="29"/>
      <c r="AE127" s="29"/>
      <c r="AR127" s="117" t="s">
        <v>1511</v>
      </c>
      <c r="AT127" s="117" t="s">
        <v>147</v>
      </c>
      <c r="AU127" s="117" t="s">
        <v>82</v>
      </c>
      <c r="AY127" s="18" t="s">
        <v>145</v>
      </c>
      <c r="BE127" s="118">
        <f>IF(N127="základní",J127,0)</f>
        <v>0</v>
      </c>
      <c r="BF127" s="118">
        <f>IF(N127="snížená",J127,0)</f>
        <v>0</v>
      </c>
      <c r="BG127" s="118">
        <f>IF(N127="zákl. přenesená",J127,0)</f>
        <v>0</v>
      </c>
      <c r="BH127" s="118">
        <f>IF(N127="sníž. přenesená",J127,0)</f>
        <v>0</v>
      </c>
      <c r="BI127" s="118">
        <f>IF(N127="nulová",J127,0)</f>
        <v>0</v>
      </c>
      <c r="BJ127" s="18" t="s">
        <v>80</v>
      </c>
      <c r="BK127" s="118">
        <f>ROUND(I127*H127,2)</f>
        <v>0</v>
      </c>
      <c r="BL127" s="18" t="s">
        <v>1511</v>
      </c>
      <c r="BM127" s="117" t="s">
        <v>1626</v>
      </c>
    </row>
    <row r="128" spans="1:65" s="2" customFormat="1" ht="16.5" customHeight="1">
      <c r="A128" s="29"/>
      <c r="B128" s="111"/>
      <c r="C128" s="214" t="s">
        <v>151</v>
      </c>
      <c r="D128" s="214" t="s">
        <v>147</v>
      </c>
      <c r="E128" s="215" t="s">
        <v>1509</v>
      </c>
      <c r="F128" s="216" t="s">
        <v>1632</v>
      </c>
      <c r="G128" s="217" t="s">
        <v>482</v>
      </c>
      <c r="H128" s="218">
        <v>1</v>
      </c>
      <c r="I128" s="239">
        <v>0</v>
      </c>
      <c r="J128" s="219">
        <f>ROUND(I128*H128,2)</f>
        <v>0</v>
      </c>
      <c r="K128" s="112"/>
      <c r="L128" s="30"/>
      <c r="M128" s="113" t="s">
        <v>1</v>
      </c>
      <c r="N128" s="114" t="s">
        <v>37</v>
      </c>
      <c r="O128" s="115">
        <v>0</v>
      </c>
      <c r="P128" s="115">
        <f>O128*H128</f>
        <v>0</v>
      </c>
      <c r="Q128" s="115">
        <v>0</v>
      </c>
      <c r="R128" s="115">
        <f>Q128*H128</f>
        <v>0</v>
      </c>
      <c r="S128" s="115">
        <v>0</v>
      </c>
      <c r="T128" s="116">
        <f>S128*H128</f>
        <v>0</v>
      </c>
      <c r="U128" s="29"/>
      <c r="V128" s="29"/>
      <c r="W128" s="29"/>
      <c r="X128" s="29"/>
      <c r="Y128" s="29"/>
      <c r="Z128" s="29"/>
      <c r="AA128" s="29"/>
      <c r="AB128" s="29"/>
      <c r="AC128" s="29"/>
      <c r="AD128" s="29"/>
      <c r="AE128" s="29"/>
      <c r="AR128" s="117" t="s">
        <v>1511</v>
      </c>
      <c r="AT128" s="117" t="s">
        <v>147</v>
      </c>
      <c r="AU128" s="117" t="s">
        <v>82</v>
      </c>
      <c r="AY128" s="18" t="s">
        <v>145</v>
      </c>
      <c r="BE128" s="118">
        <f>IF(N128="základní",J128,0)</f>
        <v>0</v>
      </c>
      <c r="BF128" s="118">
        <f>IF(N128="snížená",J128,0)</f>
        <v>0</v>
      </c>
      <c r="BG128" s="118">
        <f>IF(N128="zákl. přenesená",J128,0)</f>
        <v>0</v>
      </c>
      <c r="BH128" s="118">
        <f>IF(N128="sníž. přenesená",J128,0)</f>
        <v>0</v>
      </c>
      <c r="BI128" s="118">
        <f>IF(N128="nulová",J128,0)</f>
        <v>0</v>
      </c>
      <c r="BJ128" s="18" t="s">
        <v>80</v>
      </c>
      <c r="BK128" s="118">
        <f>ROUND(I128*H128,2)</f>
        <v>0</v>
      </c>
      <c r="BL128" s="18" t="s">
        <v>1511</v>
      </c>
      <c r="BM128" s="117" t="s">
        <v>1627</v>
      </c>
    </row>
    <row r="129" spans="1:65" s="2" customFormat="1" ht="16.5" customHeight="1">
      <c r="A129" s="29"/>
      <c r="B129" s="111"/>
      <c r="C129" s="214" t="s">
        <v>171</v>
      </c>
      <c r="D129" s="214" t="s">
        <v>147</v>
      </c>
      <c r="E129" s="215" t="s">
        <v>1516</v>
      </c>
      <c r="F129" s="216" t="s">
        <v>1517</v>
      </c>
      <c r="G129" s="217" t="s">
        <v>482</v>
      </c>
      <c r="H129" s="218">
        <v>1</v>
      </c>
      <c r="I129" s="239">
        <v>0</v>
      </c>
      <c r="J129" s="219">
        <f>ROUND(I129*H129,2)</f>
        <v>0</v>
      </c>
      <c r="K129" s="112"/>
      <c r="L129" s="30"/>
      <c r="M129" s="139" t="s">
        <v>1</v>
      </c>
      <c r="N129" s="140" t="s">
        <v>37</v>
      </c>
      <c r="O129" s="141">
        <v>0</v>
      </c>
      <c r="P129" s="141">
        <f>O129*H129</f>
        <v>0</v>
      </c>
      <c r="Q129" s="141">
        <v>0</v>
      </c>
      <c r="R129" s="141">
        <f>Q129*H129</f>
        <v>0</v>
      </c>
      <c r="S129" s="141">
        <v>0</v>
      </c>
      <c r="T129" s="142">
        <f>S129*H129</f>
        <v>0</v>
      </c>
      <c r="U129" s="29"/>
      <c r="V129" s="29"/>
      <c r="W129" s="29"/>
      <c r="X129" s="29"/>
      <c r="Y129" s="29"/>
      <c r="Z129" s="29"/>
      <c r="AA129" s="29"/>
      <c r="AB129" s="29"/>
      <c r="AC129" s="29"/>
      <c r="AD129" s="29"/>
      <c r="AE129" s="29"/>
      <c r="AR129" s="117" t="s">
        <v>1511</v>
      </c>
      <c r="AT129" s="117" t="s">
        <v>147</v>
      </c>
      <c r="AU129" s="117" t="s">
        <v>82</v>
      </c>
      <c r="AY129" s="18" t="s">
        <v>145</v>
      </c>
      <c r="BE129" s="118">
        <f>IF(N129="základní",J129,0)</f>
        <v>0</v>
      </c>
      <c r="BF129" s="118">
        <f>IF(N129="snížená",J129,0)</f>
        <v>0</v>
      </c>
      <c r="BG129" s="118">
        <f>IF(N129="zákl. přenesená",J129,0)</f>
        <v>0</v>
      </c>
      <c r="BH129" s="118">
        <f>IF(N129="sníž. přenesená",J129,0)</f>
        <v>0</v>
      </c>
      <c r="BI129" s="118">
        <f>IF(N129="nulová",J129,0)</f>
        <v>0</v>
      </c>
      <c r="BJ129" s="18" t="s">
        <v>80</v>
      </c>
      <c r="BK129" s="118">
        <f>ROUND(I129*H129,2)</f>
        <v>0</v>
      </c>
      <c r="BL129" s="18" t="s">
        <v>1511</v>
      </c>
      <c r="BM129" s="117" t="s">
        <v>1628</v>
      </c>
    </row>
    <row r="130" spans="1:65" s="2" customFormat="1" ht="6.95" customHeight="1">
      <c r="A130" s="29"/>
      <c r="B130" s="43"/>
      <c r="C130" s="44"/>
      <c r="D130" s="44"/>
      <c r="E130" s="44"/>
      <c r="F130" s="44"/>
      <c r="G130" s="44"/>
      <c r="H130" s="44"/>
      <c r="I130" s="44"/>
      <c r="J130" s="44"/>
      <c r="K130" s="44"/>
      <c r="L130" s="30"/>
      <c r="M130" s="29"/>
      <c r="O130" s="29"/>
      <c r="P130" s="29"/>
      <c r="Q130" s="29"/>
      <c r="R130" s="29"/>
      <c r="S130" s="29"/>
      <c r="T130" s="29"/>
      <c r="U130" s="29"/>
      <c r="V130" s="29"/>
      <c r="W130" s="29"/>
      <c r="X130" s="29"/>
      <c r="Y130" s="29"/>
      <c r="Z130" s="29"/>
      <c r="AA130" s="29"/>
      <c r="AB130" s="29"/>
      <c r="AC130" s="29"/>
      <c r="AD130" s="29"/>
      <c r="AE130" s="29"/>
    </row>
  </sheetData>
  <sheetProtection password="CA50" sheet="1" objects="1" scenarios="1"/>
  <autoFilter ref="C119:K129"/>
  <mergeCells count="9">
    <mergeCell ref="E87:H87"/>
    <mergeCell ref="E110:H110"/>
    <mergeCell ref="E112:H112"/>
    <mergeCell ref="L2:V2"/>
    <mergeCell ref="E7:H7"/>
    <mergeCell ref="E9:H9"/>
    <mergeCell ref="E18:H18"/>
    <mergeCell ref="E27:H27"/>
    <mergeCell ref="E85:H85"/>
  </mergeCells>
  <pageMargins left="0.39374999999999999" right="0.39374999999999999" top="0.39374999999999999" bottom="0.39374999999999999" header="0" footer="0"/>
  <pageSetup paperSize="9" fitToHeight="100" orientation="portrait" blackAndWhite="1"/>
  <headerFooter>
    <oddFooter>&amp;CStrana &amp;P z &amp;N</oddFooter>
  </headerFooter>
  <drawing r:id="rId1"/>
</worksheet>
</file>

<file path=xl/worksheets/sheet2.xml><?xml version="1.0" encoding="utf-8"?>
<worksheet xmlns="http://schemas.openxmlformats.org/spreadsheetml/2006/main" xmlns:r="http://schemas.openxmlformats.org/officeDocument/2006/relationships">
  <sheetPr>
    <pageSetUpPr fitToPage="1"/>
  </sheetPr>
  <dimension ref="A1:BM281"/>
  <sheetViews>
    <sheetView showGridLines="0" topLeftCell="A68" workbookViewId="0">
      <selection activeCell="X154" sqref="X154"/>
    </sheetView>
  </sheetViews>
  <sheetFormatPr defaultRowHeight="11.25"/>
  <cols>
    <col min="1" max="1" width="8.33203125" style="1" customWidth="1"/>
    <col min="2" max="2" width="1.1640625" style="1" customWidth="1"/>
    <col min="3" max="3" width="4.1640625" style="1" customWidth="1"/>
    <col min="4" max="4" width="4.33203125" style="1" customWidth="1"/>
    <col min="5" max="5" width="17.1640625" style="1" customWidth="1"/>
    <col min="6" max="6" width="50.83203125" style="1" customWidth="1"/>
    <col min="7" max="7" width="7.5" style="1" customWidth="1"/>
    <col min="8" max="8" width="14" style="1" customWidth="1"/>
    <col min="9" max="9" width="15.83203125" style="1" customWidth="1"/>
    <col min="10" max="10" width="22.33203125" style="1" customWidth="1"/>
    <col min="11" max="11" width="22.33203125" style="1" hidden="1" customWidth="1"/>
    <col min="12" max="12" width="9.33203125" style="1" customWidth="1"/>
    <col min="13" max="13" width="10.83203125" style="1" hidden="1" customWidth="1"/>
    <col min="14" max="14" width="9.33203125" style="1" hidden="1"/>
    <col min="15" max="20" width="14.1640625" style="1" hidden="1" customWidth="1"/>
    <col min="21" max="21" width="16.33203125" style="1" hidden="1" customWidth="1"/>
    <col min="22" max="22" width="12.33203125" style="1" customWidth="1"/>
    <col min="23" max="23" width="16.33203125" style="1" customWidth="1"/>
    <col min="24" max="24" width="12.33203125" style="1" customWidth="1"/>
    <col min="25" max="25" width="15" style="1" customWidth="1"/>
    <col min="26" max="26" width="11" style="1" customWidth="1"/>
    <col min="27" max="27" width="15" style="1" customWidth="1"/>
    <col min="28" max="28" width="16.33203125" style="1" customWidth="1"/>
    <col min="29" max="29" width="11" style="1" customWidth="1"/>
    <col min="30" max="30" width="15" style="1" customWidth="1"/>
    <col min="31" max="31" width="16.33203125" style="1" customWidth="1"/>
    <col min="44" max="65" width="9.33203125" style="1" hidden="1"/>
  </cols>
  <sheetData>
    <row r="1" spans="1:46">
      <c r="A1" s="87"/>
    </row>
    <row r="2" spans="1:46" s="1" customFormat="1" ht="36.950000000000003" customHeight="1">
      <c r="L2" s="255" t="s">
        <v>5</v>
      </c>
      <c r="M2" s="256"/>
      <c r="N2" s="256"/>
      <c r="O2" s="256"/>
      <c r="P2" s="256"/>
      <c r="Q2" s="256"/>
      <c r="R2" s="256"/>
      <c r="S2" s="256"/>
      <c r="T2" s="256"/>
      <c r="U2" s="256"/>
      <c r="V2" s="256"/>
      <c r="AT2" s="18" t="s">
        <v>81</v>
      </c>
    </row>
    <row r="3" spans="1:46" s="1" customFormat="1" ht="6.95" customHeight="1">
      <c r="B3" s="19"/>
      <c r="C3" s="20"/>
      <c r="D3" s="20"/>
      <c r="E3" s="20"/>
      <c r="F3" s="20"/>
      <c r="G3" s="20"/>
      <c r="H3" s="20"/>
      <c r="I3" s="20"/>
      <c r="J3" s="20"/>
      <c r="K3" s="20"/>
      <c r="L3" s="21"/>
      <c r="AT3" s="18" t="s">
        <v>82</v>
      </c>
    </row>
    <row r="4" spans="1:46" s="1" customFormat="1" ht="24.95" customHeight="1">
      <c r="B4" s="21"/>
      <c r="C4" s="87"/>
      <c r="D4" s="162" t="s">
        <v>110</v>
      </c>
      <c r="E4" s="87"/>
      <c r="F4" s="87"/>
      <c r="G4" s="87"/>
      <c r="H4" s="87"/>
      <c r="I4" s="87"/>
      <c r="J4" s="87"/>
      <c r="L4" s="21"/>
      <c r="M4" s="88" t="s">
        <v>10</v>
      </c>
      <c r="AT4" s="18" t="s">
        <v>3</v>
      </c>
    </row>
    <row r="5" spans="1:46" s="1" customFormat="1" ht="6.95" customHeight="1">
      <c r="B5" s="21"/>
      <c r="C5" s="87"/>
      <c r="D5" s="87"/>
      <c r="E5" s="87"/>
      <c r="F5" s="87"/>
      <c r="G5" s="87"/>
      <c r="H5" s="87"/>
      <c r="I5" s="87"/>
      <c r="J5" s="87"/>
      <c r="L5" s="21"/>
    </row>
    <row r="6" spans="1:46" s="1" customFormat="1" ht="12" customHeight="1">
      <c r="B6" s="21"/>
      <c r="C6" s="87"/>
      <c r="D6" s="163" t="s">
        <v>14</v>
      </c>
      <c r="E6" s="87"/>
      <c r="F6" s="87"/>
      <c r="G6" s="87"/>
      <c r="H6" s="87"/>
      <c r="I6" s="87"/>
      <c r="J6" s="87"/>
      <c r="L6" s="21"/>
    </row>
    <row r="7" spans="1:46" s="1" customFormat="1" ht="16.5" customHeight="1">
      <c r="B7" s="21"/>
      <c r="C7" s="87"/>
      <c r="D7" s="87"/>
      <c r="E7" s="283" t="str">
        <f>'Rekapitulace stavby'!K6</f>
        <v>Revitalizace parkoviště u NB</v>
      </c>
      <c r="F7" s="284"/>
      <c r="G7" s="284"/>
      <c r="H7" s="284"/>
      <c r="I7" s="87"/>
      <c r="J7" s="87"/>
      <c r="L7" s="21"/>
    </row>
    <row r="8" spans="1:46" s="2" customFormat="1" ht="12" customHeight="1">
      <c r="A8" s="29"/>
      <c r="B8" s="30"/>
      <c r="C8" s="164"/>
      <c r="D8" s="163" t="s">
        <v>111</v>
      </c>
      <c r="E8" s="164"/>
      <c r="F8" s="164"/>
      <c r="G8" s="164"/>
      <c r="H8" s="164"/>
      <c r="I8" s="164"/>
      <c r="J8" s="164"/>
      <c r="K8" s="29"/>
      <c r="L8" s="38"/>
      <c r="S8" s="29"/>
      <c r="T8" s="29"/>
      <c r="U8" s="29"/>
      <c r="V8" s="29"/>
      <c r="W8" s="29"/>
      <c r="X8" s="29"/>
      <c r="Y8" s="29"/>
      <c r="Z8" s="29"/>
      <c r="AA8" s="29"/>
      <c r="AB8" s="29"/>
      <c r="AC8" s="29"/>
      <c r="AD8" s="29"/>
      <c r="AE8" s="29"/>
    </row>
    <row r="9" spans="1:46" s="2" customFormat="1" ht="16.5" customHeight="1">
      <c r="A9" s="29"/>
      <c r="B9" s="30"/>
      <c r="C9" s="164"/>
      <c r="D9" s="164"/>
      <c r="E9" s="281" t="s">
        <v>112</v>
      </c>
      <c r="F9" s="282"/>
      <c r="G9" s="282"/>
      <c r="H9" s="282"/>
      <c r="I9" s="164"/>
      <c r="J9" s="164"/>
      <c r="K9" s="29"/>
      <c r="L9" s="38"/>
      <c r="S9" s="29"/>
      <c r="T9" s="29"/>
      <c r="U9" s="29"/>
      <c r="V9" s="29"/>
      <c r="W9" s="29"/>
      <c r="X9" s="29"/>
      <c r="Y9" s="29"/>
      <c r="Z9" s="29"/>
      <c r="AA9" s="29"/>
      <c r="AB9" s="29"/>
      <c r="AC9" s="29"/>
      <c r="AD9" s="29"/>
      <c r="AE9" s="29"/>
    </row>
    <row r="10" spans="1:46" s="2" customFormat="1">
      <c r="A10" s="29"/>
      <c r="B10" s="30"/>
      <c r="C10" s="164"/>
      <c r="D10" s="164"/>
      <c r="E10" s="164"/>
      <c r="F10" s="164"/>
      <c r="G10" s="164"/>
      <c r="H10" s="164"/>
      <c r="I10" s="164"/>
      <c r="J10" s="164"/>
      <c r="K10" s="29"/>
      <c r="L10" s="38"/>
      <c r="S10" s="29"/>
      <c r="T10" s="29"/>
      <c r="U10" s="29"/>
      <c r="V10" s="29"/>
      <c r="W10" s="29"/>
      <c r="X10" s="29"/>
      <c r="Y10" s="29"/>
      <c r="Z10" s="29"/>
      <c r="AA10" s="29"/>
      <c r="AB10" s="29"/>
      <c r="AC10" s="29"/>
      <c r="AD10" s="29"/>
      <c r="AE10" s="29"/>
    </row>
    <row r="11" spans="1:46" s="2" customFormat="1" ht="12" customHeight="1">
      <c r="A11" s="29"/>
      <c r="B11" s="30"/>
      <c r="C11" s="164"/>
      <c r="D11" s="163" t="s">
        <v>16</v>
      </c>
      <c r="E11" s="164"/>
      <c r="F11" s="165" t="s">
        <v>1</v>
      </c>
      <c r="G11" s="164"/>
      <c r="H11" s="164"/>
      <c r="I11" s="163" t="s">
        <v>17</v>
      </c>
      <c r="J11" s="165" t="s">
        <v>1</v>
      </c>
      <c r="K11" s="29"/>
      <c r="L11" s="38"/>
      <c r="S11" s="29"/>
      <c r="T11" s="29"/>
      <c r="U11" s="29"/>
      <c r="V11" s="29"/>
      <c r="W11" s="29"/>
      <c r="X11" s="29"/>
      <c r="Y11" s="29"/>
      <c r="Z11" s="29"/>
      <c r="AA11" s="29"/>
      <c r="AB11" s="29"/>
      <c r="AC11" s="29"/>
      <c r="AD11" s="29"/>
      <c r="AE11" s="29"/>
    </row>
    <row r="12" spans="1:46" s="2" customFormat="1" ht="12" customHeight="1">
      <c r="A12" s="29"/>
      <c r="B12" s="30"/>
      <c r="C12" s="164"/>
      <c r="D12" s="163" t="s">
        <v>18</v>
      </c>
      <c r="E12" s="164"/>
      <c r="F12" s="165" t="s">
        <v>19</v>
      </c>
      <c r="G12" s="164"/>
      <c r="H12" s="164"/>
      <c r="I12" s="163" t="s">
        <v>20</v>
      </c>
      <c r="J12" s="166" t="str">
        <f>'Rekapitulace stavby'!AN8</f>
        <v>17. 9. 2025</v>
      </c>
      <c r="K12" s="29"/>
      <c r="L12" s="38"/>
      <c r="S12" s="29"/>
      <c r="T12" s="29"/>
      <c r="U12" s="29"/>
      <c r="V12" s="29"/>
      <c r="W12" s="29"/>
      <c r="X12" s="29"/>
      <c r="Y12" s="29"/>
      <c r="Z12" s="29"/>
      <c r="AA12" s="29"/>
      <c r="AB12" s="29"/>
      <c r="AC12" s="29"/>
      <c r="AD12" s="29"/>
      <c r="AE12" s="29"/>
    </row>
    <row r="13" spans="1:46" s="2" customFormat="1" ht="10.9" customHeight="1">
      <c r="A13" s="29"/>
      <c r="B13" s="30"/>
      <c r="C13" s="164"/>
      <c r="D13" s="164"/>
      <c r="E13" s="164"/>
      <c r="F13" s="164"/>
      <c r="G13" s="164"/>
      <c r="H13" s="164"/>
      <c r="I13" s="164"/>
      <c r="J13" s="164"/>
      <c r="K13" s="29"/>
      <c r="L13" s="38"/>
      <c r="S13" s="29"/>
      <c r="T13" s="29"/>
      <c r="U13" s="29"/>
      <c r="V13" s="29"/>
      <c r="W13" s="29"/>
      <c r="X13" s="29"/>
      <c r="Y13" s="29"/>
      <c r="Z13" s="29"/>
      <c r="AA13" s="29"/>
      <c r="AB13" s="29"/>
      <c r="AC13" s="29"/>
      <c r="AD13" s="29"/>
      <c r="AE13" s="29"/>
    </row>
    <row r="14" spans="1:46" s="2" customFormat="1" ht="12" customHeight="1">
      <c r="A14" s="29"/>
      <c r="B14" s="30"/>
      <c r="C14" s="164"/>
      <c r="D14" s="163" t="s">
        <v>22</v>
      </c>
      <c r="E14" s="164"/>
      <c r="F14" s="164"/>
      <c r="G14" s="164"/>
      <c r="H14" s="164"/>
      <c r="I14" s="163" t="s">
        <v>23</v>
      </c>
      <c r="J14" s="165" t="str">
        <f>IF('Rekapitulace stavby'!AN10="","",'Rekapitulace stavby'!AN10)</f>
        <v/>
      </c>
      <c r="K14" s="29"/>
      <c r="L14" s="38"/>
      <c r="S14" s="29"/>
      <c r="T14" s="29"/>
      <c r="U14" s="29"/>
      <c r="V14" s="29"/>
      <c r="W14" s="29"/>
      <c r="X14" s="29"/>
      <c r="Y14" s="29"/>
      <c r="Z14" s="29"/>
      <c r="AA14" s="29"/>
      <c r="AB14" s="29"/>
      <c r="AC14" s="29"/>
      <c r="AD14" s="29"/>
      <c r="AE14" s="29"/>
    </row>
    <row r="15" spans="1:46" s="2" customFormat="1" ht="18" customHeight="1">
      <c r="A15" s="29"/>
      <c r="B15" s="30"/>
      <c r="C15" s="164"/>
      <c r="D15" s="164"/>
      <c r="E15" s="165" t="str">
        <f>IF('Rekapitulace stavby'!E11="","",'Rekapitulace stavby'!E11)</f>
        <v xml:space="preserve"> </v>
      </c>
      <c r="F15" s="164"/>
      <c r="G15" s="164"/>
      <c r="H15" s="164"/>
      <c r="I15" s="163" t="s">
        <v>25</v>
      </c>
      <c r="J15" s="165" t="str">
        <f>IF('Rekapitulace stavby'!AN11="","",'Rekapitulace stavby'!AN11)</f>
        <v/>
      </c>
      <c r="K15" s="29"/>
      <c r="L15" s="38"/>
      <c r="S15" s="29"/>
      <c r="T15" s="29"/>
      <c r="U15" s="29"/>
      <c r="V15" s="29"/>
      <c r="W15" s="29"/>
      <c r="X15" s="29"/>
      <c r="Y15" s="29"/>
      <c r="Z15" s="29"/>
      <c r="AA15" s="29"/>
      <c r="AB15" s="29"/>
      <c r="AC15" s="29"/>
      <c r="AD15" s="29"/>
      <c r="AE15" s="29"/>
    </row>
    <row r="16" spans="1:46" s="2" customFormat="1" ht="6.95" customHeight="1">
      <c r="A16" s="29"/>
      <c r="B16" s="30"/>
      <c r="C16" s="164"/>
      <c r="D16" s="164"/>
      <c r="E16" s="164"/>
      <c r="F16" s="164"/>
      <c r="G16" s="164"/>
      <c r="H16" s="164"/>
      <c r="I16" s="164"/>
      <c r="J16" s="164"/>
      <c r="K16" s="29"/>
      <c r="L16" s="38"/>
      <c r="S16" s="29"/>
      <c r="T16" s="29"/>
      <c r="U16" s="29"/>
      <c r="V16" s="29"/>
      <c r="W16" s="29"/>
      <c r="X16" s="29"/>
      <c r="Y16" s="29"/>
      <c r="Z16" s="29"/>
      <c r="AA16" s="29"/>
      <c r="AB16" s="29"/>
      <c r="AC16" s="29"/>
      <c r="AD16" s="29"/>
      <c r="AE16" s="29"/>
    </row>
    <row r="17" spans="1:31" s="2" customFormat="1" ht="12" customHeight="1">
      <c r="A17" s="29"/>
      <c r="B17" s="30"/>
      <c r="C17" s="164"/>
      <c r="D17" s="163" t="s">
        <v>26</v>
      </c>
      <c r="E17" s="164"/>
      <c r="F17" s="164"/>
      <c r="G17" s="164"/>
      <c r="H17" s="164"/>
      <c r="I17" s="163" t="s">
        <v>23</v>
      </c>
      <c r="J17" s="165" t="str">
        <f>'Rekapitulace stavby'!AN13</f>
        <v/>
      </c>
      <c r="K17" s="29"/>
      <c r="L17" s="38"/>
      <c r="S17" s="29"/>
      <c r="T17" s="29"/>
      <c r="U17" s="29"/>
      <c r="V17" s="29"/>
      <c r="W17" s="29"/>
      <c r="X17" s="29"/>
      <c r="Y17" s="29"/>
      <c r="Z17" s="29"/>
      <c r="AA17" s="29"/>
      <c r="AB17" s="29"/>
      <c r="AC17" s="29"/>
      <c r="AD17" s="29"/>
      <c r="AE17" s="29"/>
    </row>
    <row r="18" spans="1:31" s="2" customFormat="1" ht="18" customHeight="1">
      <c r="A18" s="29"/>
      <c r="B18" s="30"/>
      <c r="C18" s="164"/>
      <c r="D18" s="164"/>
      <c r="E18" s="285" t="str">
        <f>'Rekapitulace stavby'!E14</f>
        <v xml:space="preserve"> </v>
      </c>
      <c r="F18" s="285"/>
      <c r="G18" s="285"/>
      <c r="H18" s="285"/>
      <c r="I18" s="163" t="s">
        <v>25</v>
      </c>
      <c r="J18" s="165" t="str">
        <f>'Rekapitulace stavby'!AN14</f>
        <v/>
      </c>
      <c r="K18" s="29"/>
      <c r="L18" s="38"/>
      <c r="S18" s="29"/>
      <c r="T18" s="29"/>
      <c r="U18" s="29"/>
      <c r="V18" s="29"/>
      <c r="W18" s="29"/>
      <c r="X18" s="29"/>
      <c r="Y18" s="29"/>
      <c r="Z18" s="29"/>
      <c r="AA18" s="29"/>
      <c r="AB18" s="29"/>
      <c r="AC18" s="29"/>
      <c r="AD18" s="29"/>
      <c r="AE18" s="29"/>
    </row>
    <row r="19" spans="1:31" s="2" customFormat="1" ht="6.95" customHeight="1">
      <c r="A19" s="29"/>
      <c r="B19" s="30"/>
      <c r="C19" s="164"/>
      <c r="D19" s="164"/>
      <c r="E19" s="164"/>
      <c r="F19" s="164"/>
      <c r="G19" s="164"/>
      <c r="H19" s="164"/>
      <c r="I19" s="164"/>
      <c r="J19" s="164"/>
      <c r="K19" s="29"/>
      <c r="L19" s="38"/>
      <c r="S19" s="29"/>
      <c r="T19" s="29"/>
      <c r="U19" s="29"/>
      <c r="V19" s="29"/>
      <c r="W19" s="29"/>
      <c r="X19" s="29"/>
      <c r="Y19" s="29"/>
      <c r="Z19" s="29"/>
      <c r="AA19" s="29"/>
      <c r="AB19" s="29"/>
      <c r="AC19" s="29"/>
      <c r="AD19" s="29"/>
      <c r="AE19" s="29"/>
    </row>
    <row r="20" spans="1:31" s="2" customFormat="1" ht="12" customHeight="1">
      <c r="A20" s="29"/>
      <c r="B20" s="30"/>
      <c r="C20" s="164"/>
      <c r="D20" s="163" t="s">
        <v>27</v>
      </c>
      <c r="E20" s="164"/>
      <c r="F20" s="164"/>
      <c r="G20" s="164"/>
      <c r="H20" s="164"/>
      <c r="I20" s="163" t="s">
        <v>23</v>
      </c>
      <c r="J20" s="165" t="str">
        <f>IF('Rekapitulace stavby'!AN16="","",'Rekapitulace stavby'!AN16)</f>
        <v/>
      </c>
      <c r="K20" s="29"/>
      <c r="L20" s="38"/>
      <c r="S20" s="29"/>
      <c r="T20" s="29"/>
      <c r="U20" s="29"/>
      <c r="V20" s="29"/>
      <c r="W20" s="29"/>
      <c r="X20" s="29"/>
      <c r="Y20" s="29"/>
      <c r="Z20" s="29"/>
      <c r="AA20" s="29"/>
      <c r="AB20" s="29"/>
      <c r="AC20" s="29"/>
      <c r="AD20" s="29"/>
      <c r="AE20" s="29"/>
    </row>
    <row r="21" spans="1:31" s="2" customFormat="1" ht="18" customHeight="1">
      <c r="A21" s="29"/>
      <c r="B21" s="30"/>
      <c r="C21" s="164"/>
      <c r="D21" s="164"/>
      <c r="E21" s="165" t="str">
        <f>IF('Rekapitulace stavby'!E17="","",'Rekapitulace stavby'!E17)</f>
        <v xml:space="preserve"> </v>
      </c>
      <c r="F21" s="164"/>
      <c r="G21" s="164"/>
      <c r="H21" s="164"/>
      <c r="I21" s="163" t="s">
        <v>25</v>
      </c>
      <c r="J21" s="165" t="str">
        <f>IF('Rekapitulace stavby'!AN17="","",'Rekapitulace stavby'!AN17)</f>
        <v/>
      </c>
      <c r="K21" s="29"/>
      <c r="L21" s="38"/>
      <c r="S21" s="29"/>
      <c r="T21" s="29"/>
      <c r="U21" s="29"/>
      <c r="V21" s="29"/>
      <c r="W21" s="29"/>
      <c r="X21" s="29"/>
      <c r="Y21" s="29"/>
      <c r="Z21" s="29"/>
      <c r="AA21" s="29"/>
      <c r="AB21" s="29"/>
      <c r="AC21" s="29"/>
      <c r="AD21" s="29"/>
      <c r="AE21" s="29"/>
    </row>
    <row r="22" spans="1:31" s="2" customFormat="1" ht="6.95" customHeight="1">
      <c r="A22" s="29"/>
      <c r="B22" s="30"/>
      <c r="C22" s="164"/>
      <c r="D22" s="164"/>
      <c r="E22" s="164"/>
      <c r="F22" s="164"/>
      <c r="G22" s="164"/>
      <c r="H22" s="164"/>
      <c r="I22" s="164"/>
      <c r="J22" s="164"/>
      <c r="K22" s="29"/>
      <c r="L22" s="38"/>
      <c r="S22" s="29"/>
      <c r="T22" s="29"/>
      <c r="U22" s="29"/>
      <c r="V22" s="29"/>
      <c r="W22" s="29"/>
      <c r="X22" s="29"/>
      <c r="Y22" s="29"/>
      <c r="Z22" s="29"/>
      <c r="AA22" s="29"/>
      <c r="AB22" s="29"/>
      <c r="AC22" s="29"/>
      <c r="AD22" s="29"/>
      <c r="AE22" s="29"/>
    </row>
    <row r="23" spans="1:31" s="2" customFormat="1" ht="12" customHeight="1">
      <c r="A23" s="29"/>
      <c r="B23" s="30"/>
      <c r="C23" s="164"/>
      <c r="D23" s="163" t="s">
        <v>29</v>
      </c>
      <c r="E23" s="164"/>
      <c r="F23" s="164"/>
      <c r="G23" s="164"/>
      <c r="H23" s="164"/>
      <c r="I23" s="163" t="s">
        <v>23</v>
      </c>
      <c r="J23" s="165" t="s">
        <v>1</v>
      </c>
      <c r="K23" s="29"/>
      <c r="L23" s="38"/>
      <c r="S23" s="29"/>
      <c r="T23" s="29"/>
      <c r="U23" s="29"/>
      <c r="V23" s="29"/>
      <c r="W23" s="29"/>
      <c r="X23" s="29"/>
      <c r="Y23" s="29"/>
      <c r="Z23" s="29"/>
      <c r="AA23" s="29"/>
      <c r="AB23" s="29"/>
      <c r="AC23" s="29"/>
      <c r="AD23" s="29"/>
      <c r="AE23" s="29"/>
    </row>
    <row r="24" spans="1:31" s="2" customFormat="1" ht="18" customHeight="1">
      <c r="A24" s="29"/>
      <c r="B24" s="30"/>
      <c r="C24" s="164"/>
      <c r="D24" s="164"/>
      <c r="E24" s="165" t="s">
        <v>30</v>
      </c>
      <c r="F24" s="164"/>
      <c r="G24" s="164"/>
      <c r="H24" s="164"/>
      <c r="I24" s="163" t="s">
        <v>25</v>
      </c>
      <c r="J24" s="165" t="s">
        <v>1</v>
      </c>
      <c r="K24" s="29"/>
      <c r="L24" s="38"/>
      <c r="S24" s="29"/>
      <c r="T24" s="29"/>
      <c r="U24" s="29"/>
      <c r="V24" s="29"/>
      <c r="W24" s="29"/>
      <c r="X24" s="29"/>
      <c r="Y24" s="29"/>
      <c r="Z24" s="29"/>
      <c r="AA24" s="29"/>
      <c r="AB24" s="29"/>
      <c r="AC24" s="29"/>
      <c r="AD24" s="29"/>
      <c r="AE24" s="29"/>
    </row>
    <row r="25" spans="1:31" s="2" customFormat="1" ht="6.95" customHeight="1">
      <c r="A25" s="29"/>
      <c r="B25" s="30"/>
      <c r="C25" s="164"/>
      <c r="D25" s="164"/>
      <c r="E25" s="164"/>
      <c r="F25" s="164"/>
      <c r="G25" s="164"/>
      <c r="H25" s="164"/>
      <c r="I25" s="164"/>
      <c r="J25" s="164"/>
      <c r="K25" s="29"/>
      <c r="L25" s="38"/>
      <c r="S25" s="29"/>
      <c r="T25" s="29"/>
      <c r="U25" s="29"/>
      <c r="V25" s="29"/>
      <c r="W25" s="29"/>
      <c r="X25" s="29"/>
      <c r="Y25" s="29"/>
      <c r="Z25" s="29"/>
      <c r="AA25" s="29"/>
      <c r="AB25" s="29"/>
      <c r="AC25" s="29"/>
      <c r="AD25" s="29"/>
      <c r="AE25" s="29"/>
    </row>
    <row r="26" spans="1:31" s="2" customFormat="1" ht="12" customHeight="1">
      <c r="A26" s="29"/>
      <c r="B26" s="30"/>
      <c r="C26" s="164"/>
      <c r="D26" s="163" t="s">
        <v>31</v>
      </c>
      <c r="E26" s="164"/>
      <c r="F26" s="164"/>
      <c r="G26" s="164"/>
      <c r="H26" s="164"/>
      <c r="I26" s="164"/>
      <c r="J26" s="164"/>
      <c r="K26" s="29"/>
      <c r="L26" s="38"/>
      <c r="S26" s="29"/>
      <c r="T26" s="29"/>
      <c r="U26" s="29"/>
      <c r="V26" s="29"/>
      <c r="W26" s="29"/>
      <c r="X26" s="29"/>
      <c r="Y26" s="29"/>
      <c r="Z26" s="29"/>
      <c r="AA26" s="29"/>
      <c r="AB26" s="29"/>
      <c r="AC26" s="29"/>
      <c r="AD26" s="29"/>
      <c r="AE26" s="29"/>
    </row>
    <row r="27" spans="1:31" s="8" customFormat="1" ht="16.5" customHeight="1">
      <c r="A27" s="89"/>
      <c r="B27" s="90"/>
      <c r="C27" s="167"/>
      <c r="D27" s="167"/>
      <c r="E27" s="286" t="s">
        <v>1</v>
      </c>
      <c r="F27" s="286"/>
      <c r="G27" s="286"/>
      <c r="H27" s="286"/>
      <c r="I27" s="167"/>
      <c r="J27" s="167"/>
      <c r="K27" s="89"/>
      <c r="L27" s="91"/>
      <c r="S27" s="89"/>
      <c r="T27" s="89"/>
      <c r="U27" s="89"/>
      <c r="V27" s="89"/>
      <c r="W27" s="89"/>
      <c r="X27" s="89"/>
      <c r="Y27" s="89"/>
      <c r="Z27" s="89"/>
      <c r="AA27" s="89"/>
      <c r="AB27" s="89"/>
      <c r="AC27" s="89"/>
      <c r="AD27" s="89"/>
      <c r="AE27" s="89"/>
    </row>
    <row r="28" spans="1:31" s="2" customFormat="1" ht="6.95" customHeight="1">
      <c r="A28" s="29"/>
      <c r="B28" s="30"/>
      <c r="C28" s="164"/>
      <c r="D28" s="164"/>
      <c r="E28" s="164"/>
      <c r="F28" s="164"/>
      <c r="G28" s="164"/>
      <c r="H28" s="164"/>
      <c r="I28" s="164"/>
      <c r="J28" s="164"/>
      <c r="K28" s="29"/>
      <c r="L28" s="38"/>
      <c r="S28" s="29"/>
      <c r="T28" s="29"/>
      <c r="U28" s="29"/>
      <c r="V28" s="29"/>
      <c r="W28" s="29"/>
      <c r="X28" s="29"/>
      <c r="Y28" s="29"/>
      <c r="Z28" s="29"/>
      <c r="AA28" s="29"/>
      <c r="AB28" s="29"/>
      <c r="AC28" s="29"/>
      <c r="AD28" s="29"/>
      <c r="AE28" s="29"/>
    </row>
    <row r="29" spans="1:31" s="2" customFormat="1" ht="6.95" customHeight="1">
      <c r="A29" s="29"/>
      <c r="B29" s="30"/>
      <c r="C29" s="164"/>
      <c r="D29" s="168"/>
      <c r="E29" s="168"/>
      <c r="F29" s="168"/>
      <c r="G29" s="168"/>
      <c r="H29" s="168"/>
      <c r="I29" s="168"/>
      <c r="J29" s="168"/>
      <c r="K29" s="61"/>
      <c r="L29" s="38"/>
      <c r="S29" s="29"/>
      <c r="T29" s="29"/>
      <c r="U29" s="29"/>
      <c r="V29" s="29"/>
      <c r="W29" s="29"/>
      <c r="X29" s="29"/>
      <c r="Y29" s="29"/>
      <c r="Z29" s="29"/>
      <c r="AA29" s="29"/>
      <c r="AB29" s="29"/>
      <c r="AC29" s="29"/>
      <c r="AD29" s="29"/>
      <c r="AE29" s="29"/>
    </row>
    <row r="30" spans="1:31" s="2" customFormat="1" ht="25.35" customHeight="1">
      <c r="A30" s="29"/>
      <c r="B30" s="30"/>
      <c r="C30" s="164"/>
      <c r="D30" s="169" t="s">
        <v>32</v>
      </c>
      <c r="E30" s="164"/>
      <c r="F30" s="164"/>
      <c r="G30" s="164"/>
      <c r="H30" s="164"/>
      <c r="I30" s="164"/>
      <c r="J30" s="170">
        <f>ROUND(J128, 2)</f>
        <v>0</v>
      </c>
      <c r="K30" s="29"/>
      <c r="L30" s="38"/>
      <c r="S30" s="29"/>
      <c r="T30" s="29"/>
      <c r="U30" s="29"/>
      <c r="V30" s="29"/>
      <c r="W30" s="29"/>
      <c r="X30" s="29"/>
      <c r="Y30" s="29"/>
      <c r="Z30" s="29"/>
      <c r="AA30" s="29"/>
      <c r="AB30" s="29"/>
      <c r="AC30" s="29"/>
      <c r="AD30" s="29"/>
      <c r="AE30" s="29"/>
    </row>
    <row r="31" spans="1:31" s="2" customFormat="1" ht="6.95" customHeight="1">
      <c r="A31" s="29"/>
      <c r="B31" s="30"/>
      <c r="C31" s="164"/>
      <c r="D31" s="168"/>
      <c r="E31" s="168"/>
      <c r="F31" s="168"/>
      <c r="G31" s="168"/>
      <c r="H31" s="168"/>
      <c r="I31" s="168"/>
      <c r="J31" s="168"/>
      <c r="K31" s="61"/>
      <c r="L31" s="38"/>
      <c r="S31" s="29"/>
      <c r="T31" s="29"/>
      <c r="U31" s="29"/>
      <c r="V31" s="29"/>
      <c r="W31" s="29"/>
      <c r="X31" s="29"/>
      <c r="Y31" s="29"/>
      <c r="Z31" s="29"/>
      <c r="AA31" s="29"/>
      <c r="AB31" s="29"/>
      <c r="AC31" s="29"/>
      <c r="AD31" s="29"/>
      <c r="AE31" s="29"/>
    </row>
    <row r="32" spans="1:31" s="2" customFormat="1" ht="14.45" customHeight="1">
      <c r="A32" s="29"/>
      <c r="B32" s="30"/>
      <c r="C32" s="164"/>
      <c r="D32" s="164"/>
      <c r="E32" s="164"/>
      <c r="F32" s="171" t="s">
        <v>34</v>
      </c>
      <c r="G32" s="164"/>
      <c r="H32" s="164"/>
      <c r="I32" s="171" t="s">
        <v>33</v>
      </c>
      <c r="J32" s="171" t="s">
        <v>35</v>
      </c>
      <c r="K32" s="29"/>
      <c r="L32" s="38"/>
      <c r="S32" s="29"/>
      <c r="T32" s="29"/>
      <c r="U32" s="29"/>
      <c r="V32" s="29"/>
      <c r="W32" s="29"/>
      <c r="X32" s="29"/>
      <c r="Y32" s="29"/>
      <c r="Z32" s="29"/>
      <c r="AA32" s="29"/>
      <c r="AB32" s="29"/>
      <c r="AC32" s="29"/>
      <c r="AD32" s="29"/>
      <c r="AE32" s="29"/>
    </row>
    <row r="33" spans="1:31" s="2" customFormat="1" ht="14.45" customHeight="1">
      <c r="A33" s="29"/>
      <c r="B33" s="30"/>
      <c r="C33" s="164"/>
      <c r="D33" s="172" t="s">
        <v>36</v>
      </c>
      <c r="E33" s="163" t="s">
        <v>37</v>
      </c>
      <c r="F33" s="173">
        <f>ROUND((SUM(BE128:BE280)),  2)</f>
        <v>0</v>
      </c>
      <c r="G33" s="164"/>
      <c r="H33" s="164"/>
      <c r="I33" s="174">
        <v>0.21</v>
      </c>
      <c r="J33" s="173">
        <f>ROUND(((SUM(BE128:BE280))*I33),  2)</f>
        <v>0</v>
      </c>
      <c r="K33" s="29"/>
      <c r="L33" s="38"/>
      <c r="S33" s="29"/>
      <c r="T33" s="29"/>
      <c r="U33" s="29"/>
      <c r="V33" s="29"/>
      <c r="W33" s="29"/>
      <c r="X33" s="29"/>
      <c r="Y33" s="29"/>
      <c r="Z33" s="29"/>
      <c r="AA33" s="29"/>
      <c r="AB33" s="29"/>
      <c r="AC33" s="29"/>
      <c r="AD33" s="29"/>
      <c r="AE33" s="29"/>
    </row>
    <row r="34" spans="1:31" s="2" customFormat="1" ht="14.45" customHeight="1">
      <c r="A34" s="29"/>
      <c r="B34" s="30"/>
      <c r="C34" s="164"/>
      <c r="D34" s="164"/>
      <c r="E34" s="163" t="s">
        <v>38</v>
      </c>
      <c r="F34" s="173">
        <f>ROUND((SUM(BF128:BF280)),  2)</f>
        <v>0</v>
      </c>
      <c r="G34" s="164"/>
      <c r="H34" s="164"/>
      <c r="I34" s="174">
        <v>0.12</v>
      </c>
      <c r="J34" s="173">
        <f>ROUND(((SUM(BF128:BF280))*I34),  2)</f>
        <v>0</v>
      </c>
      <c r="K34" s="29"/>
      <c r="L34" s="38"/>
      <c r="S34" s="29"/>
      <c r="T34" s="29"/>
      <c r="U34" s="29"/>
      <c r="V34" s="29"/>
      <c r="W34" s="29"/>
      <c r="X34" s="29"/>
      <c r="Y34" s="29"/>
      <c r="Z34" s="29"/>
      <c r="AA34" s="29"/>
      <c r="AB34" s="29"/>
      <c r="AC34" s="29"/>
      <c r="AD34" s="29"/>
      <c r="AE34" s="29"/>
    </row>
    <row r="35" spans="1:31" s="2" customFormat="1" ht="14.45" hidden="1" customHeight="1">
      <c r="A35" s="29"/>
      <c r="B35" s="30"/>
      <c r="C35" s="164"/>
      <c r="D35" s="164"/>
      <c r="E35" s="163" t="s">
        <v>39</v>
      </c>
      <c r="F35" s="173">
        <f>ROUND((SUM(BG128:BG280)),  2)</f>
        <v>0</v>
      </c>
      <c r="G35" s="164"/>
      <c r="H35" s="164"/>
      <c r="I35" s="174">
        <v>0.21</v>
      </c>
      <c r="J35" s="173">
        <f>0</f>
        <v>0</v>
      </c>
      <c r="K35" s="29"/>
      <c r="L35" s="38"/>
      <c r="S35" s="29"/>
      <c r="T35" s="29"/>
      <c r="U35" s="29"/>
      <c r="V35" s="29"/>
      <c r="W35" s="29"/>
      <c r="X35" s="29"/>
      <c r="Y35" s="29"/>
      <c r="Z35" s="29"/>
      <c r="AA35" s="29"/>
      <c r="AB35" s="29"/>
      <c r="AC35" s="29"/>
      <c r="AD35" s="29"/>
      <c r="AE35" s="29"/>
    </row>
    <row r="36" spans="1:31" s="2" customFormat="1" ht="14.45" hidden="1" customHeight="1">
      <c r="A36" s="29"/>
      <c r="B36" s="30"/>
      <c r="C36" s="164"/>
      <c r="D36" s="164"/>
      <c r="E36" s="163" t="s">
        <v>40</v>
      </c>
      <c r="F36" s="173">
        <f>ROUND((SUM(BH128:BH280)),  2)</f>
        <v>0</v>
      </c>
      <c r="G36" s="164"/>
      <c r="H36" s="164"/>
      <c r="I36" s="174">
        <v>0.12</v>
      </c>
      <c r="J36" s="173">
        <f>0</f>
        <v>0</v>
      </c>
      <c r="K36" s="29"/>
      <c r="L36" s="38"/>
      <c r="S36" s="29"/>
      <c r="T36" s="29"/>
      <c r="U36" s="29"/>
      <c r="V36" s="29"/>
      <c r="W36" s="29"/>
      <c r="X36" s="29"/>
      <c r="Y36" s="29"/>
      <c r="Z36" s="29"/>
      <c r="AA36" s="29"/>
      <c r="AB36" s="29"/>
      <c r="AC36" s="29"/>
      <c r="AD36" s="29"/>
      <c r="AE36" s="29"/>
    </row>
    <row r="37" spans="1:31" s="2" customFormat="1" ht="14.45" hidden="1" customHeight="1">
      <c r="A37" s="29"/>
      <c r="B37" s="30"/>
      <c r="C37" s="164"/>
      <c r="D37" s="164"/>
      <c r="E37" s="163" t="s">
        <v>41</v>
      </c>
      <c r="F37" s="173">
        <f>ROUND((SUM(BI128:BI280)),  2)</f>
        <v>0</v>
      </c>
      <c r="G37" s="164"/>
      <c r="H37" s="164"/>
      <c r="I37" s="174">
        <v>0</v>
      </c>
      <c r="J37" s="173">
        <f>0</f>
        <v>0</v>
      </c>
      <c r="K37" s="29"/>
      <c r="L37" s="38"/>
      <c r="S37" s="29"/>
      <c r="T37" s="29"/>
      <c r="U37" s="29"/>
      <c r="V37" s="29"/>
      <c r="W37" s="29"/>
      <c r="X37" s="29"/>
      <c r="Y37" s="29"/>
      <c r="Z37" s="29"/>
      <c r="AA37" s="29"/>
      <c r="AB37" s="29"/>
      <c r="AC37" s="29"/>
      <c r="AD37" s="29"/>
      <c r="AE37" s="29"/>
    </row>
    <row r="38" spans="1:31" s="2" customFormat="1" ht="6.95" customHeight="1">
      <c r="A38" s="29"/>
      <c r="B38" s="30"/>
      <c r="C38" s="164"/>
      <c r="D38" s="164"/>
      <c r="E38" s="164"/>
      <c r="F38" s="164"/>
      <c r="G38" s="164"/>
      <c r="H38" s="164"/>
      <c r="I38" s="164"/>
      <c r="J38" s="164"/>
      <c r="K38" s="29"/>
      <c r="L38" s="38"/>
      <c r="S38" s="29"/>
      <c r="T38" s="29"/>
      <c r="U38" s="29"/>
      <c r="V38" s="29"/>
      <c r="W38" s="29"/>
      <c r="X38" s="29"/>
      <c r="Y38" s="29"/>
      <c r="Z38" s="29"/>
      <c r="AA38" s="29"/>
      <c r="AB38" s="29"/>
      <c r="AC38" s="29"/>
      <c r="AD38" s="29"/>
      <c r="AE38" s="29"/>
    </row>
    <row r="39" spans="1:31" s="2" customFormat="1" ht="25.35" customHeight="1">
      <c r="A39" s="29"/>
      <c r="B39" s="30"/>
      <c r="C39" s="175"/>
      <c r="D39" s="176" t="s">
        <v>42</v>
      </c>
      <c r="E39" s="177"/>
      <c r="F39" s="177"/>
      <c r="G39" s="178" t="s">
        <v>43</v>
      </c>
      <c r="H39" s="179" t="s">
        <v>44</v>
      </c>
      <c r="I39" s="177"/>
      <c r="J39" s="180">
        <f>SUM(J30:J37)</f>
        <v>0</v>
      </c>
      <c r="K39" s="93"/>
      <c r="L39" s="38"/>
      <c r="S39" s="29"/>
      <c r="T39" s="29"/>
      <c r="U39" s="29"/>
      <c r="V39" s="29"/>
      <c r="W39" s="29"/>
      <c r="X39" s="29"/>
      <c r="Y39" s="29"/>
      <c r="Z39" s="29"/>
      <c r="AA39" s="29"/>
      <c r="AB39" s="29"/>
      <c r="AC39" s="29"/>
      <c r="AD39" s="29"/>
      <c r="AE39" s="29"/>
    </row>
    <row r="40" spans="1:31" s="2" customFormat="1" ht="14.45" customHeight="1">
      <c r="A40" s="29"/>
      <c r="B40" s="30"/>
      <c r="C40" s="164"/>
      <c r="D40" s="164"/>
      <c r="E40" s="164"/>
      <c r="F40" s="164"/>
      <c r="G40" s="164"/>
      <c r="H40" s="164"/>
      <c r="I40" s="164"/>
      <c r="J40" s="164"/>
      <c r="K40" s="29"/>
      <c r="L40" s="38"/>
      <c r="S40" s="29"/>
      <c r="T40" s="29"/>
      <c r="U40" s="29"/>
      <c r="V40" s="29"/>
      <c r="W40" s="29"/>
      <c r="X40" s="29"/>
      <c r="Y40" s="29"/>
      <c r="Z40" s="29"/>
      <c r="AA40" s="29"/>
      <c r="AB40" s="29"/>
      <c r="AC40" s="29"/>
      <c r="AD40" s="29"/>
      <c r="AE40" s="29"/>
    </row>
    <row r="41" spans="1:31" s="1" customFormat="1" ht="14.45" customHeight="1">
      <c r="B41" s="21"/>
      <c r="C41" s="87"/>
      <c r="D41" s="87"/>
      <c r="E41" s="87"/>
      <c r="F41" s="87"/>
      <c r="G41" s="87"/>
      <c r="H41" s="87"/>
      <c r="I41" s="87"/>
      <c r="J41" s="87"/>
      <c r="L41" s="21"/>
    </row>
    <row r="42" spans="1:31" s="1" customFormat="1" ht="14.45" customHeight="1">
      <c r="B42" s="21"/>
      <c r="C42" s="87"/>
      <c r="D42" s="87"/>
      <c r="E42" s="87"/>
      <c r="F42" s="87"/>
      <c r="G42" s="87"/>
      <c r="H42" s="87"/>
      <c r="I42" s="87"/>
      <c r="J42" s="87"/>
      <c r="L42" s="21"/>
    </row>
    <row r="43" spans="1:31" s="1" customFormat="1" ht="14.45" customHeight="1">
      <c r="B43" s="21"/>
      <c r="C43" s="87"/>
      <c r="D43" s="87"/>
      <c r="E43" s="87"/>
      <c r="F43" s="87"/>
      <c r="G43" s="87"/>
      <c r="H43" s="87"/>
      <c r="I43" s="87"/>
      <c r="J43" s="87"/>
      <c r="L43" s="21"/>
    </row>
    <row r="44" spans="1:31" s="1" customFormat="1" ht="14.45" customHeight="1">
      <c r="B44" s="21"/>
      <c r="C44" s="87"/>
      <c r="D44" s="87"/>
      <c r="E44" s="87"/>
      <c r="F44" s="87"/>
      <c r="G44" s="87"/>
      <c r="H44" s="87"/>
      <c r="I44" s="87"/>
      <c r="J44" s="87"/>
      <c r="L44" s="21"/>
    </row>
    <row r="45" spans="1:31" s="1" customFormat="1" ht="14.45" customHeight="1">
      <c r="B45" s="21"/>
      <c r="C45" s="87"/>
      <c r="D45" s="87"/>
      <c r="E45" s="87"/>
      <c r="F45" s="87"/>
      <c r="G45" s="87"/>
      <c r="H45" s="87"/>
      <c r="I45" s="87"/>
      <c r="J45" s="87"/>
      <c r="L45" s="21"/>
    </row>
    <row r="46" spans="1:31" s="1" customFormat="1" ht="14.45" customHeight="1">
      <c r="B46" s="21"/>
      <c r="C46" s="87"/>
      <c r="D46" s="87"/>
      <c r="E46" s="87"/>
      <c r="F46" s="87"/>
      <c r="G46" s="87"/>
      <c r="H46" s="87"/>
      <c r="I46" s="87"/>
      <c r="J46" s="87"/>
      <c r="L46" s="21"/>
    </row>
    <row r="47" spans="1:31" s="1" customFormat="1" ht="14.45" customHeight="1">
      <c r="B47" s="21"/>
      <c r="C47" s="87"/>
      <c r="D47" s="87"/>
      <c r="E47" s="87"/>
      <c r="F47" s="87"/>
      <c r="G47" s="87"/>
      <c r="H47" s="87"/>
      <c r="I47" s="87"/>
      <c r="J47" s="87"/>
      <c r="L47" s="21"/>
    </row>
    <row r="48" spans="1:31" s="1" customFormat="1" ht="14.45" customHeight="1">
      <c r="B48" s="21"/>
      <c r="C48" s="87"/>
      <c r="D48" s="87"/>
      <c r="E48" s="87"/>
      <c r="F48" s="87"/>
      <c r="G48" s="87"/>
      <c r="H48" s="87"/>
      <c r="I48" s="87"/>
      <c r="J48" s="87"/>
      <c r="L48" s="21"/>
    </row>
    <row r="49" spans="1:31" s="1" customFormat="1" ht="14.45" customHeight="1">
      <c r="B49" s="21"/>
      <c r="C49" s="87"/>
      <c r="D49" s="87"/>
      <c r="E49" s="87"/>
      <c r="F49" s="87"/>
      <c r="G49" s="87"/>
      <c r="H49" s="87"/>
      <c r="I49" s="87"/>
      <c r="J49" s="87"/>
      <c r="L49" s="21"/>
    </row>
    <row r="50" spans="1:31" s="2" customFormat="1" ht="14.45" customHeight="1">
      <c r="B50" s="38"/>
      <c r="C50" s="181"/>
      <c r="D50" s="182" t="s">
        <v>45</v>
      </c>
      <c r="E50" s="183"/>
      <c r="F50" s="183"/>
      <c r="G50" s="182" t="s">
        <v>46</v>
      </c>
      <c r="H50" s="183"/>
      <c r="I50" s="183"/>
      <c r="J50" s="183"/>
      <c r="K50" s="40"/>
      <c r="L50" s="38"/>
    </row>
    <row r="51" spans="1:31">
      <c r="B51" s="21"/>
      <c r="C51" s="87"/>
      <c r="D51" s="87"/>
      <c r="E51" s="87"/>
      <c r="F51" s="87"/>
      <c r="G51" s="87"/>
      <c r="H51" s="87"/>
      <c r="I51" s="87"/>
      <c r="J51" s="87"/>
      <c r="L51" s="21"/>
    </row>
    <row r="52" spans="1:31">
      <c r="B52" s="21"/>
      <c r="C52" s="87"/>
      <c r="D52" s="87"/>
      <c r="E52" s="87"/>
      <c r="F52" s="87"/>
      <c r="G52" s="87"/>
      <c r="H52" s="87"/>
      <c r="I52" s="87"/>
      <c r="J52" s="87"/>
      <c r="L52" s="21"/>
    </row>
    <row r="53" spans="1:31">
      <c r="B53" s="21"/>
      <c r="C53" s="87"/>
      <c r="D53" s="87"/>
      <c r="E53" s="87"/>
      <c r="F53" s="87"/>
      <c r="G53" s="87"/>
      <c r="H53" s="87"/>
      <c r="I53" s="87"/>
      <c r="J53" s="87"/>
      <c r="L53" s="21"/>
    </row>
    <row r="54" spans="1:31">
      <c r="B54" s="21"/>
      <c r="C54" s="87"/>
      <c r="D54" s="87"/>
      <c r="E54" s="87"/>
      <c r="F54" s="87"/>
      <c r="G54" s="87"/>
      <c r="H54" s="87"/>
      <c r="I54" s="87"/>
      <c r="J54" s="87"/>
      <c r="L54" s="21"/>
    </row>
    <row r="55" spans="1:31">
      <c r="B55" s="21"/>
      <c r="C55" s="87"/>
      <c r="D55" s="87"/>
      <c r="E55" s="87"/>
      <c r="F55" s="87"/>
      <c r="G55" s="87"/>
      <c r="H55" s="87"/>
      <c r="I55" s="87"/>
      <c r="J55" s="87"/>
      <c r="L55" s="21"/>
    </row>
    <row r="56" spans="1:31">
      <c r="B56" s="21"/>
      <c r="C56" s="87"/>
      <c r="D56" s="87"/>
      <c r="E56" s="87"/>
      <c r="F56" s="87"/>
      <c r="G56" s="87"/>
      <c r="H56" s="87"/>
      <c r="I56" s="87"/>
      <c r="J56" s="87"/>
      <c r="L56" s="21"/>
    </row>
    <row r="57" spans="1:31">
      <c r="B57" s="21"/>
      <c r="C57" s="87"/>
      <c r="D57" s="87"/>
      <c r="E57" s="87"/>
      <c r="F57" s="87"/>
      <c r="G57" s="87"/>
      <c r="H57" s="87"/>
      <c r="I57" s="87"/>
      <c r="J57" s="87"/>
      <c r="L57" s="21"/>
    </row>
    <row r="58" spans="1:31">
      <c r="B58" s="21"/>
      <c r="C58" s="87"/>
      <c r="D58" s="87"/>
      <c r="E58" s="87"/>
      <c r="F58" s="87"/>
      <c r="G58" s="87"/>
      <c r="H58" s="87"/>
      <c r="I58" s="87"/>
      <c r="J58" s="87"/>
      <c r="L58" s="21"/>
    </row>
    <row r="59" spans="1:31">
      <c r="B59" s="21"/>
      <c r="C59" s="87"/>
      <c r="D59" s="87"/>
      <c r="E59" s="87"/>
      <c r="F59" s="87"/>
      <c r="G59" s="87"/>
      <c r="H59" s="87"/>
      <c r="I59" s="87"/>
      <c r="J59" s="87"/>
      <c r="L59" s="21"/>
    </row>
    <row r="60" spans="1:31">
      <c r="B60" s="21"/>
      <c r="C60" s="87"/>
      <c r="D60" s="87"/>
      <c r="E60" s="87"/>
      <c r="F60" s="87"/>
      <c r="G60" s="87"/>
      <c r="H60" s="87"/>
      <c r="I60" s="87"/>
      <c r="J60" s="87"/>
      <c r="L60" s="21"/>
    </row>
    <row r="61" spans="1:31" s="2" customFormat="1" ht="12.75">
      <c r="A61" s="29"/>
      <c r="B61" s="30"/>
      <c r="C61" s="164"/>
      <c r="D61" s="184" t="s">
        <v>47</v>
      </c>
      <c r="E61" s="185"/>
      <c r="F61" s="186" t="s">
        <v>48</v>
      </c>
      <c r="G61" s="184" t="s">
        <v>47</v>
      </c>
      <c r="H61" s="185"/>
      <c r="I61" s="185"/>
      <c r="J61" s="187" t="s">
        <v>48</v>
      </c>
      <c r="K61" s="32"/>
      <c r="L61" s="38"/>
      <c r="S61" s="29"/>
      <c r="T61" s="29"/>
      <c r="U61" s="29"/>
      <c r="V61" s="29"/>
      <c r="W61" s="29"/>
      <c r="X61" s="29"/>
      <c r="Y61" s="29"/>
      <c r="Z61" s="29"/>
      <c r="AA61" s="29"/>
      <c r="AB61" s="29"/>
      <c r="AC61" s="29"/>
      <c r="AD61" s="29"/>
      <c r="AE61" s="29"/>
    </row>
    <row r="62" spans="1:31">
      <c r="B62" s="21"/>
      <c r="C62" s="87"/>
      <c r="D62" s="87"/>
      <c r="E62" s="87"/>
      <c r="F62" s="87"/>
      <c r="G62" s="87"/>
      <c r="H62" s="87"/>
      <c r="I62" s="87"/>
      <c r="J62" s="87"/>
      <c r="L62" s="21"/>
    </row>
    <row r="63" spans="1:31">
      <c r="B63" s="21"/>
      <c r="C63" s="87"/>
      <c r="D63" s="87"/>
      <c r="E63" s="87"/>
      <c r="F63" s="87"/>
      <c r="G63" s="87"/>
      <c r="H63" s="87"/>
      <c r="I63" s="87"/>
      <c r="J63" s="87"/>
      <c r="L63" s="21"/>
    </row>
    <row r="64" spans="1:31">
      <c r="B64" s="21"/>
      <c r="C64" s="87"/>
      <c r="D64" s="87"/>
      <c r="E64" s="87"/>
      <c r="F64" s="87"/>
      <c r="G64" s="87"/>
      <c r="H64" s="87"/>
      <c r="I64" s="87"/>
      <c r="J64" s="87"/>
      <c r="L64" s="21"/>
    </row>
    <row r="65" spans="1:31" s="2" customFormat="1" ht="12.75">
      <c r="A65" s="29"/>
      <c r="B65" s="30"/>
      <c r="C65" s="164"/>
      <c r="D65" s="182" t="s">
        <v>49</v>
      </c>
      <c r="E65" s="188"/>
      <c r="F65" s="188"/>
      <c r="G65" s="182" t="s">
        <v>50</v>
      </c>
      <c r="H65" s="188"/>
      <c r="I65" s="188"/>
      <c r="J65" s="188"/>
      <c r="K65" s="42"/>
      <c r="L65" s="38"/>
      <c r="S65" s="29"/>
      <c r="T65" s="29"/>
      <c r="U65" s="29"/>
      <c r="V65" s="29"/>
      <c r="W65" s="29"/>
      <c r="X65" s="29"/>
      <c r="Y65" s="29"/>
      <c r="Z65" s="29"/>
      <c r="AA65" s="29"/>
      <c r="AB65" s="29"/>
      <c r="AC65" s="29"/>
      <c r="AD65" s="29"/>
      <c r="AE65" s="29"/>
    </row>
    <row r="66" spans="1:31">
      <c r="B66" s="21"/>
      <c r="C66" s="87"/>
      <c r="D66" s="87"/>
      <c r="E66" s="87"/>
      <c r="F66" s="87"/>
      <c r="G66" s="87"/>
      <c r="H66" s="87"/>
      <c r="I66" s="87"/>
      <c r="J66" s="87"/>
      <c r="L66" s="21"/>
    </row>
    <row r="67" spans="1:31">
      <c r="B67" s="21"/>
      <c r="C67" s="87"/>
      <c r="D67" s="87"/>
      <c r="E67" s="87"/>
      <c r="F67" s="87"/>
      <c r="G67" s="87"/>
      <c r="H67" s="87"/>
      <c r="I67" s="87"/>
      <c r="J67" s="87"/>
      <c r="L67" s="21"/>
    </row>
    <row r="68" spans="1:31">
      <c r="B68" s="21"/>
      <c r="C68" s="87"/>
      <c r="D68" s="87"/>
      <c r="E68" s="87"/>
      <c r="F68" s="87"/>
      <c r="G68" s="87"/>
      <c r="H68" s="87"/>
      <c r="I68" s="87"/>
      <c r="J68" s="87"/>
      <c r="L68" s="21"/>
    </row>
    <row r="69" spans="1:31">
      <c r="B69" s="21"/>
      <c r="C69" s="87"/>
      <c r="D69" s="87"/>
      <c r="E69" s="87"/>
      <c r="F69" s="87"/>
      <c r="G69" s="87"/>
      <c r="H69" s="87"/>
      <c r="I69" s="87"/>
      <c r="J69" s="87"/>
      <c r="L69" s="21"/>
    </row>
    <row r="70" spans="1:31">
      <c r="B70" s="21"/>
      <c r="C70" s="87"/>
      <c r="D70" s="87"/>
      <c r="E70" s="87"/>
      <c r="F70" s="87"/>
      <c r="G70" s="87"/>
      <c r="H70" s="87"/>
      <c r="I70" s="87"/>
      <c r="J70" s="87"/>
      <c r="L70" s="21"/>
    </row>
    <row r="71" spans="1:31">
      <c r="B71" s="21"/>
      <c r="C71" s="87"/>
      <c r="D71" s="87"/>
      <c r="E71" s="87"/>
      <c r="F71" s="87"/>
      <c r="G71" s="87"/>
      <c r="H71" s="87"/>
      <c r="I71" s="87"/>
      <c r="J71" s="87"/>
      <c r="L71" s="21"/>
    </row>
    <row r="72" spans="1:31">
      <c r="B72" s="21"/>
      <c r="C72" s="87"/>
      <c r="D72" s="87"/>
      <c r="E72" s="87"/>
      <c r="F72" s="87"/>
      <c r="G72" s="87"/>
      <c r="H72" s="87"/>
      <c r="I72" s="87"/>
      <c r="J72" s="87"/>
      <c r="L72" s="21"/>
    </row>
    <row r="73" spans="1:31">
      <c r="B73" s="21"/>
      <c r="C73" s="87"/>
      <c r="D73" s="87"/>
      <c r="E73" s="87"/>
      <c r="F73" s="87"/>
      <c r="G73" s="87"/>
      <c r="H73" s="87"/>
      <c r="I73" s="87"/>
      <c r="J73" s="87"/>
      <c r="L73" s="21"/>
    </row>
    <row r="74" spans="1:31">
      <c r="B74" s="21"/>
      <c r="C74" s="87"/>
      <c r="D74" s="87"/>
      <c r="E74" s="87"/>
      <c r="F74" s="87"/>
      <c r="G74" s="87"/>
      <c r="H74" s="87"/>
      <c r="I74" s="87"/>
      <c r="J74" s="87"/>
      <c r="L74" s="21"/>
    </row>
    <row r="75" spans="1:31">
      <c r="B75" s="21"/>
      <c r="C75" s="87"/>
      <c r="D75" s="87"/>
      <c r="E75" s="87"/>
      <c r="F75" s="87"/>
      <c r="G75" s="87"/>
      <c r="H75" s="87"/>
      <c r="I75" s="87"/>
      <c r="J75" s="87"/>
      <c r="L75" s="21"/>
    </row>
    <row r="76" spans="1:31" s="2" customFormat="1" ht="12.75">
      <c r="A76" s="29"/>
      <c r="B76" s="30"/>
      <c r="C76" s="164"/>
      <c r="D76" s="184" t="s">
        <v>47</v>
      </c>
      <c r="E76" s="185"/>
      <c r="F76" s="186" t="s">
        <v>48</v>
      </c>
      <c r="G76" s="184" t="s">
        <v>47</v>
      </c>
      <c r="H76" s="185"/>
      <c r="I76" s="185"/>
      <c r="J76" s="187" t="s">
        <v>48</v>
      </c>
      <c r="K76" s="32"/>
      <c r="L76" s="38"/>
      <c r="S76" s="29"/>
      <c r="T76" s="29"/>
      <c r="U76" s="29"/>
      <c r="V76" s="29"/>
      <c r="W76" s="29"/>
      <c r="X76" s="29"/>
      <c r="Y76" s="29"/>
      <c r="Z76" s="29"/>
      <c r="AA76" s="29"/>
      <c r="AB76" s="29"/>
      <c r="AC76" s="29"/>
      <c r="AD76" s="29"/>
      <c r="AE76" s="29"/>
    </row>
    <row r="77" spans="1:31" s="2" customFormat="1" ht="14.45" customHeight="1">
      <c r="A77" s="29"/>
      <c r="B77" s="43"/>
      <c r="C77" s="189"/>
      <c r="D77" s="189"/>
      <c r="E77" s="189"/>
      <c r="F77" s="189"/>
      <c r="G77" s="189"/>
      <c r="H77" s="189"/>
      <c r="I77" s="189"/>
      <c r="J77" s="189"/>
      <c r="K77" s="44"/>
      <c r="L77" s="38"/>
      <c r="S77" s="29"/>
      <c r="T77" s="29"/>
      <c r="U77" s="29"/>
      <c r="V77" s="29"/>
      <c r="W77" s="29"/>
      <c r="X77" s="29"/>
      <c r="Y77" s="29"/>
      <c r="Z77" s="29"/>
      <c r="AA77" s="29"/>
      <c r="AB77" s="29"/>
      <c r="AC77" s="29"/>
      <c r="AD77" s="29"/>
      <c r="AE77" s="29"/>
    </row>
    <row r="78" spans="1:31">
      <c r="C78" s="87"/>
      <c r="D78" s="87"/>
      <c r="E78" s="87"/>
      <c r="F78" s="87"/>
      <c r="G78" s="87"/>
      <c r="H78" s="87"/>
      <c r="I78" s="87"/>
      <c r="J78" s="87"/>
    </row>
    <row r="79" spans="1:31">
      <c r="C79" s="87"/>
      <c r="D79" s="87"/>
      <c r="E79" s="87"/>
      <c r="F79" s="87"/>
      <c r="G79" s="87"/>
      <c r="H79" s="87"/>
      <c r="I79" s="87"/>
      <c r="J79" s="87"/>
    </row>
    <row r="80" spans="1:31">
      <c r="C80" s="87"/>
      <c r="D80" s="87"/>
      <c r="E80" s="87"/>
      <c r="F80" s="87"/>
      <c r="G80" s="87"/>
      <c r="H80" s="87"/>
      <c r="I80" s="87"/>
      <c r="J80" s="87"/>
    </row>
    <row r="81" spans="1:47" s="2" customFormat="1" ht="6.95" hidden="1" customHeight="1">
      <c r="A81" s="29"/>
      <c r="B81" s="45"/>
      <c r="C81" s="190"/>
      <c r="D81" s="190"/>
      <c r="E81" s="190"/>
      <c r="F81" s="190"/>
      <c r="G81" s="190"/>
      <c r="H81" s="190"/>
      <c r="I81" s="190"/>
      <c r="J81" s="190"/>
      <c r="K81" s="46"/>
      <c r="L81" s="38"/>
      <c r="S81" s="29"/>
      <c r="T81" s="29"/>
      <c r="U81" s="29"/>
      <c r="V81" s="29"/>
      <c r="W81" s="29"/>
      <c r="X81" s="29"/>
      <c r="Y81" s="29"/>
      <c r="Z81" s="29"/>
      <c r="AA81" s="29"/>
      <c r="AB81" s="29"/>
      <c r="AC81" s="29"/>
      <c r="AD81" s="29"/>
      <c r="AE81" s="29"/>
    </row>
    <row r="82" spans="1:47" s="2" customFormat="1" ht="24.95" hidden="1" customHeight="1">
      <c r="A82" s="29"/>
      <c r="B82" s="30"/>
      <c r="C82" s="162" t="s">
        <v>113</v>
      </c>
      <c r="D82" s="164"/>
      <c r="E82" s="164"/>
      <c r="F82" s="164"/>
      <c r="G82" s="164"/>
      <c r="H82" s="164"/>
      <c r="I82" s="164"/>
      <c r="J82" s="164"/>
      <c r="K82" s="29"/>
      <c r="L82" s="38"/>
      <c r="S82" s="29"/>
      <c r="T82" s="29"/>
      <c r="U82" s="29"/>
      <c r="V82" s="29"/>
      <c r="W82" s="29"/>
      <c r="X82" s="29"/>
      <c r="Y82" s="29"/>
      <c r="Z82" s="29"/>
      <c r="AA82" s="29"/>
      <c r="AB82" s="29"/>
      <c r="AC82" s="29"/>
      <c r="AD82" s="29"/>
      <c r="AE82" s="29"/>
    </row>
    <row r="83" spans="1:47" s="2" customFormat="1" ht="6.95" hidden="1" customHeight="1">
      <c r="A83" s="29"/>
      <c r="B83" s="30"/>
      <c r="C83" s="164"/>
      <c r="D83" s="164"/>
      <c r="E83" s="164"/>
      <c r="F83" s="164"/>
      <c r="G83" s="164"/>
      <c r="H83" s="164"/>
      <c r="I83" s="164"/>
      <c r="J83" s="164"/>
      <c r="K83" s="29"/>
      <c r="L83" s="38"/>
      <c r="S83" s="29"/>
      <c r="T83" s="29"/>
      <c r="U83" s="29"/>
      <c r="V83" s="29"/>
      <c r="W83" s="29"/>
      <c r="X83" s="29"/>
      <c r="Y83" s="29"/>
      <c r="Z83" s="29"/>
      <c r="AA83" s="29"/>
      <c r="AB83" s="29"/>
      <c r="AC83" s="29"/>
      <c r="AD83" s="29"/>
      <c r="AE83" s="29"/>
    </row>
    <row r="84" spans="1:47" s="2" customFormat="1" ht="12" hidden="1" customHeight="1">
      <c r="A84" s="29"/>
      <c r="B84" s="30"/>
      <c r="C84" s="163" t="s">
        <v>14</v>
      </c>
      <c r="D84" s="164"/>
      <c r="E84" s="164"/>
      <c r="F84" s="164"/>
      <c r="G84" s="164"/>
      <c r="H84" s="164"/>
      <c r="I84" s="164"/>
      <c r="J84" s="164"/>
      <c r="K84" s="29"/>
      <c r="L84" s="38"/>
      <c r="S84" s="29"/>
      <c r="T84" s="29"/>
      <c r="U84" s="29"/>
      <c r="V84" s="29"/>
      <c r="W84" s="29"/>
      <c r="X84" s="29"/>
      <c r="Y84" s="29"/>
      <c r="Z84" s="29"/>
      <c r="AA84" s="29"/>
      <c r="AB84" s="29"/>
      <c r="AC84" s="29"/>
      <c r="AD84" s="29"/>
      <c r="AE84" s="29"/>
    </row>
    <row r="85" spans="1:47" s="2" customFormat="1" ht="16.5" hidden="1" customHeight="1">
      <c r="A85" s="29"/>
      <c r="B85" s="30"/>
      <c r="C85" s="164"/>
      <c r="D85" s="164"/>
      <c r="E85" s="283" t="str">
        <f>E7</f>
        <v>Revitalizace parkoviště u NB</v>
      </c>
      <c r="F85" s="284"/>
      <c r="G85" s="284"/>
      <c r="H85" s="284"/>
      <c r="I85" s="164"/>
      <c r="J85" s="164"/>
      <c r="K85" s="29"/>
      <c r="L85" s="38"/>
      <c r="S85" s="29"/>
      <c r="T85" s="29"/>
      <c r="U85" s="29"/>
      <c r="V85" s="29"/>
      <c r="W85" s="29"/>
      <c r="X85" s="29"/>
      <c r="Y85" s="29"/>
      <c r="Z85" s="29"/>
      <c r="AA85" s="29"/>
      <c r="AB85" s="29"/>
      <c r="AC85" s="29"/>
      <c r="AD85" s="29"/>
      <c r="AE85" s="29"/>
    </row>
    <row r="86" spans="1:47" s="2" customFormat="1" ht="12" hidden="1" customHeight="1">
      <c r="A86" s="29"/>
      <c r="B86" s="30"/>
      <c r="C86" s="163" t="s">
        <v>111</v>
      </c>
      <c r="D86" s="164"/>
      <c r="E86" s="164"/>
      <c r="F86" s="164"/>
      <c r="G86" s="164"/>
      <c r="H86" s="164"/>
      <c r="I86" s="164"/>
      <c r="J86" s="164"/>
      <c r="K86" s="29"/>
      <c r="L86" s="38"/>
      <c r="S86" s="29"/>
      <c r="T86" s="29"/>
      <c r="U86" s="29"/>
      <c r="V86" s="29"/>
      <c r="W86" s="29"/>
      <c r="X86" s="29"/>
      <c r="Y86" s="29"/>
      <c r="Z86" s="29"/>
      <c r="AA86" s="29"/>
      <c r="AB86" s="29"/>
      <c r="AC86" s="29"/>
      <c r="AD86" s="29"/>
      <c r="AE86" s="29"/>
    </row>
    <row r="87" spans="1:47" s="2" customFormat="1" ht="16.5" hidden="1" customHeight="1">
      <c r="A87" s="29"/>
      <c r="B87" s="30"/>
      <c r="C87" s="164"/>
      <c r="D87" s="164"/>
      <c r="E87" s="281" t="str">
        <f>E9</f>
        <v>01 - Stavební část</v>
      </c>
      <c r="F87" s="282"/>
      <c r="G87" s="282"/>
      <c r="H87" s="282"/>
      <c r="I87" s="164"/>
      <c r="J87" s="164"/>
      <c r="K87" s="29"/>
      <c r="L87" s="38"/>
      <c r="S87" s="29"/>
      <c r="T87" s="29"/>
      <c r="U87" s="29"/>
      <c r="V87" s="29"/>
      <c r="W87" s="29"/>
      <c r="X87" s="29"/>
      <c r="Y87" s="29"/>
      <c r="Z87" s="29"/>
      <c r="AA87" s="29"/>
      <c r="AB87" s="29"/>
      <c r="AC87" s="29"/>
      <c r="AD87" s="29"/>
      <c r="AE87" s="29"/>
    </row>
    <row r="88" spans="1:47" s="2" customFormat="1" ht="6.95" hidden="1" customHeight="1">
      <c r="A88" s="29"/>
      <c r="B88" s="30"/>
      <c r="C88" s="164"/>
      <c r="D88" s="164"/>
      <c r="E88" s="164"/>
      <c r="F88" s="164"/>
      <c r="G88" s="164"/>
      <c r="H88" s="164"/>
      <c r="I88" s="164"/>
      <c r="J88" s="164"/>
      <c r="K88" s="29"/>
      <c r="L88" s="38"/>
      <c r="S88" s="29"/>
      <c r="T88" s="29"/>
      <c r="U88" s="29"/>
      <c r="V88" s="29"/>
      <c r="W88" s="29"/>
      <c r="X88" s="29"/>
      <c r="Y88" s="29"/>
      <c r="Z88" s="29"/>
      <c r="AA88" s="29"/>
      <c r="AB88" s="29"/>
      <c r="AC88" s="29"/>
      <c r="AD88" s="29"/>
      <c r="AE88" s="29"/>
    </row>
    <row r="89" spans="1:47" s="2" customFormat="1" ht="12" hidden="1" customHeight="1">
      <c r="A89" s="29"/>
      <c r="B89" s="30"/>
      <c r="C89" s="163" t="s">
        <v>18</v>
      </c>
      <c r="D89" s="164"/>
      <c r="E89" s="164"/>
      <c r="F89" s="165" t="str">
        <f>F12</f>
        <v xml:space="preserve">Praha </v>
      </c>
      <c r="G89" s="164"/>
      <c r="H89" s="164"/>
      <c r="I89" s="163" t="s">
        <v>20</v>
      </c>
      <c r="J89" s="166" t="str">
        <f>IF(J12="","",J12)</f>
        <v>17. 9. 2025</v>
      </c>
      <c r="K89" s="29"/>
      <c r="L89" s="38"/>
      <c r="S89" s="29"/>
      <c r="T89" s="29"/>
      <c r="U89" s="29"/>
      <c r="V89" s="29"/>
      <c r="W89" s="29"/>
      <c r="X89" s="29"/>
      <c r="Y89" s="29"/>
      <c r="Z89" s="29"/>
      <c r="AA89" s="29"/>
      <c r="AB89" s="29"/>
      <c r="AC89" s="29"/>
      <c r="AD89" s="29"/>
      <c r="AE89" s="29"/>
    </row>
    <row r="90" spans="1:47" s="2" customFormat="1" ht="6.95" hidden="1" customHeight="1">
      <c r="A90" s="29"/>
      <c r="B90" s="30"/>
      <c r="C90" s="164"/>
      <c r="D90" s="164"/>
      <c r="E90" s="164"/>
      <c r="F90" s="164"/>
      <c r="G90" s="164"/>
      <c r="H90" s="164"/>
      <c r="I90" s="164"/>
      <c r="J90" s="164"/>
      <c r="K90" s="29"/>
      <c r="L90" s="38"/>
      <c r="S90" s="29"/>
      <c r="T90" s="29"/>
      <c r="U90" s="29"/>
      <c r="V90" s="29"/>
      <c r="W90" s="29"/>
      <c r="X90" s="29"/>
      <c r="Y90" s="29"/>
      <c r="Z90" s="29"/>
      <c r="AA90" s="29"/>
      <c r="AB90" s="29"/>
      <c r="AC90" s="29"/>
      <c r="AD90" s="29"/>
      <c r="AE90" s="29"/>
    </row>
    <row r="91" spans="1:47" s="2" customFormat="1" ht="15.2" hidden="1" customHeight="1">
      <c r="A91" s="29"/>
      <c r="B91" s="30"/>
      <c r="C91" s="163" t="s">
        <v>22</v>
      </c>
      <c r="D91" s="164"/>
      <c r="E91" s="164"/>
      <c r="F91" s="165" t="str">
        <f>E15</f>
        <v xml:space="preserve"> </v>
      </c>
      <c r="G91" s="164"/>
      <c r="H91" s="164"/>
      <c r="I91" s="163" t="s">
        <v>27</v>
      </c>
      <c r="J91" s="191" t="str">
        <f>E21</f>
        <v xml:space="preserve"> </v>
      </c>
      <c r="K91" s="29"/>
      <c r="L91" s="38"/>
      <c r="S91" s="29"/>
      <c r="T91" s="29"/>
      <c r="U91" s="29"/>
      <c r="V91" s="29"/>
      <c r="W91" s="29"/>
      <c r="X91" s="29"/>
      <c r="Y91" s="29"/>
      <c r="Z91" s="29"/>
      <c r="AA91" s="29"/>
      <c r="AB91" s="29"/>
      <c r="AC91" s="29"/>
      <c r="AD91" s="29"/>
      <c r="AE91" s="29"/>
    </row>
    <row r="92" spans="1:47" s="2" customFormat="1" ht="15.2" hidden="1" customHeight="1">
      <c r="A92" s="29"/>
      <c r="B92" s="30"/>
      <c r="C92" s="163" t="s">
        <v>26</v>
      </c>
      <c r="D92" s="164"/>
      <c r="E92" s="164"/>
      <c r="F92" s="165" t="str">
        <f>IF(E18="","",E18)</f>
        <v xml:space="preserve"> </v>
      </c>
      <c r="G92" s="164"/>
      <c r="H92" s="164"/>
      <c r="I92" s="163" t="s">
        <v>29</v>
      </c>
      <c r="J92" s="191" t="str">
        <f>E24</f>
        <v>Ing. Milan Dušek</v>
      </c>
      <c r="K92" s="29"/>
      <c r="L92" s="38"/>
      <c r="S92" s="29"/>
      <c r="T92" s="29"/>
      <c r="U92" s="29"/>
      <c r="V92" s="29"/>
      <c r="W92" s="29"/>
      <c r="X92" s="29"/>
      <c r="Y92" s="29"/>
      <c r="Z92" s="29"/>
      <c r="AA92" s="29"/>
      <c r="AB92" s="29"/>
      <c r="AC92" s="29"/>
      <c r="AD92" s="29"/>
      <c r="AE92" s="29"/>
    </row>
    <row r="93" spans="1:47" s="2" customFormat="1" ht="10.35" hidden="1" customHeight="1">
      <c r="A93" s="29"/>
      <c r="B93" s="30"/>
      <c r="C93" s="164"/>
      <c r="D93" s="164"/>
      <c r="E93" s="164"/>
      <c r="F93" s="164"/>
      <c r="G93" s="164"/>
      <c r="H93" s="164"/>
      <c r="I93" s="164"/>
      <c r="J93" s="164"/>
      <c r="K93" s="29"/>
      <c r="L93" s="38"/>
      <c r="S93" s="29"/>
      <c r="T93" s="29"/>
      <c r="U93" s="29"/>
      <c r="V93" s="29"/>
      <c r="W93" s="29"/>
      <c r="X93" s="29"/>
      <c r="Y93" s="29"/>
      <c r="Z93" s="29"/>
      <c r="AA93" s="29"/>
      <c r="AB93" s="29"/>
      <c r="AC93" s="29"/>
      <c r="AD93" s="29"/>
      <c r="AE93" s="29"/>
    </row>
    <row r="94" spans="1:47" s="2" customFormat="1" ht="29.25" hidden="1" customHeight="1">
      <c r="A94" s="29"/>
      <c r="B94" s="30"/>
      <c r="C94" s="192" t="s">
        <v>114</v>
      </c>
      <c r="D94" s="175"/>
      <c r="E94" s="175"/>
      <c r="F94" s="175"/>
      <c r="G94" s="175"/>
      <c r="H94" s="175"/>
      <c r="I94" s="175"/>
      <c r="J94" s="193" t="s">
        <v>115</v>
      </c>
      <c r="K94" s="92"/>
      <c r="L94" s="38"/>
      <c r="S94" s="29"/>
      <c r="T94" s="29"/>
      <c r="U94" s="29"/>
      <c r="V94" s="29"/>
      <c r="W94" s="29"/>
      <c r="X94" s="29"/>
      <c r="Y94" s="29"/>
      <c r="Z94" s="29"/>
      <c r="AA94" s="29"/>
      <c r="AB94" s="29"/>
      <c r="AC94" s="29"/>
      <c r="AD94" s="29"/>
      <c r="AE94" s="29"/>
    </row>
    <row r="95" spans="1:47" s="2" customFormat="1" ht="10.35" hidden="1" customHeight="1">
      <c r="A95" s="29"/>
      <c r="B95" s="30"/>
      <c r="C95" s="164"/>
      <c r="D95" s="164"/>
      <c r="E95" s="164"/>
      <c r="F95" s="164"/>
      <c r="G95" s="164"/>
      <c r="H95" s="164"/>
      <c r="I95" s="164"/>
      <c r="J95" s="164"/>
      <c r="K95" s="29"/>
      <c r="L95" s="38"/>
      <c r="S95" s="29"/>
      <c r="T95" s="29"/>
      <c r="U95" s="29"/>
      <c r="V95" s="29"/>
      <c r="W95" s="29"/>
      <c r="X95" s="29"/>
      <c r="Y95" s="29"/>
      <c r="Z95" s="29"/>
      <c r="AA95" s="29"/>
      <c r="AB95" s="29"/>
      <c r="AC95" s="29"/>
      <c r="AD95" s="29"/>
      <c r="AE95" s="29"/>
    </row>
    <row r="96" spans="1:47" s="2" customFormat="1" ht="22.9" hidden="1" customHeight="1">
      <c r="A96" s="29"/>
      <c r="B96" s="30"/>
      <c r="C96" s="194" t="s">
        <v>116</v>
      </c>
      <c r="D96" s="164"/>
      <c r="E96" s="164"/>
      <c r="F96" s="164"/>
      <c r="G96" s="164"/>
      <c r="H96" s="164"/>
      <c r="I96" s="164"/>
      <c r="J96" s="170">
        <f>J128</f>
        <v>0</v>
      </c>
      <c r="K96" s="29"/>
      <c r="L96" s="38"/>
      <c r="S96" s="29"/>
      <c r="T96" s="29"/>
      <c r="U96" s="29"/>
      <c r="V96" s="29"/>
      <c r="W96" s="29"/>
      <c r="X96" s="29"/>
      <c r="Y96" s="29"/>
      <c r="Z96" s="29"/>
      <c r="AA96" s="29"/>
      <c r="AB96" s="29"/>
      <c r="AC96" s="29"/>
      <c r="AD96" s="29"/>
      <c r="AE96" s="29"/>
      <c r="AU96" s="18" t="s">
        <v>117</v>
      </c>
    </row>
    <row r="97" spans="1:31" s="9" customFormat="1" ht="24.95" hidden="1" customHeight="1">
      <c r="B97" s="94"/>
      <c r="C97" s="195"/>
      <c r="D97" s="196" t="s">
        <v>118</v>
      </c>
      <c r="E97" s="197"/>
      <c r="F97" s="197"/>
      <c r="G97" s="197"/>
      <c r="H97" s="197"/>
      <c r="I97" s="197"/>
      <c r="J97" s="198">
        <f>J129</f>
        <v>0</v>
      </c>
      <c r="L97" s="94"/>
    </row>
    <row r="98" spans="1:31" s="10" customFormat="1" ht="19.899999999999999" hidden="1" customHeight="1">
      <c r="B98" s="95"/>
      <c r="C98" s="199"/>
      <c r="D98" s="200" t="s">
        <v>119</v>
      </c>
      <c r="E98" s="201"/>
      <c r="F98" s="201"/>
      <c r="G98" s="201"/>
      <c r="H98" s="201"/>
      <c r="I98" s="201"/>
      <c r="J98" s="202">
        <f>J130</f>
        <v>0</v>
      </c>
      <c r="L98" s="95"/>
    </row>
    <row r="99" spans="1:31" s="10" customFormat="1" ht="19.899999999999999" hidden="1" customHeight="1">
      <c r="B99" s="95"/>
      <c r="C99" s="199"/>
      <c r="D99" s="200" t="s">
        <v>120</v>
      </c>
      <c r="E99" s="201"/>
      <c r="F99" s="201"/>
      <c r="G99" s="201"/>
      <c r="H99" s="201"/>
      <c r="I99" s="201"/>
      <c r="J99" s="202">
        <f>J157</f>
        <v>0</v>
      </c>
      <c r="L99" s="95"/>
    </row>
    <row r="100" spans="1:31" s="10" customFormat="1" ht="19.899999999999999" hidden="1" customHeight="1">
      <c r="B100" s="95"/>
      <c r="C100" s="199"/>
      <c r="D100" s="200" t="s">
        <v>121</v>
      </c>
      <c r="E100" s="201"/>
      <c r="F100" s="201"/>
      <c r="G100" s="201"/>
      <c r="H100" s="201"/>
      <c r="I100" s="201"/>
      <c r="J100" s="202">
        <f>J190</f>
        <v>0</v>
      </c>
      <c r="L100" s="95"/>
    </row>
    <row r="101" spans="1:31" s="10" customFormat="1" ht="19.899999999999999" hidden="1" customHeight="1">
      <c r="B101" s="95"/>
      <c r="C101" s="199"/>
      <c r="D101" s="200" t="s">
        <v>122</v>
      </c>
      <c r="E101" s="201"/>
      <c r="F101" s="201"/>
      <c r="G101" s="201"/>
      <c r="H101" s="201"/>
      <c r="I101" s="201"/>
      <c r="J101" s="202">
        <f>J206</f>
        <v>0</v>
      </c>
      <c r="L101" s="95"/>
    </row>
    <row r="102" spans="1:31" s="10" customFormat="1" ht="19.899999999999999" hidden="1" customHeight="1">
      <c r="B102" s="95"/>
      <c r="C102" s="199"/>
      <c r="D102" s="200" t="s">
        <v>123</v>
      </c>
      <c r="E102" s="201"/>
      <c r="F102" s="201"/>
      <c r="G102" s="201"/>
      <c r="H102" s="201"/>
      <c r="I102" s="201"/>
      <c r="J102" s="202">
        <f>J219</f>
        <v>0</v>
      </c>
      <c r="L102" s="95"/>
    </row>
    <row r="103" spans="1:31" s="10" customFormat="1" ht="19.899999999999999" hidden="1" customHeight="1">
      <c r="B103" s="95"/>
      <c r="C103" s="199"/>
      <c r="D103" s="200" t="s">
        <v>124</v>
      </c>
      <c r="E103" s="201"/>
      <c r="F103" s="201"/>
      <c r="G103" s="201"/>
      <c r="H103" s="201"/>
      <c r="I103" s="201"/>
      <c r="J103" s="202">
        <f>J227</f>
        <v>0</v>
      </c>
      <c r="L103" s="95"/>
    </row>
    <row r="104" spans="1:31" s="10" customFormat="1" ht="19.899999999999999" hidden="1" customHeight="1">
      <c r="B104" s="95"/>
      <c r="C104" s="199"/>
      <c r="D104" s="200" t="s">
        <v>125</v>
      </c>
      <c r="E104" s="201"/>
      <c r="F104" s="201"/>
      <c r="G104" s="201"/>
      <c r="H104" s="201"/>
      <c r="I104" s="201"/>
      <c r="J104" s="202">
        <f>J236</f>
        <v>0</v>
      </c>
      <c r="L104" s="95"/>
    </row>
    <row r="105" spans="1:31" s="10" customFormat="1" ht="19.899999999999999" hidden="1" customHeight="1">
      <c r="B105" s="95"/>
      <c r="C105" s="199"/>
      <c r="D105" s="200" t="s">
        <v>126</v>
      </c>
      <c r="E105" s="201"/>
      <c r="F105" s="201"/>
      <c r="G105" s="201"/>
      <c r="H105" s="201"/>
      <c r="I105" s="201"/>
      <c r="J105" s="202">
        <f>J245</f>
        <v>0</v>
      </c>
      <c r="L105" s="95"/>
    </row>
    <row r="106" spans="1:31" s="10" customFormat="1" ht="19.899999999999999" hidden="1" customHeight="1">
      <c r="B106" s="95"/>
      <c r="C106" s="199"/>
      <c r="D106" s="200" t="s">
        <v>127</v>
      </c>
      <c r="E106" s="201"/>
      <c r="F106" s="201"/>
      <c r="G106" s="201"/>
      <c r="H106" s="201"/>
      <c r="I106" s="201"/>
      <c r="J106" s="202">
        <f>J248</f>
        <v>0</v>
      </c>
      <c r="L106" s="95"/>
    </row>
    <row r="107" spans="1:31" s="10" customFormat="1" ht="19.899999999999999" hidden="1" customHeight="1">
      <c r="B107" s="95"/>
      <c r="C107" s="199"/>
      <c r="D107" s="200" t="s">
        <v>128</v>
      </c>
      <c r="E107" s="201"/>
      <c r="F107" s="201"/>
      <c r="G107" s="201"/>
      <c r="H107" s="201"/>
      <c r="I107" s="201"/>
      <c r="J107" s="202">
        <f>J270</f>
        <v>0</v>
      </c>
      <c r="L107" s="95"/>
    </row>
    <row r="108" spans="1:31" s="10" customFormat="1" ht="19.899999999999999" hidden="1" customHeight="1">
      <c r="B108" s="95"/>
      <c r="C108" s="199"/>
      <c r="D108" s="200" t="s">
        <v>129</v>
      </c>
      <c r="E108" s="201"/>
      <c r="F108" s="201"/>
      <c r="G108" s="201"/>
      <c r="H108" s="201"/>
      <c r="I108" s="201"/>
      <c r="J108" s="202">
        <f>J279</f>
        <v>0</v>
      </c>
      <c r="L108" s="95"/>
    </row>
    <row r="109" spans="1:31" s="2" customFormat="1" ht="21.75" hidden="1" customHeight="1">
      <c r="A109" s="29"/>
      <c r="B109" s="30"/>
      <c r="C109" s="164"/>
      <c r="D109" s="164"/>
      <c r="E109" s="164"/>
      <c r="F109" s="164"/>
      <c r="G109" s="164"/>
      <c r="H109" s="164"/>
      <c r="I109" s="164"/>
      <c r="J109" s="164"/>
      <c r="K109" s="29"/>
      <c r="L109" s="38"/>
      <c r="S109" s="29"/>
      <c r="T109" s="29"/>
      <c r="U109" s="29"/>
      <c r="V109" s="29"/>
      <c r="W109" s="29"/>
      <c r="X109" s="29"/>
      <c r="Y109" s="29"/>
      <c r="Z109" s="29"/>
      <c r="AA109" s="29"/>
      <c r="AB109" s="29"/>
      <c r="AC109" s="29"/>
      <c r="AD109" s="29"/>
      <c r="AE109" s="29"/>
    </row>
    <row r="110" spans="1:31" s="2" customFormat="1" ht="6.95" hidden="1" customHeight="1">
      <c r="A110" s="29"/>
      <c r="B110" s="43"/>
      <c r="C110" s="189"/>
      <c r="D110" s="189"/>
      <c r="E110" s="189"/>
      <c r="F110" s="189"/>
      <c r="G110" s="189"/>
      <c r="H110" s="189"/>
      <c r="I110" s="189"/>
      <c r="J110" s="189"/>
      <c r="K110" s="44"/>
      <c r="L110" s="38"/>
      <c r="S110" s="29"/>
      <c r="T110" s="29"/>
      <c r="U110" s="29"/>
      <c r="V110" s="29"/>
      <c r="W110" s="29"/>
      <c r="X110" s="29"/>
      <c r="Y110" s="29"/>
      <c r="Z110" s="29"/>
      <c r="AA110" s="29"/>
      <c r="AB110" s="29"/>
      <c r="AC110" s="29"/>
      <c r="AD110" s="29"/>
      <c r="AE110" s="29"/>
    </row>
    <row r="111" spans="1:31" hidden="1">
      <c r="C111" s="87"/>
      <c r="D111" s="87"/>
      <c r="E111" s="87"/>
      <c r="F111" s="87"/>
      <c r="G111" s="87"/>
      <c r="H111" s="87"/>
      <c r="I111" s="87"/>
      <c r="J111" s="87"/>
    </row>
    <row r="112" spans="1:31" hidden="1">
      <c r="C112" s="87"/>
      <c r="D112" s="87"/>
      <c r="E112" s="87"/>
      <c r="F112" s="87"/>
      <c r="G112" s="87"/>
      <c r="H112" s="87"/>
      <c r="I112" s="87"/>
      <c r="J112" s="87"/>
    </row>
    <row r="113" spans="1:63" hidden="1">
      <c r="C113" s="87"/>
      <c r="D113" s="87"/>
      <c r="E113" s="87"/>
      <c r="F113" s="87"/>
      <c r="G113" s="87"/>
      <c r="H113" s="87"/>
      <c r="I113" s="87"/>
      <c r="J113" s="87"/>
    </row>
    <row r="114" spans="1:63" s="2" customFormat="1" ht="6.95" customHeight="1">
      <c r="A114" s="29"/>
      <c r="B114" s="45"/>
      <c r="C114" s="190"/>
      <c r="D114" s="190"/>
      <c r="E114" s="190"/>
      <c r="F114" s="190"/>
      <c r="G114" s="190"/>
      <c r="H114" s="190"/>
      <c r="I114" s="190"/>
      <c r="J114" s="190"/>
      <c r="K114" s="46"/>
      <c r="L114" s="38"/>
      <c r="S114" s="29"/>
      <c r="T114" s="29"/>
      <c r="U114" s="29"/>
      <c r="V114" s="29"/>
      <c r="W114" s="29"/>
      <c r="X114" s="29"/>
      <c r="Y114" s="29"/>
      <c r="Z114" s="29"/>
      <c r="AA114" s="29"/>
      <c r="AB114" s="29"/>
      <c r="AC114" s="29"/>
      <c r="AD114" s="29"/>
      <c r="AE114" s="29"/>
    </row>
    <row r="115" spans="1:63" s="2" customFormat="1" ht="24.95" customHeight="1">
      <c r="A115" s="29"/>
      <c r="B115" s="30"/>
      <c r="C115" s="162" t="s">
        <v>130</v>
      </c>
      <c r="D115" s="164"/>
      <c r="E115" s="164"/>
      <c r="F115" s="164"/>
      <c r="G115" s="164"/>
      <c r="H115" s="164"/>
      <c r="I115" s="164"/>
      <c r="J115" s="164"/>
      <c r="K115" s="29"/>
      <c r="L115" s="38"/>
      <c r="S115" s="29"/>
      <c r="T115" s="29"/>
      <c r="U115" s="29"/>
      <c r="V115" s="29"/>
      <c r="W115" s="29"/>
      <c r="X115" s="29"/>
      <c r="Y115" s="29"/>
      <c r="Z115" s="29"/>
      <c r="AA115" s="29"/>
      <c r="AB115" s="29"/>
      <c r="AC115" s="29"/>
      <c r="AD115" s="29"/>
      <c r="AE115" s="29"/>
    </row>
    <row r="116" spans="1:63" s="2" customFormat="1" ht="6.95" customHeight="1">
      <c r="A116" s="29"/>
      <c r="B116" s="30"/>
      <c r="C116" s="164"/>
      <c r="D116" s="164"/>
      <c r="E116" s="164"/>
      <c r="F116" s="164"/>
      <c r="G116" s="164"/>
      <c r="H116" s="164"/>
      <c r="I116" s="164"/>
      <c r="J116" s="164"/>
      <c r="K116" s="29"/>
      <c r="L116" s="38"/>
      <c r="S116" s="29"/>
      <c r="T116" s="29"/>
      <c r="U116" s="29"/>
      <c r="V116" s="29"/>
      <c r="W116" s="29"/>
      <c r="X116" s="29"/>
      <c r="Y116" s="29"/>
      <c r="Z116" s="29"/>
      <c r="AA116" s="29"/>
      <c r="AB116" s="29"/>
      <c r="AC116" s="29"/>
      <c r="AD116" s="29"/>
      <c r="AE116" s="29"/>
    </row>
    <row r="117" spans="1:63" s="2" customFormat="1" ht="12" customHeight="1">
      <c r="A117" s="29"/>
      <c r="B117" s="30"/>
      <c r="C117" s="163" t="s">
        <v>14</v>
      </c>
      <c r="D117" s="164"/>
      <c r="E117" s="164"/>
      <c r="F117" s="164"/>
      <c r="G117" s="164"/>
      <c r="H117" s="164"/>
      <c r="I117" s="164"/>
      <c r="J117" s="164"/>
      <c r="K117" s="29"/>
      <c r="L117" s="38"/>
      <c r="S117" s="29"/>
      <c r="T117" s="29"/>
      <c r="U117" s="29"/>
      <c r="V117" s="29"/>
      <c r="W117" s="29"/>
      <c r="X117" s="29"/>
      <c r="Y117" s="29"/>
      <c r="Z117" s="29"/>
      <c r="AA117" s="29"/>
      <c r="AB117" s="29"/>
      <c r="AC117" s="29"/>
      <c r="AD117" s="29"/>
      <c r="AE117" s="29"/>
    </row>
    <row r="118" spans="1:63" s="2" customFormat="1" ht="16.5" customHeight="1">
      <c r="A118" s="29"/>
      <c r="B118" s="30"/>
      <c r="C118" s="164"/>
      <c r="D118" s="164"/>
      <c r="E118" s="283" t="str">
        <f>E7</f>
        <v>Revitalizace parkoviště u NB</v>
      </c>
      <c r="F118" s="284"/>
      <c r="G118" s="284"/>
      <c r="H118" s="284"/>
      <c r="I118" s="164"/>
      <c r="J118" s="164"/>
      <c r="K118" s="29"/>
      <c r="L118" s="38"/>
      <c r="S118" s="29"/>
      <c r="T118" s="29"/>
      <c r="U118" s="29"/>
      <c r="V118" s="29"/>
      <c r="W118" s="29"/>
      <c r="X118" s="29"/>
      <c r="Y118" s="29"/>
      <c r="Z118" s="29"/>
      <c r="AA118" s="29"/>
      <c r="AB118" s="29"/>
      <c r="AC118" s="29"/>
      <c r="AD118" s="29"/>
      <c r="AE118" s="29"/>
    </row>
    <row r="119" spans="1:63" s="2" customFormat="1" ht="12" customHeight="1">
      <c r="A119" s="29"/>
      <c r="B119" s="30"/>
      <c r="C119" s="163" t="s">
        <v>111</v>
      </c>
      <c r="D119" s="164"/>
      <c r="E119" s="164"/>
      <c r="F119" s="164"/>
      <c r="G119" s="164"/>
      <c r="H119" s="164"/>
      <c r="I119" s="164"/>
      <c r="J119" s="164"/>
      <c r="K119" s="29"/>
      <c r="L119" s="38"/>
      <c r="S119" s="29"/>
      <c r="T119" s="29"/>
      <c r="U119" s="29"/>
      <c r="V119" s="29"/>
      <c r="W119" s="29"/>
      <c r="X119" s="29"/>
      <c r="Y119" s="29"/>
      <c r="Z119" s="29"/>
      <c r="AA119" s="29"/>
      <c r="AB119" s="29"/>
      <c r="AC119" s="29"/>
      <c r="AD119" s="29"/>
      <c r="AE119" s="29"/>
    </row>
    <row r="120" spans="1:63" s="2" customFormat="1" ht="16.5" customHeight="1">
      <c r="A120" s="29"/>
      <c r="B120" s="30"/>
      <c r="C120" s="164"/>
      <c r="D120" s="164"/>
      <c r="E120" s="281" t="str">
        <f>E9</f>
        <v>01 - Stavební část</v>
      </c>
      <c r="F120" s="282"/>
      <c r="G120" s="282"/>
      <c r="H120" s="282"/>
      <c r="I120" s="164"/>
      <c r="J120" s="164"/>
      <c r="K120" s="29"/>
      <c r="L120" s="38"/>
      <c r="S120" s="29"/>
      <c r="T120" s="29"/>
      <c r="U120" s="29"/>
      <c r="V120" s="29"/>
      <c r="W120" s="29"/>
      <c r="X120" s="29"/>
      <c r="Y120" s="29"/>
      <c r="Z120" s="29"/>
      <c r="AA120" s="29"/>
      <c r="AB120" s="29"/>
      <c r="AC120" s="29"/>
      <c r="AD120" s="29"/>
      <c r="AE120" s="29"/>
    </row>
    <row r="121" spans="1:63" s="2" customFormat="1" ht="6.95" customHeight="1">
      <c r="A121" s="29"/>
      <c r="B121" s="30"/>
      <c r="C121" s="164"/>
      <c r="D121" s="164"/>
      <c r="E121" s="164"/>
      <c r="F121" s="164"/>
      <c r="G121" s="164"/>
      <c r="H121" s="164"/>
      <c r="I121" s="164"/>
      <c r="J121" s="164"/>
      <c r="K121" s="29"/>
      <c r="L121" s="38"/>
      <c r="S121" s="29"/>
      <c r="T121" s="29"/>
      <c r="U121" s="29"/>
      <c r="V121" s="29"/>
      <c r="W121" s="29"/>
      <c r="X121" s="29"/>
      <c r="Y121" s="29"/>
      <c r="Z121" s="29"/>
      <c r="AA121" s="29"/>
      <c r="AB121" s="29"/>
      <c r="AC121" s="29"/>
      <c r="AD121" s="29"/>
      <c r="AE121" s="29"/>
    </row>
    <row r="122" spans="1:63" s="2" customFormat="1" ht="12" customHeight="1">
      <c r="A122" s="29"/>
      <c r="B122" s="30"/>
      <c r="C122" s="163" t="s">
        <v>18</v>
      </c>
      <c r="D122" s="164"/>
      <c r="E122" s="164"/>
      <c r="F122" s="165" t="str">
        <f>F12</f>
        <v xml:space="preserve">Praha </v>
      </c>
      <c r="G122" s="164"/>
      <c r="H122" s="164"/>
      <c r="I122" s="163" t="s">
        <v>20</v>
      </c>
      <c r="J122" s="166" t="str">
        <f>IF(J12="","",J12)</f>
        <v>17. 9. 2025</v>
      </c>
      <c r="K122" s="29"/>
      <c r="L122" s="38"/>
      <c r="S122" s="29"/>
      <c r="T122" s="29"/>
      <c r="U122" s="29"/>
      <c r="V122" s="29"/>
      <c r="W122" s="29"/>
      <c r="X122" s="29"/>
      <c r="Y122" s="29"/>
      <c r="Z122" s="29"/>
      <c r="AA122" s="29"/>
      <c r="AB122" s="29"/>
      <c r="AC122" s="29"/>
      <c r="AD122" s="29"/>
      <c r="AE122" s="29"/>
    </row>
    <row r="123" spans="1:63" s="2" customFormat="1" ht="6.95" customHeight="1">
      <c r="A123" s="29"/>
      <c r="B123" s="30"/>
      <c r="C123" s="164"/>
      <c r="D123" s="164"/>
      <c r="E123" s="164"/>
      <c r="F123" s="164"/>
      <c r="G123" s="164"/>
      <c r="H123" s="164"/>
      <c r="I123" s="164"/>
      <c r="J123" s="164"/>
      <c r="K123" s="29"/>
      <c r="L123" s="38"/>
      <c r="S123" s="29"/>
      <c r="T123" s="29"/>
      <c r="U123" s="29"/>
      <c r="V123" s="29"/>
      <c r="W123" s="29"/>
      <c r="X123" s="29"/>
      <c r="Y123" s="29"/>
      <c r="Z123" s="29"/>
      <c r="AA123" s="29"/>
      <c r="AB123" s="29"/>
      <c r="AC123" s="29"/>
      <c r="AD123" s="29"/>
      <c r="AE123" s="29"/>
    </row>
    <row r="124" spans="1:63" s="2" customFormat="1" ht="15.2" customHeight="1">
      <c r="A124" s="29"/>
      <c r="B124" s="30"/>
      <c r="C124" s="163" t="s">
        <v>22</v>
      </c>
      <c r="D124" s="164"/>
      <c r="E124" s="164"/>
      <c r="F124" s="165" t="str">
        <f>E15</f>
        <v xml:space="preserve"> </v>
      </c>
      <c r="G124" s="164"/>
      <c r="H124" s="164"/>
      <c r="I124" s="163" t="s">
        <v>27</v>
      </c>
      <c r="J124" s="191" t="str">
        <f>E21</f>
        <v xml:space="preserve"> </v>
      </c>
      <c r="K124" s="29"/>
      <c r="L124" s="38"/>
      <c r="S124" s="29"/>
      <c r="T124" s="29"/>
      <c r="U124" s="29"/>
      <c r="V124" s="29"/>
      <c r="W124" s="29"/>
      <c r="X124" s="29"/>
      <c r="Y124" s="29"/>
      <c r="Z124" s="29"/>
      <c r="AA124" s="29"/>
      <c r="AB124" s="29"/>
      <c r="AC124" s="29"/>
      <c r="AD124" s="29"/>
      <c r="AE124" s="29"/>
    </row>
    <row r="125" spans="1:63" s="2" customFormat="1" ht="15.2" customHeight="1">
      <c r="A125" s="29"/>
      <c r="B125" s="30"/>
      <c r="C125" s="163" t="s">
        <v>26</v>
      </c>
      <c r="D125" s="164"/>
      <c r="E125" s="164"/>
      <c r="F125" s="165" t="str">
        <f>IF(E18="","",E18)</f>
        <v xml:space="preserve"> </v>
      </c>
      <c r="G125" s="164"/>
      <c r="H125" s="164"/>
      <c r="I125" s="163" t="s">
        <v>29</v>
      </c>
      <c r="J125" s="191" t="str">
        <f>E24</f>
        <v>Ing. Milan Dušek</v>
      </c>
      <c r="K125" s="29"/>
      <c r="L125" s="38"/>
      <c r="S125" s="29"/>
      <c r="T125" s="29"/>
      <c r="U125" s="29"/>
      <c r="V125" s="29"/>
      <c r="W125" s="29"/>
      <c r="X125" s="29"/>
      <c r="Y125" s="29"/>
      <c r="Z125" s="29"/>
      <c r="AA125" s="29"/>
      <c r="AB125" s="29"/>
      <c r="AC125" s="29"/>
      <c r="AD125" s="29"/>
      <c r="AE125" s="29"/>
    </row>
    <row r="126" spans="1:63" s="2" customFormat="1" ht="10.35" customHeight="1">
      <c r="A126" s="29"/>
      <c r="B126" s="30"/>
      <c r="C126" s="164"/>
      <c r="D126" s="164"/>
      <c r="E126" s="164"/>
      <c r="F126" s="164"/>
      <c r="G126" s="164"/>
      <c r="H126" s="164"/>
      <c r="I126" s="164"/>
      <c r="J126" s="164"/>
      <c r="K126" s="29"/>
      <c r="L126" s="38"/>
      <c r="S126" s="29"/>
      <c r="T126" s="29"/>
      <c r="U126" s="29"/>
      <c r="V126" s="29"/>
      <c r="W126" s="29"/>
      <c r="X126" s="29"/>
      <c r="Y126" s="29"/>
      <c r="Z126" s="29"/>
      <c r="AA126" s="29"/>
      <c r="AB126" s="29"/>
      <c r="AC126" s="29"/>
      <c r="AD126" s="29"/>
      <c r="AE126" s="29"/>
    </row>
    <row r="127" spans="1:63" s="11" customFormat="1" ht="29.25" customHeight="1">
      <c r="A127" s="96"/>
      <c r="B127" s="97"/>
      <c r="C127" s="203" t="s">
        <v>131</v>
      </c>
      <c r="D127" s="204" t="s">
        <v>57</v>
      </c>
      <c r="E127" s="204" t="s">
        <v>53</v>
      </c>
      <c r="F127" s="204" t="s">
        <v>54</v>
      </c>
      <c r="G127" s="204" t="s">
        <v>132</v>
      </c>
      <c r="H127" s="204" t="s">
        <v>133</v>
      </c>
      <c r="I127" s="204" t="s">
        <v>134</v>
      </c>
      <c r="J127" s="205" t="s">
        <v>115</v>
      </c>
      <c r="K127" s="98" t="s">
        <v>135</v>
      </c>
      <c r="L127" s="99"/>
      <c r="M127" s="57" t="s">
        <v>1</v>
      </c>
      <c r="N127" s="58" t="s">
        <v>36</v>
      </c>
      <c r="O127" s="58" t="s">
        <v>136</v>
      </c>
      <c r="P127" s="58" t="s">
        <v>137</v>
      </c>
      <c r="Q127" s="58" t="s">
        <v>138</v>
      </c>
      <c r="R127" s="58" t="s">
        <v>139</v>
      </c>
      <c r="S127" s="58" t="s">
        <v>140</v>
      </c>
      <c r="T127" s="59" t="s">
        <v>141</v>
      </c>
      <c r="U127" s="96"/>
      <c r="V127" s="96"/>
      <c r="W127" s="96"/>
      <c r="X127" s="96"/>
      <c r="Y127" s="96"/>
      <c r="Z127" s="96"/>
      <c r="AA127" s="96"/>
      <c r="AB127" s="96"/>
      <c r="AC127" s="96"/>
      <c r="AD127" s="96"/>
      <c r="AE127" s="96"/>
    </row>
    <row r="128" spans="1:63" s="2" customFormat="1" ht="22.9" customHeight="1">
      <c r="A128" s="29"/>
      <c r="B128" s="30"/>
      <c r="C128" s="206" t="s">
        <v>142</v>
      </c>
      <c r="D128" s="164"/>
      <c r="E128" s="164"/>
      <c r="F128" s="164"/>
      <c r="G128" s="164"/>
      <c r="H128" s="164"/>
      <c r="I128" s="164"/>
      <c r="J128" s="207">
        <f>BK128</f>
        <v>0</v>
      </c>
      <c r="K128" s="29"/>
      <c r="L128" s="30"/>
      <c r="M128" s="60"/>
      <c r="N128" s="51"/>
      <c r="O128" s="61"/>
      <c r="P128" s="100">
        <f>P129</f>
        <v>1479.8210019999999</v>
      </c>
      <c r="Q128" s="61"/>
      <c r="R128" s="100">
        <f>R129</f>
        <v>1094.0516359399999</v>
      </c>
      <c r="S128" s="61"/>
      <c r="T128" s="101">
        <f>T129</f>
        <v>928.1</v>
      </c>
      <c r="U128" s="29"/>
      <c r="V128" s="29"/>
      <c r="W128" s="29"/>
      <c r="X128" s="29"/>
      <c r="Y128" s="29"/>
      <c r="Z128" s="29"/>
      <c r="AA128" s="29"/>
      <c r="AB128" s="29"/>
      <c r="AC128" s="29"/>
      <c r="AD128" s="29"/>
      <c r="AE128" s="29"/>
      <c r="AT128" s="18" t="s">
        <v>71</v>
      </c>
      <c r="AU128" s="18" t="s">
        <v>117</v>
      </c>
      <c r="BK128" s="102">
        <f>BK129</f>
        <v>0</v>
      </c>
    </row>
    <row r="129" spans="1:65" s="12" customFormat="1" ht="25.9" customHeight="1">
      <c r="B129" s="103"/>
      <c r="C129" s="208"/>
      <c r="D129" s="209" t="s">
        <v>71</v>
      </c>
      <c r="E129" s="210" t="s">
        <v>143</v>
      </c>
      <c r="F129" s="210" t="s">
        <v>144</v>
      </c>
      <c r="G129" s="208"/>
      <c r="H129" s="208"/>
      <c r="I129" s="208"/>
      <c r="J129" s="211">
        <f>BK129</f>
        <v>0</v>
      </c>
      <c r="L129" s="103"/>
      <c r="M129" s="105"/>
      <c r="N129" s="106"/>
      <c r="O129" s="106"/>
      <c r="P129" s="107">
        <f>P130+P157+P190+P206+P219+P227+P236+P245+P248+P270+P279</f>
        <v>1479.8210019999999</v>
      </c>
      <c r="Q129" s="106"/>
      <c r="R129" s="107">
        <f>R130+R157+R190+R206+R219+R227+R236+R245+R248+R270+R279</f>
        <v>1094.0516359399999</v>
      </c>
      <c r="S129" s="106"/>
      <c r="T129" s="108">
        <f>T130+T157+T190+T206+T219+T227+T236+T245+T248+T270+T279</f>
        <v>928.1</v>
      </c>
      <c r="AR129" s="104" t="s">
        <v>80</v>
      </c>
      <c r="AT129" s="109" t="s">
        <v>71</v>
      </c>
      <c r="AU129" s="109" t="s">
        <v>72</v>
      </c>
      <c r="AY129" s="104" t="s">
        <v>145</v>
      </c>
      <c r="BK129" s="110">
        <f>BK130+BK157+BK190+BK206+BK219+BK227+BK236+BK245+BK248+BK270+BK279</f>
        <v>0</v>
      </c>
    </row>
    <row r="130" spans="1:65" s="12" customFormat="1" ht="22.9" customHeight="1">
      <c r="B130" s="103"/>
      <c r="C130" s="208"/>
      <c r="D130" s="209" t="s">
        <v>71</v>
      </c>
      <c r="E130" s="212" t="s">
        <v>80</v>
      </c>
      <c r="F130" s="212" t="s">
        <v>146</v>
      </c>
      <c r="G130" s="208"/>
      <c r="H130" s="208"/>
      <c r="I130" s="208"/>
      <c r="J130" s="213">
        <f>BK130</f>
        <v>0</v>
      </c>
      <c r="L130" s="103"/>
      <c r="M130" s="105"/>
      <c r="N130" s="106"/>
      <c r="O130" s="106"/>
      <c r="P130" s="107">
        <f>SUM(P131:P156)</f>
        <v>318.03988400000003</v>
      </c>
      <c r="Q130" s="106"/>
      <c r="R130" s="107">
        <f>SUM(R131:R156)</f>
        <v>4.0500000000000001E-2</v>
      </c>
      <c r="S130" s="106"/>
      <c r="T130" s="108">
        <f>SUM(T131:T156)</f>
        <v>927.6</v>
      </c>
      <c r="AR130" s="104" t="s">
        <v>80</v>
      </c>
      <c r="AT130" s="109" t="s">
        <v>71</v>
      </c>
      <c r="AU130" s="109" t="s">
        <v>80</v>
      </c>
      <c r="AY130" s="104" t="s">
        <v>145</v>
      </c>
      <c r="BK130" s="110">
        <f>SUM(BK131:BK156)</f>
        <v>0</v>
      </c>
    </row>
    <row r="131" spans="1:65" s="2" customFormat="1" ht="24.2" customHeight="1">
      <c r="A131" s="29"/>
      <c r="B131" s="111"/>
      <c r="C131" s="214" t="s">
        <v>80</v>
      </c>
      <c r="D131" s="214" t="s">
        <v>147</v>
      </c>
      <c r="E131" s="215" t="s">
        <v>148</v>
      </c>
      <c r="F131" s="216" t="s">
        <v>149</v>
      </c>
      <c r="G131" s="217" t="s">
        <v>150</v>
      </c>
      <c r="H131" s="218">
        <v>1380</v>
      </c>
      <c r="I131" s="239">
        <v>0</v>
      </c>
      <c r="J131" s="219">
        <f>ROUND(I131*H131,2)</f>
        <v>0</v>
      </c>
      <c r="K131" s="112"/>
      <c r="L131" s="30"/>
      <c r="M131" s="113" t="s">
        <v>1</v>
      </c>
      <c r="N131" s="114" t="s">
        <v>37</v>
      </c>
      <c r="O131" s="115">
        <v>0.11899999999999999</v>
      </c>
      <c r="P131" s="115">
        <f>O131*H131</f>
        <v>164.22</v>
      </c>
      <c r="Q131" s="115">
        <v>0</v>
      </c>
      <c r="R131" s="115">
        <f>Q131*H131</f>
        <v>0</v>
      </c>
      <c r="S131" s="115">
        <v>0.44</v>
      </c>
      <c r="T131" s="116">
        <f>S131*H131</f>
        <v>607.20000000000005</v>
      </c>
      <c r="U131" s="29"/>
      <c r="V131" s="29"/>
      <c r="W131" s="29"/>
      <c r="X131" s="29"/>
      <c r="Y131" s="29"/>
      <c r="Z131" s="29"/>
      <c r="AA131" s="29"/>
      <c r="AB131" s="29"/>
      <c r="AC131" s="29"/>
      <c r="AD131" s="29"/>
      <c r="AE131" s="29"/>
      <c r="AR131" s="117" t="s">
        <v>151</v>
      </c>
      <c r="AT131" s="117" t="s">
        <v>147</v>
      </c>
      <c r="AU131" s="117" t="s">
        <v>82</v>
      </c>
      <c r="AY131" s="18" t="s">
        <v>145</v>
      </c>
      <c r="BE131" s="118">
        <f>IF(N131="základní",J131,0)</f>
        <v>0</v>
      </c>
      <c r="BF131" s="118">
        <f>IF(N131="snížená",J131,0)</f>
        <v>0</v>
      </c>
      <c r="BG131" s="118">
        <f>IF(N131="zákl. přenesená",J131,0)</f>
        <v>0</v>
      </c>
      <c r="BH131" s="118">
        <f>IF(N131="sníž. přenesená",J131,0)</f>
        <v>0</v>
      </c>
      <c r="BI131" s="118">
        <f>IF(N131="nulová",J131,0)</f>
        <v>0</v>
      </c>
      <c r="BJ131" s="18" t="s">
        <v>80</v>
      </c>
      <c r="BK131" s="118">
        <f>ROUND(I131*H131,2)</f>
        <v>0</v>
      </c>
      <c r="BL131" s="18" t="s">
        <v>151</v>
      </c>
      <c r="BM131" s="117" t="s">
        <v>152</v>
      </c>
    </row>
    <row r="132" spans="1:65" s="13" customFormat="1">
      <c r="B132" s="119"/>
      <c r="C132" s="220"/>
      <c r="D132" s="221" t="s">
        <v>153</v>
      </c>
      <c r="E132" s="222" t="s">
        <v>1</v>
      </c>
      <c r="F132" s="223" t="s">
        <v>154</v>
      </c>
      <c r="G132" s="220"/>
      <c r="H132" s="224">
        <v>1350</v>
      </c>
      <c r="I132" s="220"/>
      <c r="J132" s="220"/>
      <c r="L132" s="119"/>
      <c r="M132" s="122"/>
      <c r="N132" s="123"/>
      <c r="O132" s="123"/>
      <c r="P132" s="123"/>
      <c r="Q132" s="123"/>
      <c r="R132" s="123"/>
      <c r="S132" s="123"/>
      <c r="T132" s="124"/>
      <c r="AT132" s="121" t="s">
        <v>153</v>
      </c>
      <c r="AU132" s="121" t="s">
        <v>82</v>
      </c>
      <c r="AV132" s="13" t="s">
        <v>82</v>
      </c>
      <c r="AW132" s="13" t="s">
        <v>28</v>
      </c>
      <c r="AX132" s="13" t="s">
        <v>72</v>
      </c>
      <c r="AY132" s="121" t="s">
        <v>145</v>
      </c>
    </row>
    <row r="133" spans="1:65" s="13" customFormat="1">
      <c r="B133" s="119"/>
      <c r="C133" s="220"/>
      <c r="D133" s="221" t="s">
        <v>153</v>
      </c>
      <c r="E133" s="222" t="s">
        <v>1</v>
      </c>
      <c r="F133" s="223" t="s">
        <v>155</v>
      </c>
      <c r="G133" s="220"/>
      <c r="H133" s="224">
        <v>30</v>
      </c>
      <c r="I133" s="220"/>
      <c r="J133" s="220"/>
      <c r="L133" s="119"/>
      <c r="M133" s="122"/>
      <c r="N133" s="123"/>
      <c r="O133" s="123"/>
      <c r="P133" s="123"/>
      <c r="Q133" s="123"/>
      <c r="R133" s="123"/>
      <c r="S133" s="123"/>
      <c r="T133" s="124"/>
      <c r="AT133" s="121" t="s">
        <v>153</v>
      </c>
      <c r="AU133" s="121" t="s">
        <v>82</v>
      </c>
      <c r="AV133" s="13" t="s">
        <v>82</v>
      </c>
      <c r="AW133" s="13" t="s">
        <v>28</v>
      </c>
      <c r="AX133" s="13" t="s">
        <v>72</v>
      </c>
      <c r="AY133" s="121" t="s">
        <v>145</v>
      </c>
    </row>
    <row r="134" spans="1:65" s="14" customFormat="1">
      <c r="B134" s="125"/>
      <c r="C134" s="225"/>
      <c r="D134" s="221" t="s">
        <v>153</v>
      </c>
      <c r="E134" s="226" t="s">
        <v>1</v>
      </c>
      <c r="F134" s="227" t="s">
        <v>156</v>
      </c>
      <c r="G134" s="225"/>
      <c r="H134" s="228">
        <v>1380</v>
      </c>
      <c r="I134" s="225"/>
      <c r="J134" s="225"/>
      <c r="L134" s="125"/>
      <c r="M134" s="127"/>
      <c r="N134" s="128"/>
      <c r="O134" s="128"/>
      <c r="P134" s="128"/>
      <c r="Q134" s="128"/>
      <c r="R134" s="128"/>
      <c r="S134" s="128"/>
      <c r="T134" s="129"/>
      <c r="AT134" s="126" t="s">
        <v>153</v>
      </c>
      <c r="AU134" s="126" t="s">
        <v>82</v>
      </c>
      <c r="AV134" s="14" t="s">
        <v>151</v>
      </c>
      <c r="AW134" s="14" t="s">
        <v>28</v>
      </c>
      <c r="AX134" s="14" t="s">
        <v>80</v>
      </c>
      <c r="AY134" s="126" t="s">
        <v>145</v>
      </c>
    </row>
    <row r="135" spans="1:65" s="2" customFormat="1" ht="33" customHeight="1">
      <c r="A135" s="29"/>
      <c r="B135" s="111"/>
      <c r="C135" s="214" t="s">
        <v>82</v>
      </c>
      <c r="D135" s="214" t="s">
        <v>147</v>
      </c>
      <c r="E135" s="215" t="s">
        <v>157</v>
      </c>
      <c r="F135" s="216" t="s">
        <v>158</v>
      </c>
      <c r="G135" s="217" t="s">
        <v>150</v>
      </c>
      <c r="H135" s="218">
        <v>30</v>
      </c>
      <c r="I135" s="239">
        <v>0</v>
      </c>
      <c r="J135" s="219">
        <f>ROUND(I135*H135,2)</f>
        <v>0</v>
      </c>
      <c r="K135" s="112"/>
      <c r="L135" s="30"/>
      <c r="M135" s="113" t="s">
        <v>1</v>
      </c>
      <c r="N135" s="114" t="s">
        <v>37</v>
      </c>
      <c r="O135" s="115">
        <v>0.215</v>
      </c>
      <c r="P135" s="115">
        <f>O135*H135</f>
        <v>6.45</v>
      </c>
      <c r="Q135" s="115">
        <v>0</v>
      </c>
      <c r="R135" s="115">
        <f>Q135*H135</f>
        <v>0</v>
      </c>
      <c r="S135" s="115">
        <v>0.33</v>
      </c>
      <c r="T135" s="116">
        <f>S135*H135</f>
        <v>9.9</v>
      </c>
      <c r="U135" s="29"/>
      <c r="V135" s="29"/>
      <c r="W135" s="29"/>
      <c r="X135" s="29"/>
      <c r="Y135" s="29"/>
      <c r="Z135" s="29"/>
      <c r="AA135" s="29"/>
      <c r="AB135" s="29"/>
      <c r="AC135" s="29"/>
      <c r="AD135" s="29"/>
      <c r="AE135" s="29"/>
      <c r="AR135" s="117" t="s">
        <v>151</v>
      </c>
      <c r="AT135" s="117" t="s">
        <v>147</v>
      </c>
      <c r="AU135" s="117" t="s">
        <v>82</v>
      </c>
      <c r="AY135" s="18" t="s">
        <v>145</v>
      </c>
      <c r="BE135" s="118">
        <f>IF(N135="základní",J135,0)</f>
        <v>0</v>
      </c>
      <c r="BF135" s="118">
        <f>IF(N135="snížená",J135,0)</f>
        <v>0</v>
      </c>
      <c r="BG135" s="118">
        <f>IF(N135="zákl. přenesená",J135,0)</f>
        <v>0</v>
      </c>
      <c r="BH135" s="118">
        <f>IF(N135="sníž. přenesená",J135,0)</f>
        <v>0</v>
      </c>
      <c r="BI135" s="118">
        <f>IF(N135="nulová",J135,0)</f>
        <v>0</v>
      </c>
      <c r="BJ135" s="18" t="s">
        <v>80</v>
      </c>
      <c r="BK135" s="118">
        <f>ROUND(I135*H135,2)</f>
        <v>0</v>
      </c>
      <c r="BL135" s="18" t="s">
        <v>151</v>
      </c>
      <c r="BM135" s="117" t="s">
        <v>159</v>
      </c>
    </row>
    <row r="136" spans="1:65" s="13" customFormat="1">
      <c r="B136" s="119"/>
      <c r="C136" s="220"/>
      <c r="D136" s="221" t="s">
        <v>153</v>
      </c>
      <c r="E136" s="222" t="s">
        <v>1</v>
      </c>
      <c r="F136" s="223" t="s">
        <v>160</v>
      </c>
      <c r="G136" s="220"/>
      <c r="H136" s="224">
        <v>30</v>
      </c>
      <c r="I136" s="220"/>
      <c r="J136" s="220"/>
      <c r="L136" s="119"/>
      <c r="M136" s="122"/>
      <c r="N136" s="123"/>
      <c r="O136" s="123"/>
      <c r="P136" s="123"/>
      <c r="Q136" s="123"/>
      <c r="R136" s="123"/>
      <c r="S136" s="123"/>
      <c r="T136" s="124"/>
      <c r="AT136" s="121" t="s">
        <v>153</v>
      </c>
      <c r="AU136" s="121" t="s">
        <v>82</v>
      </c>
      <c r="AV136" s="13" t="s">
        <v>82</v>
      </c>
      <c r="AW136" s="13" t="s">
        <v>28</v>
      </c>
      <c r="AX136" s="13" t="s">
        <v>80</v>
      </c>
      <c r="AY136" s="121" t="s">
        <v>145</v>
      </c>
    </row>
    <row r="137" spans="1:65" s="2" customFormat="1" ht="24.2" customHeight="1">
      <c r="A137" s="29"/>
      <c r="B137" s="111"/>
      <c r="C137" s="214" t="s">
        <v>161</v>
      </c>
      <c r="D137" s="214" t="s">
        <v>147</v>
      </c>
      <c r="E137" s="215" t="s">
        <v>162</v>
      </c>
      <c r="F137" s="216" t="s">
        <v>163</v>
      </c>
      <c r="G137" s="217" t="s">
        <v>150</v>
      </c>
      <c r="H137" s="218">
        <v>1350</v>
      </c>
      <c r="I137" s="239">
        <v>0</v>
      </c>
      <c r="J137" s="219">
        <f>ROUND(I137*H137,2)</f>
        <v>0</v>
      </c>
      <c r="K137" s="112"/>
      <c r="L137" s="30"/>
      <c r="M137" s="113" t="s">
        <v>1</v>
      </c>
      <c r="N137" s="114" t="s">
        <v>37</v>
      </c>
      <c r="O137" s="115">
        <v>2.9000000000000001E-2</v>
      </c>
      <c r="P137" s="115">
        <f>O137*H137</f>
        <v>39.15</v>
      </c>
      <c r="Q137" s="115">
        <v>3.0000000000000001E-5</v>
      </c>
      <c r="R137" s="115">
        <f>Q137*H137</f>
        <v>4.0500000000000001E-2</v>
      </c>
      <c r="S137" s="115">
        <v>0.23</v>
      </c>
      <c r="T137" s="116">
        <f>S137*H137</f>
        <v>310.5</v>
      </c>
      <c r="U137" s="29"/>
      <c r="V137" s="29"/>
      <c r="W137" s="29"/>
      <c r="X137" s="29"/>
      <c r="Y137" s="29"/>
      <c r="Z137" s="29"/>
      <c r="AA137" s="29"/>
      <c r="AB137" s="29"/>
      <c r="AC137" s="29"/>
      <c r="AD137" s="29"/>
      <c r="AE137" s="29"/>
      <c r="AR137" s="117" t="s">
        <v>151</v>
      </c>
      <c r="AT137" s="117" t="s">
        <v>147</v>
      </c>
      <c r="AU137" s="117" t="s">
        <v>82</v>
      </c>
      <c r="AY137" s="18" t="s">
        <v>145</v>
      </c>
      <c r="BE137" s="118">
        <f>IF(N137="základní",J137,0)</f>
        <v>0</v>
      </c>
      <c r="BF137" s="118">
        <f>IF(N137="snížená",J137,0)</f>
        <v>0</v>
      </c>
      <c r="BG137" s="118">
        <f>IF(N137="zákl. přenesená",J137,0)</f>
        <v>0</v>
      </c>
      <c r="BH137" s="118">
        <f>IF(N137="sníž. přenesená",J137,0)</f>
        <v>0</v>
      </c>
      <c r="BI137" s="118">
        <f>IF(N137="nulová",J137,0)</f>
        <v>0</v>
      </c>
      <c r="BJ137" s="18" t="s">
        <v>80</v>
      </c>
      <c r="BK137" s="118">
        <f>ROUND(I137*H137,2)</f>
        <v>0</v>
      </c>
      <c r="BL137" s="18" t="s">
        <v>151</v>
      </c>
      <c r="BM137" s="117" t="s">
        <v>164</v>
      </c>
    </row>
    <row r="138" spans="1:65" s="13" customFormat="1">
      <c r="B138" s="119"/>
      <c r="C138" s="220"/>
      <c r="D138" s="221" t="s">
        <v>153</v>
      </c>
      <c r="E138" s="222" t="s">
        <v>1</v>
      </c>
      <c r="F138" s="223" t="s">
        <v>165</v>
      </c>
      <c r="G138" s="220"/>
      <c r="H138" s="224">
        <v>1350</v>
      </c>
      <c r="I138" s="220"/>
      <c r="J138" s="220"/>
      <c r="L138" s="119"/>
      <c r="M138" s="122"/>
      <c r="N138" s="123"/>
      <c r="O138" s="123"/>
      <c r="P138" s="123"/>
      <c r="Q138" s="123"/>
      <c r="R138" s="123"/>
      <c r="S138" s="123"/>
      <c r="T138" s="124"/>
      <c r="AT138" s="121" t="s">
        <v>153</v>
      </c>
      <c r="AU138" s="121" t="s">
        <v>82</v>
      </c>
      <c r="AV138" s="13" t="s">
        <v>82</v>
      </c>
      <c r="AW138" s="13" t="s">
        <v>28</v>
      </c>
      <c r="AX138" s="13" t="s">
        <v>80</v>
      </c>
      <c r="AY138" s="121" t="s">
        <v>145</v>
      </c>
    </row>
    <row r="139" spans="1:65" s="2" customFormat="1" ht="33" customHeight="1">
      <c r="A139" s="29"/>
      <c r="B139" s="111"/>
      <c r="C139" s="214" t="s">
        <v>151</v>
      </c>
      <c r="D139" s="214" t="s">
        <v>147</v>
      </c>
      <c r="E139" s="215" t="s">
        <v>166</v>
      </c>
      <c r="F139" s="216" t="s">
        <v>167</v>
      </c>
      <c r="G139" s="217" t="s">
        <v>168</v>
      </c>
      <c r="H139" s="218">
        <v>50.999000000000002</v>
      </c>
      <c r="I139" s="239">
        <v>0</v>
      </c>
      <c r="J139" s="219">
        <f>ROUND(I139*H139,2)</f>
        <v>0</v>
      </c>
      <c r="K139" s="112"/>
      <c r="L139" s="30"/>
      <c r="M139" s="113" t="s">
        <v>1</v>
      </c>
      <c r="N139" s="114" t="s">
        <v>37</v>
      </c>
      <c r="O139" s="115">
        <v>0.59699999999999998</v>
      </c>
      <c r="P139" s="115">
        <f>O139*H139</f>
        <v>30.446403</v>
      </c>
      <c r="Q139" s="115">
        <v>0</v>
      </c>
      <c r="R139" s="115">
        <f>Q139*H139</f>
        <v>0</v>
      </c>
      <c r="S139" s="115">
        <v>0</v>
      </c>
      <c r="T139" s="116">
        <f>S139*H139</f>
        <v>0</v>
      </c>
      <c r="U139" s="29"/>
      <c r="V139" s="29"/>
      <c r="W139" s="29"/>
      <c r="X139" s="29"/>
      <c r="Y139" s="29"/>
      <c r="Z139" s="29"/>
      <c r="AA139" s="29"/>
      <c r="AB139" s="29"/>
      <c r="AC139" s="29"/>
      <c r="AD139" s="29"/>
      <c r="AE139" s="29"/>
      <c r="AR139" s="117" t="s">
        <v>151</v>
      </c>
      <c r="AT139" s="117" t="s">
        <v>147</v>
      </c>
      <c r="AU139" s="117" t="s">
        <v>82</v>
      </c>
      <c r="AY139" s="18" t="s">
        <v>145</v>
      </c>
      <c r="BE139" s="118">
        <f>IF(N139="základní",J139,0)</f>
        <v>0</v>
      </c>
      <c r="BF139" s="118">
        <f>IF(N139="snížená",J139,0)</f>
        <v>0</v>
      </c>
      <c r="BG139" s="118">
        <f>IF(N139="zákl. přenesená",J139,0)</f>
        <v>0</v>
      </c>
      <c r="BH139" s="118">
        <f>IF(N139="sníž. přenesená",J139,0)</f>
        <v>0</v>
      </c>
      <c r="BI139" s="118">
        <f>IF(N139="nulová",J139,0)</f>
        <v>0</v>
      </c>
      <c r="BJ139" s="18" t="s">
        <v>80</v>
      </c>
      <c r="BK139" s="118">
        <f>ROUND(I139*H139,2)</f>
        <v>0</v>
      </c>
      <c r="BL139" s="18" t="s">
        <v>151</v>
      </c>
      <c r="BM139" s="117" t="s">
        <v>169</v>
      </c>
    </row>
    <row r="140" spans="1:65" s="13" customFormat="1" ht="33.75">
      <c r="B140" s="119"/>
      <c r="C140" s="220"/>
      <c r="D140" s="221" t="s">
        <v>153</v>
      </c>
      <c r="E140" s="222" t="s">
        <v>1</v>
      </c>
      <c r="F140" s="223" t="s">
        <v>170</v>
      </c>
      <c r="G140" s="220"/>
      <c r="H140" s="224">
        <v>50.999000000000002</v>
      </c>
      <c r="I140" s="220"/>
      <c r="J140" s="220"/>
      <c r="L140" s="119"/>
      <c r="M140" s="122"/>
      <c r="N140" s="123"/>
      <c r="O140" s="123"/>
      <c r="P140" s="123"/>
      <c r="Q140" s="123"/>
      <c r="R140" s="123"/>
      <c r="S140" s="123"/>
      <c r="T140" s="124"/>
      <c r="AT140" s="121" t="s">
        <v>153</v>
      </c>
      <c r="AU140" s="121" t="s">
        <v>82</v>
      </c>
      <c r="AV140" s="13" t="s">
        <v>82</v>
      </c>
      <c r="AW140" s="13" t="s">
        <v>28</v>
      </c>
      <c r="AX140" s="13" t="s">
        <v>80</v>
      </c>
      <c r="AY140" s="121" t="s">
        <v>145</v>
      </c>
    </row>
    <row r="141" spans="1:65" s="2" customFormat="1" ht="24.2" customHeight="1">
      <c r="A141" s="29"/>
      <c r="B141" s="111"/>
      <c r="C141" s="214" t="s">
        <v>171</v>
      </c>
      <c r="D141" s="214" t="s">
        <v>147</v>
      </c>
      <c r="E141" s="215" t="s">
        <v>172</v>
      </c>
      <c r="F141" s="216" t="s">
        <v>173</v>
      </c>
      <c r="G141" s="217" t="s">
        <v>168</v>
      </c>
      <c r="H141" s="218">
        <v>13.95</v>
      </c>
      <c r="I141" s="239">
        <v>0</v>
      </c>
      <c r="J141" s="219">
        <f>ROUND(I141*H141,2)</f>
        <v>0</v>
      </c>
      <c r="K141" s="112"/>
      <c r="L141" s="30"/>
      <c r="M141" s="113" t="s">
        <v>1</v>
      </c>
      <c r="N141" s="114" t="s">
        <v>37</v>
      </c>
      <c r="O141" s="115">
        <v>2.0190000000000001</v>
      </c>
      <c r="P141" s="115">
        <f>O141*H141</f>
        <v>28.165050000000001</v>
      </c>
      <c r="Q141" s="115">
        <v>0</v>
      </c>
      <c r="R141" s="115">
        <f>Q141*H141</f>
        <v>0</v>
      </c>
      <c r="S141" s="115">
        <v>0</v>
      </c>
      <c r="T141" s="116">
        <f>S141*H141</f>
        <v>0</v>
      </c>
      <c r="U141" s="29"/>
      <c r="V141" s="29"/>
      <c r="W141" s="29"/>
      <c r="X141" s="29"/>
      <c r="Y141" s="29"/>
      <c r="Z141" s="29"/>
      <c r="AA141" s="29"/>
      <c r="AB141" s="29"/>
      <c r="AC141" s="29"/>
      <c r="AD141" s="29"/>
      <c r="AE141" s="29"/>
      <c r="AR141" s="117" t="s">
        <v>151</v>
      </c>
      <c r="AT141" s="117" t="s">
        <v>147</v>
      </c>
      <c r="AU141" s="117" t="s">
        <v>82</v>
      </c>
      <c r="AY141" s="18" t="s">
        <v>145</v>
      </c>
      <c r="BE141" s="118">
        <f>IF(N141="základní",J141,0)</f>
        <v>0</v>
      </c>
      <c r="BF141" s="118">
        <f>IF(N141="snížená",J141,0)</f>
        <v>0</v>
      </c>
      <c r="BG141" s="118">
        <f>IF(N141="zákl. přenesená",J141,0)</f>
        <v>0</v>
      </c>
      <c r="BH141" s="118">
        <f>IF(N141="sníž. přenesená",J141,0)</f>
        <v>0</v>
      </c>
      <c r="BI141" s="118">
        <f>IF(N141="nulová",J141,0)</f>
        <v>0</v>
      </c>
      <c r="BJ141" s="18" t="s">
        <v>80</v>
      </c>
      <c r="BK141" s="118">
        <f>ROUND(I141*H141,2)</f>
        <v>0</v>
      </c>
      <c r="BL141" s="18" t="s">
        <v>151</v>
      </c>
      <c r="BM141" s="117" t="s">
        <v>174</v>
      </c>
    </row>
    <row r="142" spans="1:65" s="13" customFormat="1">
      <c r="B142" s="119"/>
      <c r="C142" s="220"/>
      <c r="D142" s="221" t="s">
        <v>153</v>
      </c>
      <c r="E142" s="222" t="s">
        <v>1</v>
      </c>
      <c r="F142" s="223" t="s">
        <v>175</v>
      </c>
      <c r="G142" s="220"/>
      <c r="H142" s="224">
        <v>13.95</v>
      </c>
      <c r="I142" s="220"/>
      <c r="J142" s="220"/>
      <c r="L142" s="119"/>
      <c r="M142" s="122"/>
      <c r="N142" s="123"/>
      <c r="O142" s="123"/>
      <c r="P142" s="123"/>
      <c r="Q142" s="123"/>
      <c r="R142" s="123"/>
      <c r="S142" s="123"/>
      <c r="T142" s="124"/>
      <c r="AT142" s="121" t="s">
        <v>153</v>
      </c>
      <c r="AU142" s="121" t="s">
        <v>82</v>
      </c>
      <c r="AV142" s="13" t="s">
        <v>82</v>
      </c>
      <c r="AW142" s="13" t="s">
        <v>28</v>
      </c>
      <c r="AX142" s="13" t="s">
        <v>80</v>
      </c>
      <c r="AY142" s="121" t="s">
        <v>145</v>
      </c>
    </row>
    <row r="143" spans="1:65" s="2" customFormat="1" ht="37.9" customHeight="1">
      <c r="A143" s="29"/>
      <c r="B143" s="111"/>
      <c r="C143" s="214" t="s">
        <v>176</v>
      </c>
      <c r="D143" s="214" t="s">
        <v>147</v>
      </c>
      <c r="E143" s="215" t="s">
        <v>177</v>
      </c>
      <c r="F143" s="216" t="s">
        <v>178</v>
      </c>
      <c r="G143" s="217" t="s">
        <v>168</v>
      </c>
      <c r="H143" s="218">
        <v>55.95</v>
      </c>
      <c r="I143" s="239">
        <v>0</v>
      </c>
      <c r="J143" s="219">
        <f>ROUND(I143*H143,2)</f>
        <v>0</v>
      </c>
      <c r="K143" s="112"/>
      <c r="L143" s="30"/>
      <c r="M143" s="113" t="s">
        <v>1</v>
      </c>
      <c r="N143" s="114" t="s">
        <v>37</v>
      </c>
      <c r="O143" s="115">
        <v>8.6999999999999994E-2</v>
      </c>
      <c r="P143" s="115">
        <f>O143*H143</f>
        <v>4.8676500000000003</v>
      </c>
      <c r="Q143" s="115">
        <v>0</v>
      </c>
      <c r="R143" s="115">
        <f>Q143*H143</f>
        <v>0</v>
      </c>
      <c r="S143" s="115">
        <v>0</v>
      </c>
      <c r="T143" s="116">
        <f>S143*H143</f>
        <v>0</v>
      </c>
      <c r="U143" s="29"/>
      <c r="V143" s="29"/>
      <c r="W143" s="29"/>
      <c r="X143" s="29"/>
      <c r="Y143" s="29"/>
      <c r="Z143" s="29"/>
      <c r="AA143" s="29"/>
      <c r="AB143" s="29"/>
      <c r="AC143" s="29"/>
      <c r="AD143" s="29"/>
      <c r="AE143" s="29"/>
      <c r="AR143" s="117" t="s">
        <v>151</v>
      </c>
      <c r="AT143" s="117" t="s">
        <v>147</v>
      </c>
      <c r="AU143" s="117" t="s">
        <v>82</v>
      </c>
      <c r="AY143" s="18" t="s">
        <v>145</v>
      </c>
      <c r="BE143" s="118">
        <f>IF(N143="základní",J143,0)</f>
        <v>0</v>
      </c>
      <c r="BF143" s="118">
        <f>IF(N143="snížená",J143,0)</f>
        <v>0</v>
      </c>
      <c r="BG143" s="118">
        <f>IF(N143="zákl. přenesená",J143,0)</f>
        <v>0</v>
      </c>
      <c r="BH143" s="118">
        <f>IF(N143="sníž. přenesená",J143,0)</f>
        <v>0</v>
      </c>
      <c r="BI143" s="118">
        <f>IF(N143="nulová",J143,0)</f>
        <v>0</v>
      </c>
      <c r="BJ143" s="18" t="s">
        <v>80</v>
      </c>
      <c r="BK143" s="118">
        <f>ROUND(I143*H143,2)</f>
        <v>0</v>
      </c>
      <c r="BL143" s="18" t="s">
        <v>151</v>
      </c>
      <c r="BM143" s="117" t="s">
        <v>179</v>
      </c>
    </row>
    <row r="144" spans="1:65" s="13" customFormat="1">
      <c r="B144" s="119"/>
      <c r="C144" s="220"/>
      <c r="D144" s="221" t="s">
        <v>153</v>
      </c>
      <c r="E144" s="222" t="s">
        <v>1</v>
      </c>
      <c r="F144" s="223" t="s">
        <v>180</v>
      </c>
      <c r="G144" s="220"/>
      <c r="H144" s="224">
        <v>64.95</v>
      </c>
      <c r="I144" s="220"/>
      <c r="J144" s="220"/>
      <c r="L144" s="119"/>
      <c r="M144" s="122"/>
      <c r="N144" s="123"/>
      <c r="O144" s="123"/>
      <c r="P144" s="123"/>
      <c r="Q144" s="123"/>
      <c r="R144" s="123"/>
      <c r="S144" s="123"/>
      <c r="T144" s="124"/>
      <c r="AT144" s="121" t="s">
        <v>153</v>
      </c>
      <c r="AU144" s="121" t="s">
        <v>82</v>
      </c>
      <c r="AV144" s="13" t="s">
        <v>82</v>
      </c>
      <c r="AW144" s="13" t="s">
        <v>28</v>
      </c>
      <c r="AX144" s="13" t="s">
        <v>72</v>
      </c>
      <c r="AY144" s="121" t="s">
        <v>145</v>
      </c>
    </row>
    <row r="145" spans="1:65" s="13" customFormat="1">
      <c r="B145" s="119"/>
      <c r="C145" s="220"/>
      <c r="D145" s="221" t="s">
        <v>153</v>
      </c>
      <c r="E145" s="222" t="s">
        <v>1</v>
      </c>
      <c r="F145" s="223" t="s">
        <v>181</v>
      </c>
      <c r="G145" s="220"/>
      <c r="H145" s="224">
        <v>-9</v>
      </c>
      <c r="I145" s="220"/>
      <c r="J145" s="220"/>
      <c r="L145" s="119"/>
      <c r="M145" s="122"/>
      <c r="N145" s="123"/>
      <c r="O145" s="123"/>
      <c r="P145" s="123"/>
      <c r="Q145" s="123"/>
      <c r="R145" s="123"/>
      <c r="S145" s="123"/>
      <c r="T145" s="124"/>
      <c r="AT145" s="121" t="s">
        <v>153</v>
      </c>
      <c r="AU145" s="121" t="s">
        <v>82</v>
      </c>
      <c r="AV145" s="13" t="s">
        <v>82</v>
      </c>
      <c r="AW145" s="13" t="s">
        <v>28</v>
      </c>
      <c r="AX145" s="13" t="s">
        <v>72</v>
      </c>
      <c r="AY145" s="121" t="s">
        <v>145</v>
      </c>
    </row>
    <row r="146" spans="1:65" s="14" customFormat="1">
      <c r="B146" s="125"/>
      <c r="C146" s="225"/>
      <c r="D146" s="221" t="s">
        <v>153</v>
      </c>
      <c r="E146" s="226" t="s">
        <v>1</v>
      </c>
      <c r="F146" s="227" t="s">
        <v>156</v>
      </c>
      <c r="G146" s="225"/>
      <c r="H146" s="228">
        <v>55.95</v>
      </c>
      <c r="I146" s="225"/>
      <c r="J146" s="225"/>
      <c r="L146" s="125"/>
      <c r="M146" s="127"/>
      <c r="N146" s="128"/>
      <c r="O146" s="128"/>
      <c r="P146" s="128"/>
      <c r="Q146" s="128"/>
      <c r="R146" s="128"/>
      <c r="S146" s="128"/>
      <c r="T146" s="129"/>
      <c r="AT146" s="126" t="s">
        <v>153</v>
      </c>
      <c r="AU146" s="126" t="s">
        <v>82</v>
      </c>
      <c r="AV146" s="14" t="s">
        <v>151</v>
      </c>
      <c r="AW146" s="14" t="s">
        <v>28</v>
      </c>
      <c r="AX146" s="14" t="s">
        <v>80</v>
      </c>
      <c r="AY146" s="126" t="s">
        <v>145</v>
      </c>
    </row>
    <row r="147" spans="1:65" s="2" customFormat="1" ht="37.9" customHeight="1">
      <c r="A147" s="29"/>
      <c r="B147" s="111"/>
      <c r="C147" s="214" t="s">
        <v>182</v>
      </c>
      <c r="D147" s="214" t="s">
        <v>147</v>
      </c>
      <c r="E147" s="215" t="s">
        <v>183</v>
      </c>
      <c r="F147" s="216" t="s">
        <v>184</v>
      </c>
      <c r="G147" s="217" t="s">
        <v>168</v>
      </c>
      <c r="H147" s="218">
        <v>559.5</v>
      </c>
      <c r="I147" s="239">
        <v>0</v>
      </c>
      <c r="J147" s="219">
        <f>ROUND(I147*H147,2)</f>
        <v>0</v>
      </c>
      <c r="K147" s="112"/>
      <c r="L147" s="30"/>
      <c r="M147" s="113" t="s">
        <v>1</v>
      </c>
      <c r="N147" s="114" t="s">
        <v>37</v>
      </c>
      <c r="O147" s="115">
        <v>5.0000000000000001E-3</v>
      </c>
      <c r="P147" s="115">
        <f>O147*H147</f>
        <v>2.7974999999999999</v>
      </c>
      <c r="Q147" s="115">
        <v>0</v>
      </c>
      <c r="R147" s="115">
        <f>Q147*H147</f>
        <v>0</v>
      </c>
      <c r="S147" s="115">
        <v>0</v>
      </c>
      <c r="T147" s="116">
        <f>S147*H147</f>
        <v>0</v>
      </c>
      <c r="U147" s="29"/>
      <c r="V147" s="29"/>
      <c r="W147" s="29"/>
      <c r="X147" s="29"/>
      <c r="Y147" s="29"/>
      <c r="Z147" s="29"/>
      <c r="AA147" s="29"/>
      <c r="AB147" s="29"/>
      <c r="AC147" s="29"/>
      <c r="AD147" s="29"/>
      <c r="AE147" s="29"/>
      <c r="AR147" s="117" t="s">
        <v>151</v>
      </c>
      <c r="AT147" s="117" t="s">
        <v>147</v>
      </c>
      <c r="AU147" s="117" t="s">
        <v>82</v>
      </c>
      <c r="AY147" s="18" t="s">
        <v>145</v>
      </c>
      <c r="BE147" s="118">
        <f>IF(N147="základní",J147,0)</f>
        <v>0</v>
      </c>
      <c r="BF147" s="118">
        <f>IF(N147="snížená",J147,0)</f>
        <v>0</v>
      </c>
      <c r="BG147" s="118">
        <f>IF(N147="zákl. přenesená",J147,0)</f>
        <v>0</v>
      </c>
      <c r="BH147" s="118">
        <f>IF(N147="sníž. přenesená",J147,0)</f>
        <v>0</v>
      </c>
      <c r="BI147" s="118">
        <f>IF(N147="nulová",J147,0)</f>
        <v>0</v>
      </c>
      <c r="BJ147" s="18" t="s">
        <v>80</v>
      </c>
      <c r="BK147" s="118">
        <f>ROUND(I147*H147,2)</f>
        <v>0</v>
      </c>
      <c r="BL147" s="18" t="s">
        <v>151</v>
      </c>
      <c r="BM147" s="117" t="s">
        <v>185</v>
      </c>
    </row>
    <row r="148" spans="1:65" s="13" customFormat="1">
      <c r="B148" s="119"/>
      <c r="C148" s="220"/>
      <c r="D148" s="221" t="s">
        <v>153</v>
      </c>
      <c r="E148" s="222" t="s">
        <v>1</v>
      </c>
      <c r="F148" s="223" t="s">
        <v>186</v>
      </c>
      <c r="G148" s="220"/>
      <c r="H148" s="224">
        <v>55.95</v>
      </c>
      <c r="I148" s="220"/>
      <c r="J148" s="220"/>
      <c r="L148" s="119"/>
      <c r="M148" s="122"/>
      <c r="N148" s="123"/>
      <c r="O148" s="123"/>
      <c r="P148" s="123"/>
      <c r="Q148" s="123"/>
      <c r="R148" s="123"/>
      <c r="S148" s="123"/>
      <c r="T148" s="124"/>
      <c r="AT148" s="121" t="s">
        <v>153</v>
      </c>
      <c r="AU148" s="121" t="s">
        <v>82</v>
      </c>
      <c r="AV148" s="13" t="s">
        <v>82</v>
      </c>
      <c r="AW148" s="13" t="s">
        <v>28</v>
      </c>
      <c r="AX148" s="13" t="s">
        <v>80</v>
      </c>
      <c r="AY148" s="121" t="s">
        <v>145</v>
      </c>
    </row>
    <row r="149" spans="1:65" s="13" customFormat="1">
      <c r="B149" s="119"/>
      <c r="C149" s="220"/>
      <c r="D149" s="221" t="s">
        <v>153</v>
      </c>
      <c r="E149" s="220"/>
      <c r="F149" s="223" t="s">
        <v>187</v>
      </c>
      <c r="G149" s="220"/>
      <c r="H149" s="224">
        <v>559.5</v>
      </c>
      <c r="I149" s="220"/>
      <c r="J149" s="220"/>
      <c r="L149" s="119"/>
      <c r="M149" s="122"/>
      <c r="N149" s="123"/>
      <c r="O149" s="123"/>
      <c r="P149" s="123"/>
      <c r="Q149" s="123"/>
      <c r="R149" s="123"/>
      <c r="S149" s="123"/>
      <c r="T149" s="124"/>
      <c r="AT149" s="121" t="s">
        <v>153</v>
      </c>
      <c r="AU149" s="121" t="s">
        <v>82</v>
      </c>
      <c r="AV149" s="13" t="s">
        <v>82</v>
      </c>
      <c r="AW149" s="13" t="s">
        <v>3</v>
      </c>
      <c r="AX149" s="13" t="s">
        <v>80</v>
      </c>
      <c r="AY149" s="121" t="s">
        <v>145</v>
      </c>
    </row>
    <row r="150" spans="1:65" s="2" customFormat="1" ht="24.2" customHeight="1">
      <c r="A150" s="29"/>
      <c r="B150" s="111"/>
      <c r="C150" s="214" t="s">
        <v>188</v>
      </c>
      <c r="D150" s="214" t="s">
        <v>147</v>
      </c>
      <c r="E150" s="215" t="s">
        <v>189</v>
      </c>
      <c r="F150" s="216" t="s">
        <v>190</v>
      </c>
      <c r="G150" s="217" t="s">
        <v>168</v>
      </c>
      <c r="H150" s="218">
        <v>9</v>
      </c>
      <c r="I150" s="239">
        <v>0</v>
      </c>
      <c r="J150" s="219">
        <f>ROUND(I150*H150,2)</f>
        <v>0</v>
      </c>
      <c r="K150" s="112"/>
      <c r="L150" s="30"/>
      <c r="M150" s="113" t="s">
        <v>1</v>
      </c>
      <c r="N150" s="114" t="s">
        <v>37</v>
      </c>
      <c r="O150" s="115">
        <v>0.19700000000000001</v>
      </c>
      <c r="P150" s="115">
        <f>O150*H150</f>
        <v>1.7730000000000001</v>
      </c>
      <c r="Q150" s="115">
        <v>0</v>
      </c>
      <c r="R150" s="115">
        <f>Q150*H150</f>
        <v>0</v>
      </c>
      <c r="S150" s="115">
        <v>0</v>
      </c>
      <c r="T150" s="116">
        <f>S150*H150</f>
        <v>0</v>
      </c>
      <c r="U150" s="29"/>
      <c r="V150" s="29"/>
      <c r="W150" s="29"/>
      <c r="X150" s="29"/>
      <c r="Y150" s="29"/>
      <c r="Z150" s="29"/>
      <c r="AA150" s="29"/>
      <c r="AB150" s="29"/>
      <c r="AC150" s="29"/>
      <c r="AD150" s="29"/>
      <c r="AE150" s="29"/>
      <c r="AR150" s="117" t="s">
        <v>151</v>
      </c>
      <c r="AT150" s="117" t="s">
        <v>147</v>
      </c>
      <c r="AU150" s="117" t="s">
        <v>82</v>
      </c>
      <c r="AY150" s="18" t="s">
        <v>145</v>
      </c>
      <c r="BE150" s="118">
        <f>IF(N150="základní",J150,0)</f>
        <v>0</v>
      </c>
      <c r="BF150" s="118">
        <f>IF(N150="snížená",J150,0)</f>
        <v>0</v>
      </c>
      <c r="BG150" s="118">
        <f>IF(N150="zákl. přenesená",J150,0)</f>
        <v>0</v>
      </c>
      <c r="BH150" s="118">
        <f>IF(N150="sníž. přenesená",J150,0)</f>
        <v>0</v>
      </c>
      <c r="BI150" s="118">
        <f>IF(N150="nulová",J150,0)</f>
        <v>0</v>
      </c>
      <c r="BJ150" s="18" t="s">
        <v>80</v>
      </c>
      <c r="BK150" s="118">
        <f>ROUND(I150*H150,2)</f>
        <v>0</v>
      </c>
      <c r="BL150" s="18" t="s">
        <v>151</v>
      </c>
      <c r="BM150" s="117" t="s">
        <v>191</v>
      </c>
    </row>
    <row r="151" spans="1:65" s="13" customFormat="1">
      <c r="B151" s="119"/>
      <c r="C151" s="220"/>
      <c r="D151" s="221" t="s">
        <v>153</v>
      </c>
      <c r="E151" s="222" t="s">
        <v>1</v>
      </c>
      <c r="F151" s="223" t="s">
        <v>192</v>
      </c>
      <c r="G151" s="220"/>
      <c r="H151" s="224">
        <v>9</v>
      </c>
      <c r="I151" s="220"/>
      <c r="J151" s="220"/>
      <c r="L151" s="119"/>
      <c r="M151" s="122"/>
      <c r="N151" s="123"/>
      <c r="O151" s="123"/>
      <c r="P151" s="123"/>
      <c r="Q151" s="123"/>
      <c r="R151" s="123"/>
      <c r="S151" s="123"/>
      <c r="T151" s="124"/>
      <c r="AT151" s="121" t="s">
        <v>153</v>
      </c>
      <c r="AU151" s="121" t="s">
        <v>82</v>
      </c>
      <c r="AV151" s="13" t="s">
        <v>82</v>
      </c>
      <c r="AW151" s="13" t="s">
        <v>28</v>
      </c>
      <c r="AX151" s="13" t="s">
        <v>80</v>
      </c>
      <c r="AY151" s="121" t="s">
        <v>145</v>
      </c>
    </row>
    <row r="152" spans="1:65" s="2" customFormat="1" ht="33" customHeight="1">
      <c r="A152" s="29"/>
      <c r="B152" s="111"/>
      <c r="C152" s="214" t="s">
        <v>193</v>
      </c>
      <c r="D152" s="214" t="s">
        <v>147</v>
      </c>
      <c r="E152" s="215" t="s">
        <v>194</v>
      </c>
      <c r="F152" s="216" t="s">
        <v>195</v>
      </c>
      <c r="G152" s="217" t="s">
        <v>196</v>
      </c>
      <c r="H152" s="218">
        <v>100.71</v>
      </c>
      <c r="I152" s="239">
        <v>0</v>
      </c>
      <c r="J152" s="219">
        <f>ROUND(I152*H152,2)</f>
        <v>0</v>
      </c>
      <c r="K152" s="112"/>
      <c r="L152" s="30"/>
      <c r="M152" s="113" t="s">
        <v>1</v>
      </c>
      <c r="N152" s="114" t="s">
        <v>37</v>
      </c>
      <c r="O152" s="115">
        <v>0</v>
      </c>
      <c r="P152" s="115">
        <f>O152*H152</f>
        <v>0</v>
      </c>
      <c r="Q152" s="115">
        <v>0</v>
      </c>
      <c r="R152" s="115">
        <f>Q152*H152</f>
        <v>0</v>
      </c>
      <c r="S152" s="115">
        <v>0</v>
      </c>
      <c r="T152" s="116">
        <f>S152*H152</f>
        <v>0</v>
      </c>
      <c r="U152" s="29"/>
      <c r="V152" s="29"/>
      <c r="W152" s="29"/>
      <c r="X152" s="29"/>
      <c r="Y152" s="29"/>
      <c r="Z152" s="29"/>
      <c r="AA152" s="29"/>
      <c r="AB152" s="29"/>
      <c r="AC152" s="29"/>
      <c r="AD152" s="29"/>
      <c r="AE152" s="29"/>
      <c r="AR152" s="117" t="s">
        <v>151</v>
      </c>
      <c r="AT152" s="117" t="s">
        <v>147</v>
      </c>
      <c r="AU152" s="117" t="s">
        <v>82</v>
      </c>
      <c r="AY152" s="18" t="s">
        <v>145</v>
      </c>
      <c r="BE152" s="118">
        <f>IF(N152="základní",J152,0)</f>
        <v>0</v>
      </c>
      <c r="BF152" s="118">
        <f>IF(N152="snížená",J152,0)</f>
        <v>0</v>
      </c>
      <c r="BG152" s="118">
        <f>IF(N152="zákl. přenesená",J152,0)</f>
        <v>0</v>
      </c>
      <c r="BH152" s="118">
        <f>IF(N152="sníž. přenesená",J152,0)</f>
        <v>0</v>
      </c>
      <c r="BI152" s="118">
        <f>IF(N152="nulová",J152,0)</f>
        <v>0</v>
      </c>
      <c r="BJ152" s="18" t="s">
        <v>80</v>
      </c>
      <c r="BK152" s="118">
        <f>ROUND(I152*H152,2)</f>
        <v>0</v>
      </c>
      <c r="BL152" s="18" t="s">
        <v>151</v>
      </c>
      <c r="BM152" s="117" t="s">
        <v>197</v>
      </c>
    </row>
    <row r="153" spans="1:65" s="13" customFormat="1">
      <c r="B153" s="119"/>
      <c r="C153" s="220"/>
      <c r="D153" s="221" t="s">
        <v>153</v>
      </c>
      <c r="E153" s="222" t="s">
        <v>1</v>
      </c>
      <c r="F153" s="223" t="s">
        <v>198</v>
      </c>
      <c r="G153" s="220"/>
      <c r="H153" s="224">
        <v>100.71</v>
      </c>
      <c r="I153" s="220"/>
      <c r="J153" s="220"/>
      <c r="L153" s="119"/>
      <c r="M153" s="122"/>
      <c r="N153" s="123"/>
      <c r="O153" s="123"/>
      <c r="P153" s="123"/>
      <c r="Q153" s="123"/>
      <c r="R153" s="123"/>
      <c r="S153" s="123"/>
      <c r="T153" s="124"/>
      <c r="AT153" s="121" t="s">
        <v>153</v>
      </c>
      <c r="AU153" s="121" t="s">
        <v>82</v>
      </c>
      <c r="AV153" s="13" t="s">
        <v>82</v>
      </c>
      <c r="AW153" s="13" t="s">
        <v>28</v>
      </c>
      <c r="AX153" s="13" t="s">
        <v>80</v>
      </c>
      <c r="AY153" s="121" t="s">
        <v>145</v>
      </c>
    </row>
    <row r="154" spans="1:65" s="2" customFormat="1" ht="24.2" customHeight="1">
      <c r="A154" s="29"/>
      <c r="B154" s="111"/>
      <c r="C154" s="214" t="s">
        <v>107</v>
      </c>
      <c r="D154" s="214" t="s">
        <v>147</v>
      </c>
      <c r="E154" s="215" t="s">
        <v>199</v>
      </c>
      <c r="F154" s="216" t="s">
        <v>200</v>
      </c>
      <c r="G154" s="217" t="s">
        <v>168</v>
      </c>
      <c r="H154" s="218">
        <v>9</v>
      </c>
      <c r="I154" s="239">
        <v>0</v>
      </c>
      <c r="J154" s="219">
        <f>ROUND(I154*H154,2)</f>
        <v>0</v>
      </c>
      <c r="K154" s="112"/>
      <c r="L154" s="30"/>
      <c r="M154" s="113" t="s">
        <v>1</v>
      </c>
      <c r="N154" s="114" t="s">
        <v>37</v>
      </c>
      <c r="O154" s="115">
        <v>0.32800000000000001</v>
      </c>
      <c r="P154" s="115">
        <f>O154*H154</f>
        <v>2.952</v>
      </c>
      <c r="Q154" s="115">
        <v>0</v>
      </c>
      <c r="R154" s="115">
        <f>Q154*H154</f>
        <v>0</v>
      </c>
      <c r="S154" s="115">
        <v>0</v>
      </c>
      <c r="T154" s="116">
        <f>S154*H154</f>
        <v>0</v>
      </c>
      <c r="U154" s="29"/>
      <c r="V154" s="29"/>
      <c r="W154" s="29"/>
      <c r="X154" s="29"/>
      <c r="Y154" s="29"/>
      <c r="Z154" s="29"/>
      <c r="AA154" s="29"/>
      <c r="AB154" s="29"/>
      <c r="AC154" s="29"/>
      <c r="AD154" s="29"/>
      <c r="AE154" s="29"/>
      <c r="AR154" s="117" t="s">
        <v>151</v>
      </c>
      <c r="AT154" s="117" t="s">
        <v>147</v>
      </c>
      <c r="AU154" s="117" t="s">
        <v>82</v>
      </c>
      <c r="AY154" s="18" t="s">
        <v>145</v>
      </c>
      <c r="BE154" s="118">
        <f>IF(N154="základní",J154,0)</f>
        <v>0</v>
      </c>
      <c r="BF154" s="118">
        <f>IF(N154="snížená",J154,0)</f>
        <v>0</v>
      </c>
      <c r="BG154" s="118">
        <f>IF(N154="zákl. přenesená",J154,0)</f>
        <v>0</v>
      </c>
      <c r="BH154" s="118">
        <f>IF(N154="sníž. přenesená",J154,0)</f>
        <v>0</v>
      </c>
      <c r="BI154" s="118">
        <f>IF(N154="nulová",J154,0)</f>
        <v>0</v>
      </c>
      <c r="BJ154" s="18" t="s">
        <v>80</v>
      </c>
      <c r="BK154" s="118">
        <f>ROUND(I154*H154,2)</f>
        <v>0</v>
      </c>
      <c r="BL154" s="18" t="s">
        <v>151</v>
      </c>
      <c r="BM154" s="117" t="s">
        <v>201</v>
      </c>
    </row>
    <row r="155" spans="1:65" s="2" customFormat="1" ht="24.2" customHeight="1">
      <c r="A155" s="29"/>
      <c r="B155" s="111"/>
      <c r="C155" s="214" t="s">
        <v>202</v>
      </c>
      <c r="D155" s="214" t="s">
        <v>147</v>
      </c>
      <c r="E155" s="215" t="s">
        <v>203</v>
      </c>
      <c r="F155" s="216" t="s">
        <v>204</v>
      </c>
      <c r="G155" s="217" t="s">
        <v>150</v>
      </c>
      <c r="H155" s="218">
        <v>1283.3889999999999</v>
      </c>
      <c r="I155" s="239">
        <v>0</v>
      </c>
      <c r="J155" s="219">
        <f>ROUND(I155*H155,2)</f>
        <v>0</v>
      </c>
      <c r="K155" s="112"/>
      <c r="L155" s="30"/>
      <c r="M155" s="113" t="s">
        <v>1</v>
      </c>
      <c r="N155" s="114" t="s">
        <v>37</v>
      </c>
      <c r="O155" s="115">
        <v>2.9000000000000001E-2</v>
      </c>
      <c r="P155" s="115">
        <f>O155*H155</f>
        <v>37.218280999999998</v>
      </c>
      <c r="Q155" s="115">
        <v>0</v>
      </c>
      <c r="R155" s="115">
        <f>Q155*H155</f>
        <v>0</v>
      </c>
      <c r="S155" s="115">
        <v>0</v>
      </c>
      <c r="T155" s="116">
        <f>S155*H155</f>
        <v>0</v>
      </c>
      <c r="U155" s="29"/>
      <c r="V155" s="29"/>
      <c r="W155" s="29"/>
      <c r="X155" s="29"/>
      <c r="Y155" s="29"/>
      <c r="Z155" s="29"/>
      <c r="AA155" s="29"/>
      <c r="AB155" s="29"/>
      <c r="AC155" s="29"/>
      <c r="AD155" s="29"/>
      <c r="AE155" s="29"/>
      <c r="AR155" s="117" t="s">
        <v>151</v>
      </c>
      <c r="AT155" s="117" t="s">
        <v>147</v>
      </c>
      <c r="AU155" s="117" t="s">
        <v>82</v>
      </c>
      <c r="AY155" s="18" t="s">
        <v>145</v>
      </c>
      <c r="BE155" s="118">
        <f>IF(N155="základní",J155,0)</f>
        <v>0</v>
      </c>
      <c r="BF155" s="118">
        <f>IF(N155="snížená",J155,0)</f>
        <v>0</v>
      </c>
      <c r="BG155" s="118">
        <f>IF(N155="zákl. přenesená",J155,0)</f>
        <v>0</v>
      </c>
      <c r="BH155" s="118">
        <f>IF(N155="sníž. přenesená",J155,0)</f>
        <v>0</v>
      </c>
      <c r="BI155" s="118">
        <f>IF(N155="nulová",J155,0)</f>
        <v>0</v>
      </c>
      <c r="BJ155" s="18" t="s">
        <v>80</v>
      </c>
      <c r="BK155" s="118">
        <f>ROUND(I155*H155,2)</f>
        <v>0</v>
      </c>
      <c r="BL155" s="18" t="s">
        <v>151</v>
      </c>
      <c r="BM155" s="117" t="s">
        <v>205</v>
      </c>
    </row>
    <row r="156" spans="1:65" s="13" customFormat="1">
      <c r="B156" s="119"/>
      <c r="C156" s="220"/>
      <c r="D156" s="221" t="s">
        <v>153</v>
      </c>
      <c r="E156" s="222" t="s">
        <v>1</v>
      </c>
      <c r="F156" s="223" t="s">
        <v>206</v>
      </c>
      <c r="G156" s="220"/>
      <c r="H156" s="224">
        <v>1283.3889999999999</v>
      </c>
      <c r="I156" s="220"/>
      <c r="J156" s="220"/>
      <c r="L156" s="119"/>
      <c r="M156" s="122"/>
      <c r="N156" s="123"/>
      <c r="O156" s="123"/>
      <c r="P156" s="123"/>
      <c r="Q156" s="123"/>
      <c r="R156" s="123"/>
      <c r="S156" s="123"/>
      <c r="T156" s="124"/>
      <c r="AT156" s="121" t="s">
        <v>153</v>
      </c>
      <c r="AU156" s="121" t="s">
        <v>82</v>
      </c>
      <c r="AV156" s="13" t="s">
        <v>82</v>
      </c>
      <c r="AW156" s="13" t="s">
        <v>28</v>
      </c>
      <c r="AX156" s="13" t="s">
        <v>80</v>
      </c>
      <c r="AY156" s="121" t="s">
        <v>145</v>
      </c>
    </row>
    <row r="157" spans="1:65" s="12" customFormat="1" ht="22.9" customHeight="1">
      <c r="B157" s="103"/>
      <c r="C157" s="208"/>
      <c r="D157" s="209" t="s">
        <v>71</v>
      </c>
      <c r="E157" s="212" t="s">
        <v>82</v>
      </c>
      <c r="F157" s="212" t="s">
        <v>207</v>
      </c>
      <c r="G157" s="208"/>
      <c r="H157" s="208"/>
      <c r="I157" s="208"/>
      <c r="J157" s="213">
        <f>BK157</f>
        <v>0</v>
      </c>
      <c r="L157" s="103"/>
      <c r="M157" s="105"/>
      <c r="N157" s="106"/>
      <c r="O157" s="106"/>
      <c r="P157" s="107">
        <f>SUM(P158:P189)</f>
        <v>189.082491</v>
      </c>
      <c r="Q157" s="106"/>
      <c r="R157" s="107">
        <f>SUM(R158:R189)</f>
        <v>113.73440409999998</v>
      </c>
      <c r="S157" s="106"/>
      <c r="T157" s="108">
        <f>SUM(T158:T189)</f>
        <v>0</v>
      </c>
      <c r="AR157" s="104" t="s">
        <v>80</v>
      </c>
      <c r="AT157" s="109" t="s">
        <v>71</v>
      </c>
      <c r="AU157" s="109" t="s">
        <v>80</v>
      </c>
      <c r="AY157" s="104" t="s">
        <v>145</v>
      </c>
      <c r="BK157" s="110">
        <f>SUM(BK158:BK189)</f>
        <v>0</v>
      </c>
    </row>
    <row r="158" spans="1:65" s="2" customFormat="1" ht="16.5" customHeight="1">
      <c r="A158" s="29"/>
      <c r="B158" s="111"/>
      <c r="C158" s="214" t="s">
        <v>8</v>
      </c>
      <c r="D158" s="214" t="s">
        <v>147</v>
      </c>
      <c r="E158" s="215" t="s">
        <v>208</v>
      </c>
      <c r="F158" s="216" t="s">
        <v>209</v>
      </c>
      <c r="G158" s="217" t="s">
        <v>168</v>
      </c>
      <c r="H158" s="218">
        <v>9.218</v>
      </c>
      <c r="I158" s="239">
        <v>0</v>
      </c>
      <c r="J158" s="219">
        <f>ROUND(I158*H158,2)</f>
        <v>0</v>
      </c>
      <c r="K158" s="112"/>
      <c r="L158" s="30"/>
      <c r="M158" s="113" t="s">
        <v>1</v>
      </c>
      <c r="N158" s="114" t="s">
        <v>37</v>
      </c>
      <c r="O158" s="115">
        <v>0.58399999999999996</v>
      </c>
      <c r="P158" s="115">
        <f>O158*H158</f>
        <v>5.3833119999999992</v>
      </c>
      <c r="Q158" s="115">
        <v>2.3010199999999998</v>
      </c>
      <c r="R158" s="115">
        <f>Q158*H158</f>
        <v>21.210802359999999</v>
      </c>
      <c r="S158" s="115">
        <v>0</v>
      </c>
      <c r="T158" s="116">
        <f>S158*H158</f>
        <v>0</v>
      </c>
      <c r="U158" s="29"/>
      <c r="V158" s="29"/>
      <c r="W158" s="29"/>
      <c r="X158" s="29"/>
      <c r="Y158" s="29"/>
      <c r="Z158" s="29"/>
      <c r="AA158" s="29"/>
      <c r="AB158" s="29"/>
      <c r="AC158" s="29"/>
      <c r="AD158" s="29"/>
      <c r="AE158" s="29"/>
      <c r="AR158" s="117" t="s">
        <v>151</v>
      </c>
      <c r="AT158" s="117" t="s">
        <v>147</v>
      </c>
      <c r="AU158" s="117" t="s">
        <v>82</v>
      </c>
      <c r="AY158" s="18" t="s">
        <v>145</v>
      </c>
      <c r="BE158" s="118">
        <f>IF(N158="základní",J158,0)</f>
        <v>0</v>
      </c>
      <c r="BF158" s="118">
        <f>IF(N158="snížená",J158,0)</f>
        <v>0</v>
      </c>
      <c r="BG158" s="118">
        <f>IF(N158="zákl. přenesená",J158,0)</f>
        <v>0</v>
      </c>
      <c r="BH158" s="118">
        <f>IF(N158="sníž. přenesená",J158,0)</f>
        <v>0</v>
      </c>
      <c r="BI158" s="118">
        <f>IF(N158="nulová",J158,0)</f>
        <v>0</v>
      </c>
      <c r="BJ158" s="18" t="s">
        <v>80</v>
      </c>
      <c r="BK158" s="118">
        <f>ROUND(I158*H158,2)</f>
        <v>0</v>
      </c>
      <c r="BL158" s="18" t="s">
        <v>151</v>
      </c>
      <c r="BM158" s="117" t="s">
        <v>210</v>
      </c>
    </row>
    <row r="159" spans="1:65" s="13" customFormat="1" ht="33.75">
      <c r="B159" s="119"/>
      <c r="C159" s="220"/>
      <c r="D159" s="221" t="s">
        <v>153</v>
      </c>
      <c r="E159" s="222" t="s">
        <v>1</v>
      </c>
      <c r="F159" s="223" t="s">
        <v>211</v>
      </c>
      <c r="G159" s="220"/>
      <c r="H159" s="224">
        <v>9.218</v>
      </c>
      <c r="I159" s="220"/>
      <c r="J159" s="220"/>
      <c r="L159" s="119"/>
      <c r="M159" s="122"/>
      <c r="N159" s="123"/>
      <c r="O159" s="123"/>
      <c r="P159" s="123"/>
      <c r="Q159" s="123"/>
      <c r="R159" s="123"/>
      <c r="S159" s="123"/>
      <c r="T159" s="124"/>
      <c r="AT159" s="121" t="s">
        <v>153</v>
      </c>
      <c r="AU159" s="121" t="s">
        <v>82</v>
      </c>
      <c r="AV159" s="13" t="s">
        <v>82</v>
      </c>
      <c r="AW159" s="13" t="s">
        <v>28</v>
      </c>
      <c r="AX159" s="13" t="s">
        <v>80</v>
      </c>
      <c r="AY159" s="121" t="s">
        <v>145</v>
      </c>
    </row>
    <row r="160" spans="1:65" s="2" customFormat="1" ht="24.2" customHeight="1">
      <c r="A160" s="29"/>
      <c r="B160" s="111"/>
      <c r="C160" s="214" t="s">
        <v>212</v>
      </c>
      <c r="D160" s="214" t="s">
        <v>147</v>
      </c>
      <c r="E160" s="215" t="s">
        <v>213</v>
      </c>
      <c r="F160" s="216" t="s">
        <v>214</v>
      </c>
      <c r="G160" s="217" t="s">
        <v>168</v>
      </c>
      <c r="H160" s="218">
        <v>30.664999999999999</v>
      </c>
      <c r="I160" s="239">
        <v>0</v>
      </c>
      <c r="J160" s="219">
        <f>ROUND(I160*H160,2)</f>
        <v>0</v>
      </c>
      <c r="K160" s="112"/>
      <c r="L160" s="30"/>
      <c r="M160" s="113" t="s">
        <v>1</v>
      </c>
      <c r="N160" s="114" t="s">
        <v>37</v>
      </c>
      <c r="O160" s="115">
        <v>0.629</v>
      </c>
      <c r="P160" s="115">
        <f>O160*H160</f>
        <v>19.288284999999998</v>
      </c>
      <c r="Q160" s="115">
        <v>2.5018699999999998</v>
      </c>
      <c r="R160" s="115">
        <f>Q160*H160</f>
        <v>76.719843549999993</v>
      </c>
      <c r="S160" s="115">
        <v>0</v>
      </c>
      <c r="T160" s="116">
        <f>S160*H160</f>
        <v>0</v>
      </c>
      <c r="U160" s="29"/>
      <c r="V160" s="29"/>
      <c r="W160" s="29"/>
      <c r="X160" s="29"/>
      <c r="Y160" s="29"/>
      <c r="Z160" s="29"/>
      <c r="AA160" s="29"/>
      <c r="AB160" s="29"/>
      <c r="AC160" s="29"/>
      <c r="AD160" s="29"/>
      <c r="AE160" s="29"/>
      <c r="AR160" s="117" t="s">
        <v>151</v>
      </c>
      <c r="AT160" s="117" t="s">
        <v>147</v>
      </c>
      <c r="AU160" s="117" t="s">
        <v>82</v>
      </c>
      <c r="AY160" s="18" t="s">
        <v>145</v>
      </c>
      <c r="BE160" s="118">
        <f>IF(N160="základní",J160,0)</f>
        <v>0</v>
      </c>
      <c r="BF160" s="118">
        <f>IF(N160="snížená",J160,0)</f>
        <v>0</v>
      </c>
      <c r="BG160" s="118">
        <f>IF(N160="zákl. přenesená",J160,0)</f>
        <v>0</v>
      </c>
      <c r="BH160" s="118">
        <f>IF(N160="sníž. přenesená",J160,0)</f>
        <v>0</v>
      </c>
      <c r="BI160" s="118">
        <f>IF(N160="nulová",J160,0)</f>
        <v>0</v>
      </c>
      <c r="BJ160" s="18" t="s">
        <v>80</v>
      </c>
      <c r="BK160" s="118">
        <f>ROUND(I160*H160,2)</f>
        <v>0</v>
      </c>
      <c r="BL160" s="18" t="s">
        <v>151</v>
      </c>
      <c r="BM160" s="117" t="s">
        <v>215</v>
      </c>
    </row>
    <row r="161" spans="1:65" s="13" customFormat="1" ht="22.5">
      <c r="B161" s="119"/>
      <c r="C161" s="220"/>
      <c r="D161" s="221" t="s">
        <v>153</v>
      </c>
      <c r="E161" s="222" t="s">
        <v>1</v>
      </c>
      <c r="F161" s="223" t="s">
        <v>216</v>
      </c>
      <c r="G161" s="220"/>
      <c r="H161" s="224">
        <v>25.100999999999999</v>
      </c>
      <c r="I161" s="220"/>
      <c r="J161" s="220"/>
      <c r="L161" s="119"/>
      <c r="M161" s="122"/>
      <c r="N161" s="123"/>
      <c r="O161" s="123"/>
      <c r="P161" s="123"/>
      <c r="Q161" s="123"/>
      <c r="R161" s="123"/>
      <c r="S161" s="123"/>
      <c r="T161" s="124"/>
      <c r="AT161" s="121" t="s">
        <v>153</v>
      </c>
      <c r="AU161" s="121" t="s">
        <v>82</v>
      </c>
      <c r="AV161" s="13" t="s">
        <v>82</v>
      </c>
      <c r="AW161" s="13" t="s">
        <v>28</v>
      </c>
      <c r="AX161" s="13" t="s">
        <v>72</v>
      </c>
      <c r="AY161" s="121" t="s">
        <v>145</v>
      </c>
    </row>
    <row r="162" spans="1:65" s="13" customFormat="1">
      <c r="B162" s="119"/>
      <c r="C162" s="220"/>
      <c r="D162" s="221" t="s">
        <v>153</v>
      </c>
      <c r="E162" s="222" t="s">
        <v>1</v>
      </c>
      <c r="F162" s="223" t="s">
        <v>217</v>
      </c>
      <c r="G162" s="220"/>
      <c r="H162" s="224">
        <v>5.5640000000000001</v>
      </c>
      <c r="I162" s="220"/>
      <c r="J162" s="220"/>
      <c r="L162" s="119"/>
      <c r="M162" s="122"/>
      <c r="N162" s="123"/>
      <c r="O162" s="123"/>
      <c r="P162" s="123"/>
      <c r="Q162" s="123"/>
      <c r="R162" s="123"/>
      <c r="S162" s="123"/>
      <c r="T162" s="124"/>
      <c r="AT162" s="121" t="s">
        <v>153</v>
      </c>
      <c r="AU162" s="121" t="s">
        <v>82</v>
      </c>
      <c r="AV162" s="13" t="s">
        <v>82</v>
      </c>
      <c r="AW162" s="13" t="s">
        <v>28</v>
      </c>
      <c r="AX162" s="13" t="s">
        <v>72</v>
      </c>
      <c r="AY162" s="121" t="s">
        <v>145</v>
      </c>
    </row>
    <row r="163" spans="1:65" s="14" customFormat="1" ht="12">
      <c r="B163" s="125"/>
      <c r="C163" s="225"/>
      <c r="D163" s="221" t="s">
        <v>153</v>
      </c>
      <c r="E163" s="226" t="s">
        <v>1</v>
      </c>
      <c r="F163" s="227" t="s">
        <v>156</v>
      </c>
      <c r="G163" s="225"/>
      <c r="H163" s="228">
        <v>30.664999999999999</v>
      </c>
      <c r="I163" s="240"/>
      <c r="J163" s="225"/>
      <c r="L163" s="125"/>
      <c r="M163" s="127"/>
      <c r="N163" s="128"/>
      <c r="O163" s="128"/>
      <c r="P163" s="128"/>
      <c r="Q163" s="128"/>
      <c r="R163" s="128"/>
      <c r="S163" s="128"/>
      <c r="T163" s="129"/>
      <c r="AT163" s="126" t="s">
        <v>153</v>
      </c>
      <c r="AU163" s="126" t="s">
        <v>82</v>
      </c>
      <c r="AV163" s="14" t="s">
        <v>151</v>
      </c>
      <c r="AW163" s="14" t="s">
        <v>28</v>
      </c>
      <c r="AX163" s="14" t="s">
        <v>80</v>
      </c>
      <c r="AY163" s="126" t="s">
        <v>145</v>
      </c>
    </row>
    <row r="164" spans="1:65" s="2" customFormat="1" ht="16.5" customHeight="1">
      <c r="A164" s="29"/>
      <c r="B164" s="111"/>
      <c r="C164" s="214" t="s">
        <v>218</v>
      </c>
      <c r="D164" s="214" t="s">
        <v>147</v>
      </c>
      <c r="E164" s="215" t="s">
        <v>219</v>
      </c>
      <c r="F164" s="216" t="s">
        <v>220</v>
      </c>
      <c r="G164" s="217" t="s">
        <v>150</v>
      </c>
      <c r="H164" s="218">
        <v>85.594999999999999</v>
      </c>
      <c r="I164" s="239">
        <v>0</v>
      </c>
      <c r="J164" s="219">
        <f>ROUND(I164*H164,2)</f>
        <v>0</v>
      </c>
      <c r="K164" s="112"/>
      <c r="L164" s="30"/>
      <c r="M164" s="113" t="s">
        <v>1</v>
      </c>
      <c r="N164" s="114" t="s">
        <v>37</v>
      </c>
      <c r="O164" s="115">
        <v>0.247</v>
      </c>
      <c r="P164" s="115">
        <f>O164*H164</f>
        <v>21.141964999999999</v>
      </c>
      <c r="Q164" s="115">
        <v>2.6900000000000001E-3</v>
      </c>
      <c r="R164" s="115">
        <f>Q164*H164</f>
        <v>0.23025055</v>
      </c>
      <c r="S164" s="115">
        <v>0</v>
      </c>
      <c r="T164" s="116">
        <f>S164*H164</f>
        <v>0</v>
      </c>
      <c r="U164" s="29"/>
      <c r="V164" s="29"/>
      <c r="W164" s="29"/>
      <c r="X164" s="29"/>
      <c r="Y164" s="29"/>
      <c r="Z164" s="29"/>
      <c r="AA164" s="29"/>
      <c r="AB164" s="29"/>
      <c r="AC164" s="29"/>
      <c r="AD164" s="29"/>
      <c r="AE164" s="29"/>
      <c r="AR164" s="117" t="s">
        <v>151</v>
      </c>
      <c r="AT164" s="117" t="s">
        <v>147</v>
      </c>
      <c r="AU164" s="117" t="s">
        <v>82</v>
      </c>
      <c r="AY164" s="18" t="s">
        <v>145</v>
      </c>
      <c r="BE164" s="118">
        <f>IF(N164="základní",J164,0)</f>
        <v>0</v>
      </c>
      <c r="BF164" s="118">
        <f>IF(N164="snížená",J164,0)</f>
        <v>0</v>
      </c>
      <c r="BG164" s="118">
        <f>IF(N164="zákl. přenesená",J164,0)</f>
        <v>0</v>
      </c>
      <c r="BH164" s="118">
        <f>IF(N164="sníž. přenesená",J164,0)</f>
        <v>0</v>
      </c>
      <c r="BI164" s="118">
        <f>IF(N164="nulová",J164,0)</f>
        <v>0</v>
      </c>
      <c r="BJ164" s="18" t="s">
        <v>80</v>
      </c>
      <c r="BK164" s="118">
        <f>ROUND(I164*H164,2)</f>
        <v>0</v>
      </c>
      <c r="BL164" s="18" t="s">
        <v>151</v>
      </c>
      <c r="BM164" s="117" t="s">
        <v>221</v>
      </c>
    </row>
    <row r="165" spans="1:65" s="13" customFormat="1">
      <c r="B165" s="119"/>
      <c r="C165" s="220"/>
      <c r="D165" s="221" t="s">
        <v>153</v>
      </c>
      <c r="E165" s="222" t="s">
        <v>1</v>
      </c>
      <c r="F165" s="223" t="s">
        <v>222</v>
      </c>
      <c r="G165" s="220"/>
      <c r="H165" s="224">
        <v>53.95</v>
      </c>
      <c r="I165" s="220"/>
      <c r="J165" s="220"/>
      <c r="L165" s="119"/>
      <c r="M165" s="122"/>
      <c r="N165" s="123"/>
      <c r="O165" s="123"/>
      <c r="P165" s="123"/>
      <c r="Q165" s="123"/>
      <c r="R165" s="123"/>
      <c r="S165" s="123"/>
      <c r="T165" s="124"/>
      <c r="AT165" s="121" t="s">
        <v>153</v>
      </c>
      <c r="AU165" s="121" t="s">
        <v>82</v>
      </c>
      <c r="AV165" s="13" t="s">
        <v>82</v>
      </c>
      <c r="AW165" s="13" t="s">
        <v>28</v>
      </c>
      <c r="AX165" s="13" t="s">
        <v>72</v>
      </c>
      <c r="AY165" s="121" t="s">
        <v>145</v>
      </c>
    </row>
    <row r="166" spans="1:65" s="13" customFormat="1">
      <c r="B166" s="119"/>
      <c r="C166" s="220"/>
      <c r="D166" s="221" t="s">
        <v>153</v>
      </c>
      <c r="E166" s="222" t="s">
        <v>1</v>
      </c>
      <c r="F166" s="223" t="s">
        <v>223</v>
      </c>
      <c r="G166" s="220"/>
      <c r="H166" s="224">
        <v>17.12</v>
      </c>
      <c r="I166" s="220"/>
      <c r="J166" s="220"/>
      <c r="L166" s="119"/>
      <c r="M166" s="122"/>
      <c r="N166" s="123"/>
      <c r="O166" s="123"/>
      <c r="P166" s="123"/>
      <c r="Q166" s="123"/>
      <c r="R166" s="123"/>
      <c r="S166" s="123"/>
      <c r="T166" s="124"/>
      <c r="AT166" s="121" t="s">
        <v>153</v>
      </c>
      <c r="AU166" s="121" t="s">
        <v>82</v>
      </c>
      <c r="AV166" s="13" t="s">
        <v>82</v>
      </c>
      <c r="AW166" s="13" t="s">
        <v>28</v>
      </c>
      <c r="AX166" s="13" t="s">
        <v>72</v>
      </c>
      <c r="AY166" s="121" t="s">
        <v>145</v>
      </c>
    </row>
    <row r="167" spans="1:65" s="15" customFormat="1">
      <c r="B167" s="130"/>
      <c r="C167" s="229"/>
      <c r="D167" s="221" t="s">
        <v>153</v>
      </c>
      <c r="E167" s="230" t="s">
        <v>1</v>
      </c>
      <c r="F167" s="231" t="s">
        <v>224</v>
      </c>
      <c r="G167" s="229"/>
      <c r="H167" s="232">
        <v>71.069999999999993</v>
      </c>
      <c r="I167" s="229"/>
      <c r="J167" s="229"/>
      <c r="L167" s="130"/>
      <c r="M167" s="132"/>
      <c r="N167" s="133"/>
      <c r="O167" s="133"/>
      <c r="P167" s="133"/>
      <c r="Q167" s="133"/>
      <c r="R167" s="133"/>
      <c r="S167" s="133"/>
      <c r="T167" s="134"/>
      <c r="AT167" s="131" t="s">
        <v>153</v>
      </c>
      <c r="AU167" s="131" t="s">
        <v>82</v>
      </c>
      <c r="AV167" s="15" t="s">
        <v>161</v>
      </c>
      <c r="AW167" s="15" t="s">
        <v>28</v>
      </c>
      <c r="AX167" s="15" t="s">
        <v>72</v>
      </c>
      <c r="AY167" s="131" t="s">
        <v>145</v>
      </c>
    </row>
    <row r="168" spans="1:65" s="13" customFormat="1" ht="22.5">
      <c r="B168" s="119"/>
      <c r="C168" s="220"/>
      <c r="D168" s="221" t="s">
        <v>153</v>
      </c>
      <c r="E168" s="222" t="s">
        <v>1</v>
      </c>
      <c r="F168" s="223" t="s">
        <v>225</v>
      </c>
      <c r="G168" s="220"/>
      <c r="H168" s="224">
        <v>14.525</v>
      </c>
      <c r="I168" s="220"/>
      <c r="J168" s="220"/>
      <c r="L168" s="119"/>
      <c r="M168" s="122"/>
      <c r="N168" s="123"/>
      <c r="O168" s="123"/>
      <c r="P168" s="123"/>
      <c r="Q168" s="123"/>
      <c r="R168" s="123"/>
      <c r="S168" s="123"/>
      <c r="T168" s="124"/>
      <c r="AT168" s="121" t="s">
        <v>153</v>
      </c>
      <c r="AU168" s="121" t="s">
        <v>82</v>
      </c>
      <c r="AV168" s="13" t="s">
        <v>82</v>
      </c>
      <c r="AW168" s="13" t="s">
        <v>28</v>
      </c>
      <c r="AX168" s="13" t="s">
        <v>72</v>
      </c>
      <c r="AY168" s="121" t="s">
        <v>145</v>
      </c>
    </row>
    <row r="169" spans="1:65" s="15" customFormat="1">
      <c r="B169" s="130"/>
      <c r="C169" s="229"/>
      <c r="D169" s="221" t="s">
        <v>153</v>
      </c>
      <c r="E169" s="230" t="s">
        <v>1</v>
      </c>
      <c r="F169" s="231" t="s">
        <v>226</v>
      </c>
      <c r="G169" s="229"/>
      <c r="H169" s="232">
        <v>14.525</v>
      </c>
      <c r="I169" s="229"/>
      <c r="J169" s="229"/>
      <c r="L169" s="130"/>
      <c r="M169" s="132"/>
      <c r="N169" s="133"/>
      <c r="O169" s="133"/>
      <c r="P169" s="133"/>
      <c r="Q169" s="133"/>
      <c r="R169" s="133"/>
      <c r="S169" s="133"/>
      <c r="T169" s="134"/>
      <c r="AT169" s="131" t="s">
        <v>153</v>
      </c>
      <c r="AU169" s="131" t="s">
        <v>82</v>
      </c>
      <c r="AV169" s="15" t="s">
        <v>161</v>
      </c>
      <c r="AW169" s="15" t="s">
        <v>28</v>
      </c>
      <c r="AX169" s="15" t="s">
        <v>72</v>
      </c>
      <c r="AY169" s="131" t="s">
        <v>145</v>
      </c>
    </row>
    <row r="170" spans="1:65" s="14" customFormat="1">
      <c r="B170" s="125"/>
      <c r="C170" s="225"/>
      <c r="D170" s="221" t="s">
        <v>153</v>
      </c>
      <c r="E170" s="226" t="s">
        <v>1</v>
      </c>
      <c r="F170" s="227" t="s">
        <v>156</v>
      </c>
      <c r="G170" s="225"/>
      <c r="H170" s="228">
        <v>85.594999999999999</v>
      </c>
      <c r="I170" s="225"/>
      <c r="J170" s="225"/>
      <c r="L170" s="125"/>
      <c r="M170" s="127"/>
      <c r="N170" s="128"/>
      <c r="O170" s="128"/>
      <c r="P170" s="128"/>
      <c r="Q170" s="128"/>
      <c r="R170" s="128"/>
      <c r="S170" s="128"/>
      <c r="T170" s="129"/>
      <c r="AT170" s="126" t="s">
        <v>153</v>
      </c>
      <c r="AU170" s="126" t="s">
        <v>82</v>
      </c>
      <c r="AV170" s="14" t="s">
        <v>151</v>
      </c>
      <c r="AW170" s="14" t="s">
        <v>28</v>
      </c>
      <c r="AX170" s="14" t="s">
        <v>80</v>
      </c>
      <c r="AY170" s="126" t="s">
        <v>145</v>
      </c>
    </row>
    <row r="171" spans="1:65" s="2" customFormat="1" ht="16.5" customHeight="1">
      <c r="A171" s="29"/>
      <c r="B171" s="111"/>
      <c r="C171" s="214" t="s">
        <v>227</v>
      </c>
      <c r="D171" s="214" t="s">
        <v>147</v>
      </c>
      <c r="E171" s="215" t="s">
        <v>228</v>
      </c>
      <c r="F171" s="216" t="s">
        <v>229</v>
      </c>
      <c r="G171" s="217" t="s">
        <v>150</v>
      </c>
      <c r="H171" s="218">
        <v>85.594999999999999</v>
      </c>
      <c r="I171" s="239">
        <v>0</v>
      </c>
      <c r="J171" s="219">
        <f>ROUND(I171*H171,2)</f>
        <v>0</v>
      </c>
      <c r="K171" s="112"/>
      <c r="L171" s="30"/>
      <c r="M171" s="113" t="s">
        <v>1</v>
      </c>
      <c r="N171" s="114" t="s">
        <v>37</v>
      </c>
      <c r="O171" s="115">
        <v>8.3000000000000004E-2</v>
      </c>
      <c r="P171" s="115">
        <f>O171*H171</f>
        <v>7.1043850000000006</v>
      </c>
      <c r="Q171" s="115">
        <v>0</v>
      </c>
      <c r="R171" s="115">
        <f>Q171*H171</f>
        <v>0</v>
      </c>
      <c r="S171" s="115">
        <v>0</v>
      </c>
      <c r="T171" s="116">
        <f>S171*H171</f>
        <v>0</v>
      </c>
      <c r="U171" s="29"/>
      <c r="V171" s="29"/>
      <c r="W171" s="29"/>
      <c r="X171" s="29"/>
      <c r="Y171" s="29"/>
      <c r="Z171" s="29"/>
      <c r="AA171" s="29"/>
      <c r="AB171" s="29"/>
      <c r="AC171" s="29"/>
      <c r="AD171" s="29"/>
      <c r="AE171" s="29"/>
      <c r="AR171" s="117" t="s">
        <v>151</v>
      </c>
      <c r="AT171" s="117" t="s">
        <v>147</v>
      </c>
      <c r="AU171" s="117" t="s">
        <v>82</v>
      </c>
      <c r="AY171" s="18" t="s">
        <v>145</v>
      </c>
      <c r="BE171" s="118">
        <f>IF(N171="základní",J171,0)</f>
        <v>0</v>
      </c>
      <c r="BF171" s="118">
        <f>IF(N171="snížená",J171,0)</f>
        <v>0</v>
      </c>
      <c r="BG171" s="118">
        <f>IF(N171="zákl. přenesená",J171,0)</f>
        <v>0</v>
      </c>
      <c r="BH171" s="118">
        <f>IF(N171="sníž. přenesená",J171,0)</f>
        <v>0</v>
      </c>
      <c r="BI171" s="118">
        <f>IF(N171="nulová",J171,0)</f>
        <v>0</v>
      </c>
      <c r="BJ171" s="18" t="s">
        <v>80</v>
      </c>
      <c r="BK171" s="118">
        <f>ROUND(I171*H171,2)</f>
        <v>0</v>
      </c>
      <c r="BL171" s="18" t="s">
        <v>151</v>
      </c>
      <c r="BM171" s="117" t="s">
        <v>230</v>
      </c>
    </row>
    <row r="172" spans="1:65" s="13" customFormat="1" ht="12">
      <c r="B172" s="119"/>
      <c r="C172" s="220"/>
      <c r="D172" s="221" t="s">
        <v>153</v>
      </c>
      <c r="E172" s="222" t="s">
        <v>1</v>
      </c>
      <c r="F172" s="223" t="s">
        <v>222</v>
      </c>
      <c r="G172" s="220"/>
      <c r="H172" s="224">
        <v>53.95</v>
      </c>
      <c r="I172" s="240"/>
      <c r="J172" s="220"/>
      <c r="L172" s="119"/>
      <c r="M172" s="122"/>
      <c r="N172" s="123"/>
      <c r="O172" s="123"/>
      <c r="P172" s="123"/>
      <c r="Q172" s="123"/>
      <c r="R172" s="123"/>
      <c r="S172" s="123"/>
      <c r="T172" s="124"/>
      <c r="AT172" s="121" t="s">
        <v>153</v>
      </c>
      <c r="AU172" s="121" t="s">
        <v>82</v>
      </c>
      <c r="AV172" s="13" t="s">
        <v>82</v>
      </c>
      <c r="AW172" s="13" t="s">
        <v>28</v>
      </c>
      <c r="AX172" s="13" t="s">
        <v>72</v>
      </c>
      <c r="AY172" s="121" t="s">
        <v>145</v>
      </c>
    </row>
    <row r="173" spans="1:65" s="13" customFormat="1">
      <c r="B173" s="119"/>
      <c r="C173" s="220"/>
      <c r="D173" s="221" t="s">
        <v>153</v>
      </c>
      <c r="E173" s="222" t="s">
        <v>1</v>
      </c>
      <c r="F173" s="223" t="s">
        <v>223</v>
      </c>
      <c r="G173" s="220"/>
      <c r="H173" s="224">
        <v>17.12</v>
      </c>
      <c r="I173" s="220"/>
      <c r="J173" s="220"/>
      <c r="L173" s="119"/>
      <c r="M173" s="122"/>
      <c r="N173" s="123"/>
      <c r="O173" s="123"/>
      <c r="P173" s="123"/>
      <c r="Q173" s="123"/>
      <c r="R173" s="123"/>
      <c r="S173" s="123"/>
      <c r="T173" s="124"/>
      <c r="AT173" s="121" t="s">
        <v>153</v>
      </c>
      <c r="AU173" s="121" t="s">
        <v>82</v>
      </c>
      <c r="AV173" s="13" t="s">
        <v>82</v>
      </c>
      <c r="AW173" s="13" t="s">
        <v>28</v>
      </c>
      <c r="AX173" s="13" t="s">
        <v>72</v>
      </c>
      <c r="AY173" s="121" t="s">
        <v>145</v>
      </c>
    </row>
    <row r="174" spans="1:65" s="15" customFormat="1">
      <c r="B174" s="130"/>
      <c r="C174" s="229"/>
      <c r="D174" s="221" t="s">
        <v>153</v>
      </c>
      <c r="E174" s="230" t="s">
        <v>1</v>
      </c>
      <c r="F174" s="231" t="s">
        <v>224</v>
      </c>
      <c r="G174" s="229"/>
      <c r="H174" s="232">
        <v>71.069999999999993</v>
      </c>
      <c r="I174" s="229"/>
      <c r="J174" s="229"/>
      <c r="L174" s="130"/>
      <c r="M174" s="132"/>
      <c r="N174" s="133"/>
      <c r="O174" s="133"/>
      <c r="P174" s="133"/>
      <c r="Q174" s="133"/>
      <c r="R174" s="133"/>
      <c r="S174" s="133"/>
      <c r="T174" s="134"/>
      <c r="AT174" s="131" t="s">
        <v>153</v>
      </c>
      <c r="AU174" s="131" t="s">
        <v>82</v>
      </c>
      <c r="AV174" s="15" t="s">
        <v>161</v>
      </c>
      <c r="AW174" s="15" t="s">
        <v>28</v>
      </c>
      <c r="AX174" s="15" t="s">
        <v>72</v>
      </c>
      <c r="AY174" s="131" t="s">
        <v>145</v>
      </c>
    </row>
    <row r="175" spans="1:65" s="13" customFormat="1" ht="22.5">
      <c r="B175" s="119"/>
      <c r="C175" s="220"/>
      <c r="D175" s="221" t="s">
        <v>153</v>
      </c>
      <c r="E175" s="222" t="s">
        <v>1</v>
      </c>
      <c r="F175" s="223" t="s">
        <v>225</v>
      </c>
      <c r="G175" s="220"/>
      <c r="H175" s="224">
        <v>14.525</v>
      </c>
      <c r="I175" s="220"/>
      <c r="J175" s="220"/>
      <c r="L175" s="119"/>
      <c r="M175" s="122"/>
      <c r="N175" s="123"/>
      <c r="O175" s="123"/>
      <c r="P175" s="123"/>
      <c r="Q175" s="123"/>
      <c r="R175" s="123"/>
      <c r="S175" s="123"/>
      <c r="T175" s="124"/>
      <c r="AT175" s="121" t="s">
        <v>153</v>
      </c>
      <c r="AU175" s="121" t="s">
        <v>82</v>
      </c>
      <c r="AV175" s="13" t="s">
        <v>82</v>
      </c>
      <c r="AW175" s="13" t="s">
        <v>28</v>
      </c>
      <c r="AX175" s="13" t="s">
        <v>72</v>
      </c>
      <c r="AY175" s="121" t="s">
        <v>145</v>
      </c>
    </row>
    <row r="176" spans="1:65" s="15" customFormat="1">
      <c r="B176" s="130"/>
      <c r="C176" s="229"/>
      <c r="D176" s="221" t="s">
        <v>153</v>
      </c>
      <c r="E176" s="230" t="s">
        <v>1</v>
      </c>
      <c r="F176" s="231" t="s">
        <v>226</v>
      </c>
      <c r="G176" s="229"/>
      <c r="H176" s="232">
        <v>14.525</v>
      </c>
      <c r="I176" s="229"/>
      <c r="J176" s="229"/>
      <c r="L176" s="130"/>
      <c r="M176" s="132"/>
      <c r="N176" s="133"/>
      <c r="O176" s="133"/>
      <c r="P176" s="133"/>
      <c r="Q176" s="133"/>
      <c r="R176" s="133"/>
      <c r="S176" s="133"/>
      <c r="T176" s="134"/>
      <c r="AT176" s="131" t="s">
        <v>153</v>
      </c>
      <c r="AU176" s="131" t="s">
        <v>82</v>
      </c>
      <c r="AV176" s="15" t="s">
        <v>161</v>
      </c>
      <c r="AW176" s="15" t="s">
        <v>28</v>
      </c>
      <c r="AX176" s="15" t="s">
        <v>72</v>
      </c>
      <c r="AY176" s="131" t="s">
        <v>145</v>
      </c>
    </row>
    <row r="177" spans="1:65" s="14" customFormat="1">
      <c r="B177" s="125"/>
      <c r="C177" s="225"/>
      <c r="D177" s="221" t="s">
        <v>153</v>
      </c>
      <c r="E177" s="226" t="s">
        <v>1</v>
      </c>
      <c r="F177" s="227" t="s">
        <v>156</v>
      </c>
      <c r="G177" s="225"/>
      <c r="H177" s="228">
        <v>85.594999999999999</v>
      </c>
      <c r="I177" s="225"/>
      <c r="J177" s="225"/>
      <c r="L177" s="125"/>
      <c r="M177" s="127"/>
      <c r="N177" s="128"/>
      <c r="O177" s="128"/>
      <c r="P177" s="128"/>
      <c r="Q177" s="128"/>
      <c r="R177" s="128"/>
      <c r="S177" s="128"/>
      <c r="T177" s="129"/>
      <c r="AT177" s="126" t="s">
        <v>153</v>
      </c>
      <c r="AU177" s="126" t="s">
        <v>82</v>
      </c>
      <c r="AV177" s="14" t="s">
        <v>151</v>
      </c>
      <c r="AW177" s="14" t="s">
        <v>28</v>
      </c>
      <c r="AX177" s="14" t="s">
        <v>80</v>
      </c>
      <c r="AY177" s="126" t="s">
        <v>145</v>
      </c>
    </row>
    <row r="178" spans="1:65" s="2" customFormat="1" ht="21.75" customHeight="1">
      <c r="A178" s="29"/>
      <c r="B178" s="111"/>
      <c r="C178" s="214" t="s">
        <v>231</v>
      </c>
      <c r="D178" s="214" t="s">
        <v>147</v>
      </c>
      <c r="E178" s="215" t="s">
        <v>232</v>
      </c>
      <c r="F178" s="216" t="s">
        <v>233</v>
      </c>
      <c r="G178" s="217" t="s">
        <v>196</v>
      </c>
      <c r="H178" s="218">
        <v>4.9960000000000004</v>
      </c>
      <c r="I178" s="239">
        <v>0</v>
      </c>
      <c r="J178" s="219">
        <f>ROUND(I178*H178,2)</f>
        <v>0</v>
      </c>
      <c r="K178" s="112"/>
      <c r="L178" s="30"/>
      <c r="M178" s="113" t="s">
        <v>1</v>
      </c>
      <c r="N178" s="114" t="s">
        <v>37</v>
      </c>
      <c r="O178" s="115">
        <v>23.968</v>
      </c>
      <c r="P178" s="115">
        <f>O178*H178</f>
        <v>119.744128</v>
      </c>
      <c r="Q178" s="115">
        <v>1.0606199999999999</v>
      </c>
      <c r="R178" s="115">
        <f>Q178*H178</f>
        <v>5.2988575200000003</v>
      </c>
      <c r="S178" s="115">
        <v>0</v>
      </c>
      <c r="T178" s="116">
        <f>S178*H178</f>
        <v>0</v>
      </c>
      <c r="U178" s="29"/>
      <c r="V178" s="29"/>
      <c r="W178" s="29"/>
      <c r="X178" s="29"/>
      <c r="Y178" s="29"/>
      <c r="Z178" s="29"/>
      <c r="AA178" s="29"/>
      <c r="AB178" s="29"/>
      <c r="AC178" s="29"/>
      <c r="AD178" s="29"/>
      <c r="AE178" s="29"/>
      <c r="AR178" s="117" t="s">
        <v>151</v>
      </c>
      <c r="AT178" s="117" t="s">
        <v>147</v>
      </c>
      <c r="AU178" s="117" t="s">
        <v>82</v>
      </c>
      <c r="AY178" s="18" t="s">
        <v>145</v>
      </c>
      <c r="BE178" s="118">
        <f>IF(N178="základní",J178,0)</f>
        <v>0</v>
      </c>
      <c r="BF178" s="118">
        <f>IF(N178="snížená",J178,0)</f>
        <v>0</v>
      </c>
      <c r="BG178" s="118">
        <f>IF(N178="zákl. přenesená",J178,0)</f>
        <v>0</v>
      </c>
      <c r="BH178" s="118">
        <f>IF(N178="sníž. přenesená",J178,0)</f>
        <v>0</v>
      </c>
      <c r="BI178" s="118">
        <f>IF(N178="nulová",J178,0)</f>
        <v>0</v>
      </c>
      <c r="BJ178" s="18" t="s">
        <v>80</v>
      </c>
      <c r="BK178" s="118">
        <f>ROUND(I178*H178,2)</f>
        <v>0</v>
      </c>
      <c r="BL178" s="18" t="s">
        <v>151</v>
      </c>
      <c r="BM178" s="117" t="s">
        <v>234</v>
      </c>
    </row>
    <row r="179" spans="1:65" s="13" customFormat="1">
      <c r="B179" s="119"/>
      <c r="C179" s="220"/>
      <c r="D179" s="221" t="s">
        <v>153</v>
      </c>
      <c r="E179" s="222" t="s">
        <v>1</v>
      </c>
      <c r="F179" s="223" t="s">
        <v>235</v>
      </c>
      <c r="G179" s="220"/>
      <c r="H179" s="224">
        <v>4.8739999999999997</v>
      </c>
      <c r="I179" s="220"/>
      <c r="J179" s="220"/>
      <c r="L179" s="119"/>
      <c r="M179" s="122"/>
      <c r="N179" s="123"/>
      <c r="O179" s="123"/>
      <c r="P179" s="123"/>
      <c r="Q179" s="123"/>
      <c r="R179" s="123"/>
      <c r="S179" s="123"/>
      <c r="T179" s="124"/>
      <c r="AT179" s="121" t="s">
        <v>153</v>
      </c>
      <c r="AU179" s="121" t="s">
        <v>82</v>
      </c>
      <c r="AV179" s="13" t="s">
        <v>82</v>
      </c>
      <c r="AW179" s="13" t="s">
        <v>28</v>
      </c>
      <c r="AX179" s="13" t="s">
        <v>72</v>
      </c>
      <c r="AY179" s="121" t="s">
        <v>145</v>
      </c>
    </row>
    <row r="180" spans="1:65" s="13" customFormat="1">
      <c r="B180" s="119"/>
      <c r="C180" s="220"/>
      <c r="D180" s="221" t="s">
        <v>153</v>
      </c>
      <c r="E180" s="222" t="s">
        <v>1</v>
      </c>
      <c r="F180" s="223" t="s">
        <v>236</v>
      </c>
      <c r="G180" s="220"/>
      <c r="H180" s="224">
        <v>0.122</v>
      </c>
      <c r="I180" s="220"/>
      <c r="J180" s="220"/>
      <c r="L180" s="119"/>
      <c r="M180" s="122"/>
      <c r="N180" s="123"/>
      <c r="O180" s="123"/>
      <c r="P180" s="123"/>
      <c r="Q180" s="123"/>
      <c r="R180" s="123"/>
      <c r="S180" s="123"/>
      <c r="T180" s="124"/>
      <c r="AT180" s="121" t="s">
        <v>153</v>
      </c>
      <c r="AU180" s="121" t="s">
        <v>82</v>
      </c>
      <c r="AV180" s="13" t="s">
        <v>82</v>
      </c>
      <c r="AW180" s="13" t="s">
        <v>28</v>
      </c>
      <c r="AX180" s="13" t="s">
        <v>72</v>
      </c>
      <c r="AY180" s="121" t="s">
        <v>145</v>
      </c>
    </row>
    <row r="181" spans="1:65" s="14" customFormat="1">
      <c r="B181" s="125"/>
      <c r="C181" s="225"/>
      <c r="D181" s="221" t="s">
        <v>153</v>
      </c>
      <c r="E181" s="226" t="s">
        <v>1</v>
      </c>
      <c r="F181" s="227" t="s">
        <v>237</v>
      </c>
      <c r="G181" s="225"/>
      <c r="H181" s="228">
        <v>4.9959999999999996</v>
      </c>
      <c r="I181" s="225"/>
      <c r="J181" s="225"/>
      <c r="L181" s="125"/>
      <c r="M181" s="127"/>
      <c r="N181" s="128"/>
      <c r="O181" s="128"/>
      <c r="P181" s="128"/>
      <c r="Q181" s="128"/>
      <c r="R181" s="128"/>
      <c r="S181" s="128"/>
      <c r="T181" s="129"/>
      <c r="AT181" s="126" t="s">
        <v>153</v>
      </c>
      <c r="AU181" s="126" t="s">
        <v>82</v>
      </c>
      <c r="AV181" s="14" t="s">
        <v>151</v>
      </c>
      <c r="AW181" s="14" t="s">
        <v>28</v>
      </c>
      <c r="AX181" s="14" t="s">
        <v>80</v>
      </c>
      <c r="AY181" s="126" t="s">
        <v>145</v>
      </c>
    </row>
    <row r="182" spans="1:65" s="2" customFormat="1" ht="24.2" customHeight="1">
      <c r="A182" s="29"/>
      <c r="B182" s="111"/>
      <c r="C182" s="214" t="s">
        <v>238</v>
      </c>
      <c r="D182" s="214" t="s">
        <v>147</v>
      </c>
      <c r="E182" s="215" t="s">
        <v>239</v>
      </c>
      <c r="F182" s="216" t="s">
        <v>240</v>
      </c>
      <c r="G182" s="217" t="s">
        <v>168</v>
      </c>
      <c r="H182" s="218">
        <v>3.968</v>
      </c>
      <c r="I182" s="239">
        <v>0</v>
      </c>
      <c r="J182" s="219">
        <f>ROUND(I182*H182,2)</f>
        <v>0</v>
      </c>
      <c r="K182" s="112"/>
      <c r="L182" s="30"/>
      <c r="M182" s="113" t="s">
        <v>1</v>
      </c>
      <c r="N182" s="114" t="s">
        <v>37</v>
      </c>
      <c r="O182" s="115">
        <v>0.629</v>
      </c>
      <c r="P182" s="115">
        <f>O182*H182</f>
        <v>2.4958719999999999</v>
      </c>
      <c r="Q182" s="115">
        <v>2.5018699999999998</v>
      </c>
      <c r="R182" s="115">
        <f>Q182*H182</f>
        <v>9.9274201599999987</v>
      </c>
      <c r="S182" s="115">
        <v>0</v>
      </c>
      <c r="T182" s="116">
        <f>S182*H182</f>
        <v>0</v>
      </c>
      <c r="U182" s="29"/>
      <c r="V182" s="29"/>
      <c r="W182" s="29"/>
      <c r="X182" s="29"/>
      <c r="Y182" s="29"/>
      <c r="Z182" s="29"/>
      <c r="AA182" s="29"/>
      <c r="AB182" s="29"/>
      <c r="AC182" s="29"/>
      <c r="AD182" s="29"/>
      <c r="AE182" s="29"/>
      <c r="AR182" s="117" t="s">
        <v>151</v>
      </c>
      <c r="AT182" s="117" t="s">
        <v>147</v>
      </c>
      <c r="AU182" s="117" t="s">
        <v>82</v>
      </c>
      <c r="AY182" s="18" t="s">
        <v>145</v>
      </c>
      <c r="BE182" s="118">
        <f>IF(N182="základní",J182,0)</f>
        <v>0</v>
      </c>
      <c r="BF182" s="118">
        <f>IF(N182="snížená",J182,0)</f>
        <v>0</v>
      </c>
      <c r="BG182" s="118">
        <f>IF(N182="zákl. přenesená",J182,0)</f>
        <v>0</v>
      </c>
      <c r="BH182" s="118">
        <f>IF(N182="sníž. přenesená",J182,0)</f>
        <v>0</v>
      </c>
      <c r="BI182" s="118">
        <f>IF(N182="nulová",J182,0)</f>
        <v>0</v>
      </c>
      <c r="BJ182" s="18" t="s">
        <v>80</v>
      </c>
      <c r="BK182" s="118">
        <f>ROUND(I182*H182,2)</f>
        <v>0</v>
      </c>
      <c r="BL182" s="18" t="s">
        <v>151</v>
      </c>
      <c r="BM182" s="117" t="s">
        <v>241</v>
      </c>
    </row>
    <row r="183" spans="1:65" s="13" customFormat="1">
      <c r="B183" s="119"/>
      <c r="C183" s="220"/>
      <c r="D183" s="221" t="s">
        <v>153</v>
      </c>
      <c r="E183" s="222" t="s">
        <v>1</v>
      </c>
      <c r="F183" s="223" t="s">
        <v>242</v>
      </c>
      <c r="G183" s="220"/>
      <c r="H183" s="224">
        <v>3.968</v>
      </c>
      <c r="I183" s="220"/>
      <c r="J183" s="220"/>
      <c r="L183" s="119"/>
      <c r="M183" s="122"/>
      <c r="N183" s="123"/>
      <c r="O183" s="123"/>
      <c r="P183" s="123"/>
      <c r="Q183" s="123"/>
      <c r="R183" s="123"/>
      <c r="S183" s="123"/>
      <c r="T183" s="124"/>
      <c r="AT183" s="121" t="s">
        <v>153</v>
      </c>
      <c r="AU183" s="121" t="s">
        <v>82</v>
      </c>
      <c r="AV183" s="13" t="s">
        <v>82</v>
      </c>
      <c r="AW183" s="13" t="s">
        <v>28</v>
      </c>
      <c r="AX183" s="13" t="s">
        <v>80</v>
      </c>
      <c r="AY183" s="121" t="s">
        <v>145</v>
      </c>
    </row>
    <row r="184" spans="1:65" s="2" customFormat="1" ht="16.5" customHeight="1">
      <c r="A184" s="29"/>
      <c r="B184" s="111"/>
      <c r="C184" s="214" t="s">
        <v>243</v>
      </c>
      <c r="D184" s="214" t="s">
        <v>147</v>
      </c>
      <c r="E184" s="215" t="s">
        <v>244</v>
      </c>
      <c r="F184" s="216" t="s">
        <v>245</v>
      </c>
      <c r="G184" s="217" t="s">
        <v>150</v>
      </c>
      <c r="H184" s="218">
        <v>19.84</v>
      </c>
      <c r="I184" s="239">
        <v>0</v>
      </c>
      <c r="J184" s="219">
        <f>ROUND(I184*H184,2)</f>
        <v>0</v>
      </c>
      <c r="K184" s="112"/>
      <c r="L184" s="30"/>
      <c r="M184" s="113" t="s">
        <v>1</v>
      </c>
      <c r="N184" s="114" t="s">
        <v>37</v>
      </c>
      <c r="O184" s="115">
        <v>0.27400000000000002</v>
      </c>
      <c r="P184" s="115">
        <f>O184*H184</f>
        <v>5.4361600000000001</v>
      </c>
      <c r="Q184" s="115">
        <v>2.64E-3</v>
      </c>
      <c r="R184" s="115">
        <f>Q184*H184</f>
        <v>5.2377599999999996E-2</v>
      </c>
      <c r="S184" s="115">
        <v>0</v>
      </c>
      <c r="T184" s="116">
        <f>S184*H184</f>
        <v>0</v>
      </c>
      <c r="U184" s="29"/>
      <c r="V184" s="29"/>
      <c r="W184" s="29"/>
      <c r="X184" s="29"/>
      <c r="Y184" s="29"/>
      <c r="Z184" s="29"/>
      <c r="AA184" s="29"/>
      <c r="AB184" s="29"/>
      <c r="AC184" s="29"/>
      <c r="AD184" s="29"/>
      <c r="AE184" s="29"/>
      <c r="AR184" s="117" t="s">
        <v>151</v>
      </c>
      <c r="AT184" s="117" t="s">
        <v>147</v>
      </c>
      <c r="AU184" s="117" t="s">
        <v>82</v>
      </c>
      <c r="AY184" s="18" t="s">
        <v>145</v>
      </c>
      <c r="BE184" s="118">
        <f>IF(N184="základní",J184,0)</f>
        <v>0</v>
      </c>
      <c r="BF184" s="118">
        <f>IF(N184="snížená",J184,0)</f>
        <v>0</v>
      </c>
      <c r="BG184" s="118">
        <f>IF(N184="zákl. přenesená",J184,0)</f>
        <v>0</v>
      </c>
      <c r="BH184" s="118">
        <f>IF(N184="sníž. přenesená",J184,0)</f>
        <v>0</v>
      </c>
      <c r="BI184" s="118">
        <f>IF(N184="nulová",J184,0)</f>
        <v>0</v>
      </c>
      <c r="BJ184" s="18" t="s">
        <v>80</v>
      </c>
      <c r="BK184" s="118">
        <f>ROUND(I184*H184,2)</f>
        <v>0</v>
      </c>
      <c r="BL184" s="18" t="s">
        <v>151</v>
      </c>
      <c r="BM184" s="117" t="s">
        <v>246</v>
      </c>
    </row>
    <row r="185" spans="1:65" s="13" customFormat="1">
      <c r="B185" s="119"/>
      <c r="C185" s="220"/>
      <c r="D185" s="221" t="s">
        <v>153</v>
      </c>
      <c r="E185" s="222" t="s">
        <v>1</v>
      </c>
      <c r="F185" s="223" t="s">
        <v>247</v>
      </c>
      <c r="G185" s="220"/>
      <c r="H185" s="224">
        <v>19.84</v>
      </c>
      <c r="I185" s="220"/>
      <c r="J185" s="220"/>
      <c r="L185" s="119"/>
      <c r="M185" s="122"/>
      <c r="N185" s="123"/>
      <c r="O185" s="123"/>
      <c r="P185" s="123"/>
      <c r="Q185" s="123"/>
      <c r="R185" s="123"/>
      <c r="S185" s="123"/>
      <c r="T185" s="124"/>
      <c r="AT185" s="121" t="s">
        <v>153</v>
      </c>
      <c r="AU185" s="121" t="s">
        <v>82</v>
      </c>
      <c r="AV185" s="13" t="s">
        <v>82</v>
      </c>
      <c r="AW185" s="13" t="s">
        <v>28</v>
      </c>
      <c r="AX185" s="13" t="s">
        <v>80</v>
      </c>
      <c r="AY185" s="121" t="s">
        <v>145</v>
      </c>
    </row>
    <row r="186" spans="1:65" s="2" customFormat="1" ht="16.5" customHeight="1">
      <c r="A186" s="29"/>
      <c r="B186" s="111"/>
      <c r="C186" s="214" t="s">
        <v>248</v>
      </c>
      <c r="D186" s="214" t="s">
        <v>147</v>
      </c>
      <c r="E186" s="215" t="s">
        <v>249</v>
      </c>
      <c r="F186" s="216" t="s">
        <v>250</v>
      </c>
      <c r="G186" s="217" t="s">
        <v>150</v>
      </c>
      <c r="H186" s="218">
        <v>19.84</v>
      </c>
      <c r="I186" s="239">
        <v>0</v>
      </c>
      <c r="J186" s="219">
        <f>ROUND(I186*H186,2)</f>
        <v>0</v>
      </c>
      <c r="K186" s="112"/>
      <c r="L186" s="30"/>
      <c r="M186" s="113" t="s">
        <v>1</v>
      </c>
      <c r="N186" s="114" t="s">
        <v>37</v>
      </c>
      <c r="O186" s="115">
        <v>9.1999999999999998E-2</v>
      </c>
      <c r="P186" s="115">
        <f>O186*H186</f>
        <v>1.82528</v>
      </c>
      <c r="Q186" s="115">
        <v>0</v>
      </c>
      <c r="R186" s="115">
        <f>Q186*H186</f>
        <v>0</v>
      </c>
      <c r="S186" s="115">
        <v>0</v>
      </c>
      <c r="T186" s="116">
        <f>S186*H186</f>
        <v>0</v>
      </c>
      <c r="U186" s="29"/>
      <c r="V186" s="29"/>
      <c r="W186" s="29"/>
      <c r="X186" s="29"/>
      <c r="Y186" s="29"/>
      <c r="Z186" s="29"/>
      <c r="AA186" s="29"/>
      <c r="AB186" s="29"/>
      <c r="AC186" s="29"/>
      <c r="AD186" s="29"/>
      <c r="AE186" s="29"/>
      <c r="AR186" s="117" t="s">
        <v>151</v>
      </c>
      <c r="AT186" s="117" t="s">
        <v>147</v>
      </c>
      <c r="AU186" s="117" t="s">
        <v>82</v>
      </c>
      <c r="AY186" s="18" t="s">
        <v>145</v>
      </c>
      <c r="BE186" s="118">
        <f>IF(N186="základní",J186,0)</f>
        <v>0</v>
      </c>
      <c r="BF186" s="118">
        <f>IF(N186="snížená",J186,0)</f>
        <v>0</v>
      </c>
      <c r="BG186" s="118">
        <f>IF(N186="zákl. přenesená",J186,0)</f>
        <v>0</v>
      </c>
      <c r="BH186" s="118">
        <f>IF(N186="sníž. přenesená",J186,0)</f>
        <v>0</v>
      </c>
      <c r="BI186" s="118">
        <f>IF(N186="nulová",J186,0)</f>
        <v>0</v>
      </c>
      <c r="BJ186" s="18" t="s">
        <v>80</v>
      </c>
      <c r="BK186" s="118">
        <f>ROUND(I186*H186,2)</f>
        <v>0</v>
      </c>
      <c r="BL186" s="18" t="s">
        <v>151</v>
      </c>
      <c r="BM186" s="117" t="s">
        <v>251</v>
      </c>
    </row>
    <row r="187" spans="1:65" s="13" customFormat="1">
      <c r="B187" s="119"/>
      <c r="C187" s="220"/>
      <c r="D187" s="221" t="s">
        <v>153</v>
      </c>
      <c r="E187" s="222" t="s">
        <v>1</v>
      </c>
      <c r="F187" s="223" t="s">
        <v>247</v>
      </c>
      <c r="G187" s="220"/>
      <c r="H187" s="224">
        <v>19.84</v>
      </c>
      <c r="I187" s="220"/>
      <c r="J187" s="220"/>
      <c r="L187" s="119"/>
      <c r="M187" s="122"/>
      <c r="N187" s="123"/>
      <c r="O187" s="123"/>
      <c r="P187" s="123"/>
      <c r="Q187" s="123"/>
      <c r="R187" s="123"/>
      <c r="S187" s="123"/>
      <c r="T187" s="124"/>
      <c r="AT187" s="121" t="s">
        <v>153</v>
      </c>
      <c r="AU187" s="121" t="s">
        <v>82</v>
      </c>
      <c r="AV187" s="13" t="s">
        <v>82</v>
      </c>
      <c r="AW187" s="13" t="s">
        <v>28</v>
      </c>
      <c r="AX187" s="13" t="s">
        <v>80</v>
      </c>
      <c r="AY187" s="121" t="s">
        <v>145</v>
      </c>
    </row>
    <row r="188" spans="1:65" s="2" customFormat="1" ht="21.75" customHeight="1">
      <c r="A188" s="29"/>
      <c r="B188" s="111"/>
      <c r="C188" s="214" t="s">
        <v>252</v>
      </c>
      <c r="D188" s="214" t="s">
        <v>147</v>
      </c>
      <c r="E188" s="215" t="s">
        <v>253</v>
      </c>
      <c r="F188" s="216" t="s">
        <v>254</v>
      </c>
      <c r="G188" s="217" t="s">
        <v>196</v>
      </c>
      <c r="H188" s="218">
        <v>0.27800000000000002</v>
      </c>
      <c r="I188" s="239">
        <v>0</v>
      </c>
      <c r="J188" s="219">
        <f>ROUND(I188*H188,2)</f>
        <v>0</v>
      </c>
      <c r="K188" s="112"/>
      <c r="L188" s="30"/>
      <c r="M188" s="113" t="s">
        <v>1</v>
      </c>
      <c r="N188" s="114" t="s">
        <v>37</v>
      </c>
      <c r="O188" s="115">
        <v>23.968</v>
      </c>
      <c r="P188" s="115">
        <f>O188*H188</f>
        <v>6.6631040000000006</v>
      </c>
      <c r="Q188" s="115">
        <v>1.0606199999999999</v>
      </c>
      <c r="R188" s="115">
        <f>Q188*H188</f>
        <v>0.29485235999999998</v>
      </c>
      <c r="S188" s="115">
        <v>0</v>
      </c>
      <c r="T188" s="116">
        <f>S188*H188</f>
        <v>0</v>
      </c>
      <c r="U188" s="29"/>
      <c r="V188" s="29"/>
      <c r="W188" s="29"/>
      <c r="X188" s="29"/>
      <c r="Y188" s="29"/>
      <c r="Z188" s="29"/>
      <c r="AA188" s="29"/>
      <c r="AB188" s="29"/>
      <c r="AC188" s="29"/>
      <c r="AD188" s="29"/>
      <c r="AE188" s="29"/>
      <c r="AR188" s="117" t="s">
        <v>151</v>
      </c>
      <c r="AT188" s="117" t="s">
        <v>147</v>
      </c>
      <c r="AU188" s="117" t="s">
        <v>82</v>
      </c>
      <c r="AY188" s="18" t="s">
        <v>145</v>
      </c>
      <c r="BE188" s="118">
        <f>IF(N188="základní",J188,0)</f>
        <v>0</v>
      </c>
      <c r="BF188" s="118">
        <f>IF(N188="snížená",J188,0)</f>
        <v>0</v>
      </c>
      <c r="BG188" s="118">
        <f>IF(N188="zákl. přenesená",J188,0)</f>
        <v>0</v>
      </c>
      <c r="BH188" s="118">
        <f>IF(N188="sníž. přenesená",J188,0)</f>
        <v>0</v>
      </c>
      <c r="BI188" s="118">
        <f>IF(N188="nulová",J188,0)</f>
        <v>0</v>
      </c>
      <c r="BJ188" s="18" t="s">
        <v>80</v>
      </c>
      <c r="BK188" s="118">
        <f>ROUND(I188*H188,2)</f>
        <v>0</v>
      </c>
      <c r="BL188" s="18" t="s">
        <v>151</v>
      </c>
      <c r="BM188" s="117" t="s">
        <v>255</v>
      </c>
    </row>
    <row r="189" spans="1:65" s="13" customFormat="1">
      <c r="B189" s="119"/>
      <c r="C189" s="220"/>
      <c r="D189" s="221" t="s">
        <v>153</v>
      </c>
      <c r="E189" s="222" t="s">
        <v>1</v>
      </c>
      <c r="F189" s="223" t="s">
        <v>256</v>
      </c>
      <c r="G189" s="220"/>
      <c r="H189" s="224">
        <v>0.27800000000000002</v>
      </c>
      <c r="I189" s="220"/>
      <c r="J189" s="220"/>
      <c r="L189" s="119"/>
      <c r="M189" s="122"/>
      <c r="N189" s="123"/>
      <c r="O189" s="123"/>
      <c r="P189" s="123"/>
      <c r="Q189" s="123"/>
      <c r="R189" s="123"/>
      <c r="S189" s="123"/>
      <c r="T189" s="124"/>
      <c r="AT189" s="121" t="s">
        <v>153</v>
      </c>
      <c r="AU189" s="121" t="s">
        <v>82</v>
      </c>
      <c r="AV189" s="13" t="s">
        <v>82</v>
      </c>
      <c r="AW189" s="13" t="s">
        <v>28</v>
      </c>
      <c r="AX189" s="13" t="s">
        <v>80</v>
      </c>
      <c r="AY189" s="121" t="s">
        <v>145</v>
      </c>
    </row>
    <row r="190" spans="1:65" s="12" customFormat="1" ht="22.9" customHeight="1">
      <c r="B190" s="103"/>
      <c r="C190" s="208"/>
      <c r="D190" s="209" t="s">
        <v>71</v>
      </c>
      <c r="E190" s="212" t="s">
        <v>161</v>
      </c>
      <c r="F190" s="212" t="s">
        <v>257</v>
      </c>
      <c r="G190" s="208"/>
      <c r="H190" s="208"/>
      <c r="I190" s="208"/>
      <c r="J190" s="213">
        <f>BK190</f>
        <v>0</v>
      </c>
      <c r="L190" s="103"/>
      <c r="M190" s="105"/>
      <c r="N190" s="106"/>
      <c r="O190" s="106"/>
      <c r="P190" s="107">
        <f>SUM(P191:P205)</f>
        <v>153.07426799999999</v>
      </c>
      <c r="Q190" s="106"/>
      <c r="R190" s="107">
        <f>SUM(R191:R205)</f>
        <v>47.722129159999994</v>
      </c>
      <c r="S190" s="106"/>
      <c r="T190" s="108">
        <f>SUM(T191:T205)</f>
        <v>0</v>
      </c>
      <c r="AR190" s="104" t="s">
        <v>80</v>
      </c>
      <c r="AT190" s="109" t="s">
        <v>71</v>
      </c>
      <c r="AU190" s="109" t="s">
        <v>80</v>
      </c>
      <c r="AY190" s="104" t="s">
        <v>145</v>
      </c>
      <c r="BK190" s="110">
        <f>SUM(BK191:BK205)</f>
        <v>0</v>
      </c>
    </row>
    <row r="191" spans="1:65" s="2" customFormat="1" ht="24.2" customHeight="1">
      <c r="A191" s="29"/>
      <c r="B191" s="111"/>
      <c r="C191" s="214" t="s">
        <v>7</v>
      </c>
      <c r="D191" s="214" t="s">
        <v>147</v>
      </c>
      <c r="E191" s="215" t="s">
        <v>258</v>
      </c>
      <c r="F191" s="216" t="s">
        <v>259</v>
      </c>
      <c r="G191" s="217" t="s">
        <v>150</v>
      </c>
      <c r="H191" s="218">
        <v>187.94399999999999</v>
      </c>
      <c r="I191" s="239">
        <v>0</v>
      </c>
      <c r="J191" s="219">
        <f>ROUND(I191*H191,2)</f>
        <v>0</v>
      </c>
      <c r="K191" s="112"/>
      <c r="L191" s="30"/>
      <c r="M191" s="113" t="s">
        <v>1</v>
      </c>
      <c r="N191" s="114" t="s">
        <v>37</v>
      </c>
      <c r="O191" s="115">
        <v>0.499</v>
      </c>
      <c r="P191" s="115">
        <f>O191*H191</f>
        <v>93.784055999999993</v>
      </c>
      <c r="Q191" s="115">
        <v>2.7499999999999998E-3</v>
      </c>
      <c r="R191" s="115">
        <f>Q191*H191</f>
        <v>0.51684599999999992</v>
      </c>
      <c r="S191" s="115">
        <v>0</v>
      </c>
      <c r="T191" s="116">
        <f>S191*H191</f>
        <v>0</v>
      </c>
      <c r="U191" s="29"/>
      <c r="V191" s="29"/>
      <c r="W191" s="29"/>
      <c r="X191" s="29"/>
      <c r="Y191" s="29"/>
      <c r="Z191" s="29"/>
      <c r="AA191" s="29"/>
      <c r="AB191" s="29"/>
      <c r="AC191" s="29"/>
      <c r="AD191" s="29"/>
      <c r="AE191" s="29"/>
      <c r="AR191" s="117" t="s">
        <v>151</v>
      </c>
      <c r="AT191" s="117" t="s">
        <v>147</v>
      </c>
      <c r="AU191" s="117" t="s">
        <v>82</v>
      </c>
      <c r="AY191" s="18" t="s">
        <v>145</v>
      </c>
      <c r="BE191" s="118">
        <f>IF(N191="základní",J191,0)</f>
        <v>0</v>
      </c>
      <c r="BF191" s="118">
        <f>IF(N191="snížená",J191,0)</f>
        <v>0</v>
      </c>
      <c r="BG191" s="118">
        <f>IF(N191="zákl. přenesená",J191,0)</f>
        <v>0</v>
      </c>
      <c r="BH191" s="118">
        <f>IF(N191="sníž. přenesená",J191,0)</f>
        <v>0</v>
      </c>
      <c r="BI191" s="118">
        <f>IF(N191="nulová",J191,0)</f>
        <v>0</v>
      </c>
      <c r="BJ191" s="18" t="s">
        <v>80</v>
      </c>
      <c r="BK191" s="118">
        <f>ROUND(I191*H191,2)</f>
        <v>0</v>
      </c>
      <c r="BL191" s="18" t="s">
        <v>151</v>
      </c>
      <c r="BM191" s="117" t="s">
        <v>260</v>
      </c>
    </row>
    <row r="192" spans="1:65" s="13" customFormat="1">
      <c r="B192" s="119"/>
      <c r="C192" s="220"/>
      <c r="D192" s="221" t="s">
        <v>153</v>
      </c>
      <c r="E192" s="222" t="s">
        <v>1</v>
      </c>
      <c r="F192" s="223" t="s">
        <v>261</v>
      </c>
      <c r="G192" s="220"/>
      <c r="H192" s="224">
        <v>68.019000000000005</v>
      </c>
      <c r="I192" s="220"/>
      <c r="J192" s="220"/>
      <c r="L192" s="119"/>
      <c r="M192" s="122"/>
      <c r="N192" s="123"/>
      <c r="O192" s="123"/>
      <c r="P192" s="123"/>
      <c r="Q192" s="123"/>
      <c r="R192" s="123"/>
      <c r="S192" s="123"/>
      <c r="T192" s="124"/>
      <c r="AT192" s="121" t="s">
        <v>153</v>
      </c>
      <c r="AU192" s="121" t="s">
        <v>82</v>
      </c>
      <c r="AV192" s="13" t="s">
        <v>82</v>
      </c>
      <c r="AW192" s="13" t="s">
        <v>28</v>
      </c>
      <c r="AX192" s="13" t="s">
        <v>72</v>
      </c>
      <c r="AY192" s="121" t="s">
        <v>145</v>
      </c>
    </row>
    <row r="193" spans="1:65" s="13" customFormat="1">
      <c r="B193" s="119"/>
      <c r="C193" s="220"/>
      <c r="D193" s="221" t="s">
        <v>153</v>
      </c>
      <c r="E193" s="222" t="s">
        <v>1</v>
      </c>
      <c r="F193" s="223" t="s">
        <v>262</v>
      </c>
      <c r="G193" s="220"/>
      <c r="H193" s="224">
        <v>26.321999999999999</v>
      </c>
      <c r="I193" s="220"/>
      <c r="J193" s="220"/>
      <c r="L193" s="119"/>
      <c r="M193" s="122"/>
      <c r="N193" s="123"/>
      <c r="O193" s="123"/>
      <c r="P193" s="123"/>
      <c r="Q193" s="123"/>
      <c r="R193" s="123"/>
      <c r="S193" s="123"/>
      <c r="T193" s="124"/>
      <c r="AT193" s="121" t="s">
        <v>153</v>
      </c>
      <c r="AU193" s="121" t="s">
        <v>82</v>
      </c>
      <c r="AV193" s="13" t="s">
        <v>82</v>
      </c>
      <c r="AW193" s="13" t="s">
        <v>28</v>
      </c>
      <c r="AX193" s="13" t="s">
        <v>72</v>
      </c>
      <c r="AY193" s="121" t="s">
        <v>145</v>
      </c>
    </row>
    <row r="194" spans="1:65" s="13" customFormat="1" ht="22.5">
      <c r="B194" s="119"/>
      <c r="C194" s="220"/>
      <c r="D194" s="221" t="s">
        <v>153</v>
      </c>
      <c r="E194" s="222" t="s">
        <v>1</v>
      </c>
      <c r="F194" s="223" t="s">
        <v>263</v>
      </c>
      <c r="G194" s="220"/>
      <c r="H194" s="224">
        <v>93.602999999999994</v>
      </c>
      <c r="I194" s="220"/>
      <c r="J194" s="220"/>
      <c r="L194" s="119"/>
      <c r="M194" s="122"/>
      <c r="N194" s="123"/>
      <c r="O194" s="123"/>
      <c r="P194" s="123"/>
      <c r="Q194" s="123"/>
      <c r="R194" s="123"/>
      <c r="S194" s="123"/>
      <c r="T194" s="124"/>
      <c r="AT194" s="121" t="s">
        <v>153</v>
      </c>
      <c r="AU194" s="121" t="s">
        <v>82</v>
      </c>
      <c r="AV194" s="13" t="s">
        <v>82</v>
      </c>
      <c r="AW194" s="13" t="s">
        <v>28</v>
      </c>
      <c r="AX194" s="13" t="s">
        <v>72</v>
      </c>
      <c r="AY194" s="121" t="s">
        <v>145</v>
      </c>
    </row>
    <row r="195" spans="1:65" s="14" customFormat="1">
      <c r="B195" s="125"/>
      <c r="C195" s="225"/>
      <c r="D195" s="221" t="s">
        <v>153</v>
      </c>
      <c r="E195" s="226" t="s">
        <v>1</v>
      </c>
      <c r="F195" s="227" t="s">
        <v>156</v>
      </c>
      <c r="G195" s="225"/>
      <c r="H195" s="228">
        <v>187.94399999999999</v>
      </c>
      <c r="I195" s="225"/>
      <c r="J195" s="225"/>
      <c r="L195" s="125"/>
      <c r="M195" s="127"/>
      <c r="N195" s="128"/>
      <c r="O195" s="128"/>
      <c r="P195" s="128"/>
      <c r="Q195" s="128"/>
      <c r="R195" s="128"/>
      <c r="S195" s="128"/>
      <c r="T195" s="129"/>
      <c r="AT195" s="126" t="s">
        <v>153</v>
      </c>
      <c r="AU195" s="126" t="s">
        <v>82</v>
      </c>
      <c r="AV195" s="14" t="s">
        <v>151</v>
      </c>
      <c r="AW195" s="14" t="s">
        <v>28</v>
      </c>
      <c r="AX195" s="14" t="s">
        <v>80</v>
      </c>
      <c r="AY195" s="126" t="s">
        <v>145</v>
      </c>
    </row>
    <row r="196" spans="1:65" s="2" customFormat="1" ht="24.2" customHeight="1">
      <c r="A196" s="29"/>
      <c r="B196" s="111"/>
      <c r="C196" s="214" t="s">
        <v>264</v>
      </c>
      <c r="D196" s="214" t="s">
        <v>147</v>
      </c>
      <c r="E196" s="215" t="s">
        <v>265</v>
      </c>
      <c r="F196" s="216" t="s">
        <v>266</v>
      </c>
      <c r="G196" s="217" t="s">
        <v>150</v>
      </c>
      <c r="H196" s="218">
        <v>187.94399999999999</v>
      </c>
      <c r="I196" s="239">
        <v>0</v>
      </c>
      <c r="J196" s="219">
        <f>ROUND(I196*H196,2)</f>
        <v>0</v>
      </c>
      <c r="K196" s="112"/>
      <c r="L196" s="30"/>
      <c r="M196" s="113" t="s">
        <v>1</v>
      </c>
      <c r="N196" s="114" t="s">
        <v>37</v>
      </c>
      <c r="O196" s="115">
        <v>0.17</v>
      </c>
      <c r="P196" s="115">
        <f>O196*H196</f>
        <v>31.950479999999999</v>
      </c>
      <c r="Q196" s="115">
        <v>0</v>
      </c>
      <c r="R196" s="115">
        <f>Q196*H196</f>
        <v>0</v>
      </c>
      <c r="S196" s="115">
        <v>0</v>
      </c>
      <c r="T196" s="116">
        <f>S196*H196</f>
        <v>0</v>
      </c>
      <c r="U196" s="29"/>
      <c r="V196" s="29"/>
      <c r="W196" s="29"/>
      <c r="X196" s="29"/>
      <c r="Y196" s="29"/>
      <c r="Z196" s="29"/>
      <c r="AA196" s="29"/>
      <c r="AB196" s="29"/>
      <c r="AC196" s="29"/>
      <c r="AD196" s="29"/>
      <c r="AE196" s="29"/>
      <c r="AR196" s="117" t="s">
        <v>151</v>
      </c>
      <c r="AT196" s="117" t="s">
        <v>147</v>
      </c>
      <c r="AU196" s="117" t="s">
        <v>82</v>
      </c>
      <c r="AY196" s="18" t="s">
        <v>145</v>
      </c>
      <c r="BE196" s="118">
        <f>IF(N196="základní",J196,0)</f>
        <v>0</v>
      </c>
      <c r="BF196" s="118">
        <f>IF(N196="snížená",J196,0)</f>
        <v>0</v>
      </c>
      <c r="BG196" s="118">
        <f>IF(N196="zákl. přenesená",J196,0)</f>
        <v>0</v>
      </c>
      <c r="BH196" s="118">
        <f>IF(N196="sníž. přenesená",J196,0)</f>
        <v>0</v>
      </c>
      <c r="BI196" s="118">
        <f>IF(N196="nulová",J196,0)</f>
        <v>0</v>
      </c>
      <c r="BJ196" s="18" t="s">
        <v>80</v>
      </c>
      <c r="BK196" s="118">
        <f>ROUND(I196*H196,2)</f>
        <v>0</v>
      </c>
      <c r="BL196" s="18" t="s">
        <v>151</v>
      </c>
      <c r="BM196" s="117" t="s">
        <v>267</v>
      </c>
    </row>
    <row r="197" spans="1:65" s="13" customFormat="1">
      <c r="B197" s="119"/>
      <c r="C197" s="220"/>
      <c r="D197" s="221" t="s">
        <v>153</v>
      </c>
      <c r="E197" s="222" t="s">
        <v>1</v>
      </c>
      <c r="F197" s="223" t="s">
        <v>261</v>
      </c>
      <c r="G197" s="220"/>
      <c r="H197" s="224">
        <v>68.019000000000005</v>
      </c>
      <c r="I197" s="220"/>
      <c r="J197" s="220"/>
      <c r="L197" s="119"/>
      <c r="M197" s="122"/>
      <c r="N197" s="123"/>
      <c r="O197" s="123"/>
      <c r="P197" s="123"/>
      <c r="Q197" s="123"/>
      <c r="R197" s="123"/>
      <c r="S197" s="123"/>
      <c r="T197" s="124"/>
      <c r="AT197" s="121" t="s">
        <v>153</v>
      </c>
      <c r="AU197" s="121" t="s">
        <v>82</v>
      </c>
      <c r="AV197" s="13" t="s">
        <v>82</v>
      </c>
      <c r="AW197" s="13" t="s">
        <v>28</v>
      </c>
      <c r="AX197" s="13" t="s">
        <v>72</v>
      </c>
      <c r="AY197" s="121" t="s">
        <v>145</v>
      </c>
    </row>
    <row r="198" spans="1:65" s="13" customFormat="1">
      <c r="B198" s="119"/>
      <c r="C198" s="220"/>
      <c r="D198" s="221" t="s">
        <v>153</v>
      </c>
      <c r="E198" s="222" t="s">
        <v>1</v>
      </c>
      <c r="F198" s="223" t="s">
        <v>262</v>
      </c>
      <c r="G198" s="220"/>
      <c r="H198" s="224">
        <v>26.321999999999999</v>
      </c>
      <c r="I198" s="220"/>
      <c r="J198" s="220"/>
      <c r="L198" s="119"/>
      <c r="M198" s="122"/>
      <c r="N198" s="123"/>
      <c r="O198" s="123"/>
      <c r="P198" s="123"/>
      <c r="Q198" s="123"/>
      <c r="R198" s="123"/>
      <c r="S198" s="123"/>
      <c r="T198" s="124"/>
      <c r="AT198" s="121" t="s">
        <v>153</v>
      </c>
      <c r="AU198" s="121" t="s">
        <v>82</v>
      </c>
      <c r="AV198" s="13" t="s">
        <v>82</v>
      </c>
      <c r="AW198" s="13" t="s">
        <v>28</v>
      </c>
      <c r="AX198" s="13" t="s">
        <v>72</v>
      </c>
      <c r="AY198" s="121" t="s">
        <v>145</v>
      </c>
    </row>
    <row r="199" spans="1:65" s="13" customFormat="1" ht="22.5">
      <c r="B199" s="119"/>
      <c r="C199" s="220"/>
      <c r="D199" s="221" t="s">
        <v>153</v>
      </c>
      <c r="E199" s="222" t="s">
        <v>1</v>
      </c>
      <c r="F199" s="223" t="s">
        <v>263</v>
      </c>
      <c r="G199" s="220"/>
      <c r="H199" s="224">
        <v>93.602999999999994</v>
      </c>
      <c r="I199" s="220"/>
      <c r="J199" s="220"/>
      <c r="L199" s="119"/>
      <c r="M199" s="122"/>
      <c r="N199" s="123"/>
      <c r="O199" s="123"/>
      <c r="P199" s="123"/>
      <c r="Q199" s="123"/>
      <c r="R199" s="123"/>
      <c r="S199" s="123"/>
      <c r="T199" s="124"/>
      <c r="AT199" s="121" t="s">
        <v>153</v>
      </c>
      <c r="AU199" s="121" t="s">
        <v>82</v>
      </c>
      <c r="AV199" s="13" t="s">
        <v>82</v>
      </c>
      <c r="AW199" s="13" t="s">
        <v>28</v>
      </c>
      <c r="AX199" s="13" t="s">
        <v>72</v>
      </c>
      <c r="AY199" s="121" t="s">
        <v>145</v>
      </c>
    </row>
    <row r="200" spans="1:65" s="14" customFormat="1">
      <c r="B200" s="125"/>
      <c r="C200" s="225"/>
      <c r="D200" s="221" t="s">
        <v>153</v>
      </c>
      <c r="E200" s="226" t="s">
        <v>1</v>
      </c>
      <c r="F200" s="227" t="s">
        <v>156</v>
      </c>
      <c r="G200" s="225"/>
      <c r="H200" s="228">
        <v>187.94399999999999</v>
      </c>
      <c r="I200" s="225"/>
      <c r="J200" s="225"/>
      <c r="L200" s="125"/>
      <c r="M200" s="127"/>
      <c r="N200" s="128"/>
      <c r="O200" s="128"/>
      <c r="P200" s="128"/>
      <c r="Q200" s="128"/>
      <c r="R200" s="128"/>
      <c r="S200" s="128"/>
      <c r="T200" s="129"/>
      <c r="AT200" s="126" t="s">
        <v>153</v>
      </c>
      <c r="AU200" s="126" t="s">
        <v>82</v>
      </c>
      <c r="AV200" s="14" t="s">
        <v>151</v>
      </c>
      <c r="AW200" s="14" t="s">
        <v>28</v>
      </c>
      <c r="AX200" s="14" t="s">
        <v>80</v>
      </c>
      <c r="AY200" s="126" t="s">
        <v>145</v>
      </c>
    </row>
    <row r="201" spans="1:65" s="2" customFormat="1" ht="21.75" customHeight="1">
      <c r="A201" s="29"/>
      <c r="B201" s="111"/>
      <c r="C201" s="214" t="s">
        <v>268</v>
      </c>
      <c r="D201" s="214" t="s">
        <v>147</v>
      </c>
      <c r="E201" s="215" t="s">
        <v>269</v>
      </c>
      <c r="F201" s="216" t="s">
        <v>270</v>
      </c>
      <c r="G201" s="217" t="s">
        <v>168</v>
      </c>
      <c r="H201" s="218">
        <v>18.867999999999999</v>
      </c>
      <c r="I201" s="239">
        <v>0</v>
      </c>
      <c r="J201" s="219">
        <f>ROUND(I201*H201,2)</f>
        <v>0</v>
      </c>
      <c r="K201" s="112"/>
      <c r="L201" s="30"/>
      <c r="M201" s="113" t="s">
        <v>1</v>
      </c>
      <c r="N201" s="114" t="s">
        <v>37</v>
      </c>
      <c r="O201" s="115">
        <v>1.4490000000000001</v>
      </c>
      <c r="P201" s="115">
        <f>O201*H201</f>
        <v>27.339731999999998</v>
      </c>
      <c r="Q201" s="115">
        <v>2.5018699999999998</v>
      </c>
      <c r="R201" s="115">
        <f>Q201*H201</f>
        <v>47.205283159999993</v>
      </c>
      <c r="S201" s="115">
        <v>0</v>
      </c>
      <c r="T201" s="116">
        <f>S201*H201</f>
        <v>0</v>
      </c>
      <c r="U201" s="29"/>
      <c r="V201" s="29"/>
      <c r="W201" s="29"/>
      <c r="X201" s="29"/>
      <c r="Y201" s="29"/>
      <c r="Z201" s="29"/>
      <c r="AA201" s="29"/>
      <c r="AB201" s="29"/>
      <c r="AC201" s="29"/>
      <c r="AD201" s="29"/>
      <c r="AE201" s="29"/>
      <c r="AR201" s="117" t="s">
        <v>151</v>
      </c>
      <c r="AT201" s="117" t="s">
        <v>147</v>
      </c>
      <c r="AU201" s="117" t="s">
        <v>82</v>
      </c>
      <c r="AY201" s="18" t="s">
        <v>145</v>
      </c>
      <c r="BE201" s="118">
        <f>IF(N201="základní",J201,0)</f>
        <v>0</v>
      </c>
      <c r="BF201" s="118">
        <f>IF(N201="snížená",J201,0)</f>
        <v>0</v>
      </c>
      <c r="BG201" s="118">
        <f>IF(N201="zákl. přenesená",J201,0)</f>
        <v>0</v>
      </c>
      <c r="BH201" s="118">
        <f>IF(N201="sníž. přenesená",J201,0)</f>
        <v>0</v>
      </c>
      <c r="BI201" s="118">
        <f>IF(N201="nulová",J201,0)</f>
        <v>0</v>
      </c>
      <c r="BJ201" s="18" t="s">
        <v>80</v>
      </c>
      <c r="BK201" s="118">
        <f>ROUND(I201*H201,2)</f>
        <v>0</v>
      </c>
      <c r="BL201" s="18" t="s">
        <v>151</v>
      </c>
      <c r="BM201" s="117" t="s">
        <v>271</v>
      </c>
    </row>
    <row r="202" spans="1:65" s="13" customFormat="1">
      <c r="B202" s="119"/>
      <c r="C202" s="220"/>
      <c r="D202" s="221" t="s">
        <v>153</v>
      </c>
      <c r="E202" s="222" t="s">
        <v>1</v>
      </c>
      <c r="F202" s="223" t="s">
        <v>272</v>
      </c>
      <c r="G202" s="220"/>
      <c r="H202" s="224">
        <v>11.242000000000001</v>
      </c>
      <c r="I202" s="220"/>
      <c r="J202" s="220"/>
      <c r="L202" s="119"/>
      <c r="M202" s="122"/>
      <c r="N202" s="123"/>
      <c r="O202" s="123"/>
      <c r="P202" s="123"/>
      <c r="Q202" s="123"/>
      <c r="R202" s="123"/>
      <c r="S202" s="123"/>
      <c r="T202" s="124"/>
      <c r="AT202" s="121" t="s">
        <v>153</v>
      </c>
      <c r="AU202" s="121" t="s">
        <v>82</v>
      </c>
      <c r="AV202" s="13" t="s">
        <v>82</v>
      </c>
      <c r="AW202" s="13" t="s">
        <v>28</v>
      </c>
      <c r="AX202" s="13" t="s">
        <v>72</v>
      </c>
      <c r="AY202" s="121" t="s">
        <v>145</v>
      </c>
    </row>
    <row r="203" spans="1:65" s="13" customFormat="1">
      <c r="B203" s="119"/>
      <c r="C203" s="220"/>
      <c r="D203" s="221" t="s">
        <v>153</v>
      </c>
      <c r="E203" s="222" t="s">
        <v>1</v>
      </c>
      <c r="F203" s="223" t="s">
        <v>273</v>
      </c>
      <c r="G203" s="220"/>
      <c r="H203" s="224">
        <v>2.3620000000000001</v>
      </c>
      <c r="I203" s="220"/>
      <c r="J203" s="220"/>
      <c r="L203" s="119"/>
      <c r="M203" s="122"/>
      <c r="N203" s="123"/>
      <c r="O203" s="123"/>
      <c r="P203" s="123"/>
      <c r="Q203" s="123"/>
      <c r="R203" s="123"/>
      <c r="S203" s="123"/>
      <c r="T203" s="124"/>
      <c r="AT203" s="121" t="s">
        <v>153</v>
      </c>
      <c r="AU203" s="121" t="s">
        <v>82</v>
      </c>
      <c r="AV203" s="13" t="s">
        <v>82</v>
      </c>
      <c r="AW203" s="13" t="s">
        <v>28</v>
      </c>
      <c r="AX203" s="13" t="s">
        <v>72</v>
      </c>
      <c r="AY203" s="121" t="s">
        <v>145</v>
      </c>
    </row>
    <row r="204" spans="1:65" s="13" customFormat="1">
      <c r="B204" s="119"/>
      <c r="C204" s="220"/>
      <c r="D204" s="221" t="s">
        <v>153</v>
      </c>
      <c r="E204" s="222" t="s">
        <v>1</v>
      </c>
      <c r="F204" s="223" t="s">
        <v>274</v>
      </c>
      <c r="G204" s="220"/>
      <c r="H204" s="224">
        <v>5.2640000000000002</v>
      </c>
      <c r="I204" s="220"/>
      <c r="J204" s="220"/>
      <c r="L204" s="119"/>
      <c r="M204" s="122"/>
      <c r="N204" s="123"/>
      <c r="O204" s="123"/>
      <c r="P204" s="123"/>
      <c r="Q204" s="123"/>
      <c r="R204" s="123"/>
      <c r="S204" s="123"/>
      <c r="T204" s="124"/>
      <c r="AT204" s="121" t="s">
        <v>153</v>
      </c>
      <c r="AU204" s="121" t="s">
        <v>82</v>
      </c>
      <c r="AV204" s="13" t="s">
        <v>82</v>
      </c>
      <c r="AW204" s="13" t="s">
        <v>28</v>
      </c>
      <c r="AX204" s="13" t="s">
        <v>72</v>
      </c>
      <c r="AY204" s="121" t="s">
        <v>145</v>
      </c>
    </row>
    <row r="205" spans="1:65" s="14" customFormat="1">
      <c r="B205" s="125"/>
      <c r="C205" s="225"/>
      <c r="D205" s="221" t="s">
        <v>153</v>
      </c>
      <c r="E205" s="226" t="s">
        <v>1</v>
      </c>
      <c r="F205" s="227" t="s">
        <v>156</v>
      </c>
      <c r="G205" s="225"/>
      <c r="H205" s="228">
        <v>18.867999999999999</v>
      </c>
      <c r="I205" s="225"/>
      <c r="J205" s="225"/>
      <c r="L205" s="125"/>
      <c r="M205" s="127"/>
      <c r="N205" s="128"/>
      <c r="O205" s="128"/>
      <c r="P205" s="128"/>
      <c r="Q205" s="128"/>
      <c r="R205" s="128"/>
      <c r="S205" s="128"/>
      <c r="T205" s="129"/>
      <c r="AT205" s="126" t="s">
        <v>153</v>
      </c>
      <c r="AU205" s="126" t="s">
        <v>82</v>
      </c>
      <c r="AV205" s="14" t="s">
        <v>151</v>
      </c>
      <c r="AW205" s="14" t="s">
        <v>28</v>
      </c>
      <c r="AX205" s="14" t="s">
        <v>80</v>
      </c>
      <c r="AY205" s="126" t="s">
        <v>145</v>
      </c>
    </row>
    <row r="206" spans="1:65" s="12" customFormat="1" ht="22.9" customHeight="1">
      <c r="B206" s="103"/>
      <c r="C206" s="208"/>
      <c r="D206" s="209" t="s">
        <v>71</v>
      </c>
      <c r="E206" s="212" t="s">
        <v>171</v>
      </c>
      <c r="F206" s="212" t="s">
        <v>275</v>
      </c>
      <c r="G206" s="208"/>
      <c r="H206" s="208"/>
      <c r="I206" s="208"/>
      <c r="J206" s="213">
        <f>BK206</f>
        <v>0</v>
      </c>
      <c r="L206" s="103"/>
      <c r="M206" s="105"/>
      <c r="N206" s="106"/>
      <c r="O206" s="106"/>
      <c r="P206" s="107">
        <f>SUM(P207:P218)</f>
        <v>122.166</v>
      </c>
      <c r="Q206" s="106"/>
      <c r="R206" s="107">
        <f>SUM(R207:R218)</f>
        <v>777.27808999999991</v>
      </c>
      <c r="S206" s="106"/>
      <c r="T206" s="108">
        <f>SUM(T207:T218)</f>
        <v>0</v>
      </c>
      <c r="AR206" s="104" t="s">
        <v>80</v>
      </c>
      <c r="AT206" s="109" t="s">
        <v>71</v>
      </c>
      <c r="AU206" s="109" t="s">
        <v>80</v>
      </c>
      <c r="AY206" s="104" t="s">
        <v>145</v>
      </c>
      <c r="BK206" s="110">
        <f>SUM(BK207:BK218)</f>
        <v>0</v>
      </c>
    </row>
    <row r="207" spans="1:65" s="2" customFormat="1" ht="24.2" customHeight="1">
      <c r="A207" s="29"/>
      <c r="B207" s="111"/>
      <c r="C207" s="214" t="s">
        <v>276</v>
      </c>
      <c r="D207" s="214" t="s">
        <v>147</v>
      </c>
      <c r="E207" s="215" t="s">
        <v>277</v>
      </c>
      <c r="F207" s="216" t="s">
        <v>278</v>
      </c>
      <c r="G207" s="217" t="s">
        <v>150</v>
      </c>
      <c r="H207" s="218">
        <v>617</v>
      </c>
      <c r="I207" s="239">
        <v>0</v>
      </c>
      <c r="J207" s="219">
        <f>ROUND(I207*H207,2)</f>
        <v>0</v>
      </c>
      <c r="K207" s="112"/>
      <c r="L207" s="30"/>
      <c r="M207" s="113" t="s">
        <v>1</v>
      </c>
      <c r="N207" s="114" t="s">
        <v>37</v>
      </c>
      <c r="O207" s="115">
        <v>2.9000000000000001E-2</v>
      </c>
      <c r="P207" s="115">
        <f>O207*H207</f>
        <v>17.893000000000001</v>
      </c>
      <c r="Q207" s="115">
        <v>0.46</v>
      </c>
      <c r="R207" s="115">
        <f>Q207*H207</f>
        <v>283.82</v>
      </c>
      <c r="S207" s="115">
        <v>0</v>
      </c>
      <c r="T207" s="116">
        <f>S207*H207</f>
        <v>0</v>
      </c>
      <c r="U207" s="29"/>
      <c r="V207" s="29"/>
      <c r="W207" s="29"/>
      <c r="X207" s="29"/>
      <c r="Y207" s="29"/>
      <c r="Z207" s="29"/>
      <c r="AA207" s="29"/>
      <c r="AB207" s="29"/>
      <c r="AC207" s="29"/>
      <c r="AD207" s="29"/>
      <c r="AE207" s="29"/>
      <c r="AR207" s="117" t="s">
        <v>151</v>
      </c>
      <c r="AT207" s="117" t="s">
        <v>147</v>
      </c>
      <c r="AU207" s="117" t="s">
        <v>82</v>
      </c>
      <c r="AY207" s="18" t="s">
        <v>145</v>
      </c>
      <c r="BE207" s="118">
        <f>IF(N207="základní",J207,0)</f>
        <v>0</v>
      </c>
      <c r="BF207" s="118">
        <f>IF(N207="snížená",J207,0)</f>
        <v>0</v>
      </c>
      <c r="BG207" s="118">
        <f>IF(N207="zákl. přenesená",J207,0)</f>
        <v>0</v>
      </c>
      <c r="BH207" s="118">
        <f>IF(N207="sníž. přenesená",J207,0)</f>
        <v>0</v>
      </c>
      <c r="BI207" s="118">
        <f>IF(N207="nulová",J207,0)</f>
        <v>0</v>
      </c>
      <c r="BJ207" s="18" t="s">
        <v>80</v>
      </c>
      <c r="BK207" s="118">
        <f>ROUND(I207*H207,2)</f>
        <v>0</v>
      </c>
      <c r="BL207" s="18" t="s">
        <v>151</v>
      </c>
      <c r="BM207" s="117" t="s">
        <v>279</v>
      </c>
    </row>
    <row r="208" spans="1:65" s="13" customFormat="1">
      <c r="B208" s="119"/>
      <c r="C208" s="220"/>
      <c r="D208" s="221" t="s">
        <v>153</v>
      </c>
      <c r="E208" s="222" t="s">
        <v>1</v>
      </c>
      <c r="F208" s="223" t="s">
        <v>280</v>
      </c>
      <c r="G208" s="220"/>
      <c r="H208" s="224">
        <v>617</v>
      </c>
      <c r="I208" s="220"/>
      <c r="J208" s="220"/>
      <c r="L208" s="119"/>
      <c r="M208" s="122"/>
      <c r="N208" s="123"/>
      <c r="O208" s="123"/>
      <c r="P208" s="123"/>
      <c r="Q208" s="123"/>
      <c r="R208" s="123"/>
      <c r="S208" s="123"/>
      <c r="T208" s="124"/>
      <c r="AT208" s="121" t="s">
        <v>153</v>
      </c>
      <c r="AU208" s="121" t="s">
        <v>82</v>
      </c>
      <c r="AV208" s="13" t="s">
        <v>82</v>
      </c>
      <c r="AW208" s="13" t="s">
        <v>28</v>
      </c>
      <c r="AX208" s="13" t="s">
        <v>80</v>
      </c>
      <c r="AY208" s="121" t="s">
        <v>145</v>
      </c>
    </row>
    <row r="209" spans="1:65" s="2" customFormat="1" ht="24.2" customHeight="1">
      <c r="A209" s="29"/>
      <c r="B209" s="111"/>
      <c r="C209" s="214" t="s">
        <v>281</v>
      </c>
      <c r="D209" s="214" t="s">
        <v>147</v>
      </c>
      <c r="E209" s="215" t="s">
        <v>282</v>
      </c>
      <c r="F209" s="216" t="s">
        <v>283</v>
      </c>
      <c r="G209" s="217" t="s">
        <v>150</v>
      </c>
      <c r="H209" s="218">
        <v>617</v>
      </c>
      <c r="I209" s="239">
        <v>0</v>
      </c>
      <c r="J209" s="219">
        <f>ROUND(I209*H209,2)</f>
        <v>0</v>
      </c>
      <c r="K209" s="112"/>
      <c r="L209" s="30"/>
      <c r="M209" s="113" t="s">
        <v>1</v>
      </c>
      <c r="N209" s="114" t="s">
        <v>37</v>
      </c>
      <c r="O209" s="115">
        <v>6.4000000000000001E-2</v>
      </c>
      <c r="P209" s="115">
        <f>O209*H209</f>
        <v>39.488</v>
      </c>
      <c r="Q209" s="115">
        <v>0.18462999999999999</v>
      </c>
      <c r="R209" s="115">
        <f>Q209*H209</f>
        <v>113.91670999999999</v>
      </c>
      <c r="S209" s="115">
        <v>0</v>
      </c>
      <c r="T209" s="116">
        <f>S209*H209</f>
        <v>0</v>
      </c>
      <c r="U209" s="29"/>
      <c r="V209" s="29"/>
      <c r="W209" s="29"/>
      <c r="X209" s="29"/>
      <c r="Y209" s="29"/>
      <c r="Z209" s="29"/>
      <c r="AA209" s="29"/>
      <c r="AB209" s="29"/>
      <c r="AC209" s="29"/>
      <c r="AD209" s="29"/>
      <c r="AE209" s="29"/>
      <c r="AR209" s="117" t="s">
        <v>151</v>
      </c>
      <c r="AT209" s="117" t="s">
        <v>147</v>
      </c>
      <c r="AU209" s="117" t="s">
        <v>82</v>
      </c>
      <c r="AY209" s="18" t="s">
        <v>145</v>
      </c>
      <c r="BE209" s="118">
        <f>IF(N209="základní",J209,0)</f>
        <v>0</v>
      </c>
      <c r="BF209" s="118">
        <f>IF(N209="snížená",J209,0)</f>
        <v>0</v>
      </c>
      <c r="BG209" s="118">
        <f>IF(N209="zákl. přenesená",J209,0)</f>
        <v>0</v>
      </c>
      <c r="BH209" s="118">
        <f>IF(N209="sníž. přenesená",J209,0)</f>
        <v>0</v>
      </c>
      <c r="BI209" s="118">
        <f>IF(N209="nulová",J209,0)</f>
        <v>0</v>
      </c>
      <c r="BJ209" s="18" t="s">
        <v>80</v>
      </c>
      <c r="BK209" s="118">
        <f>ROUND(I209*H209,2)</f>
        <v>0</v>
      </c>
      <c r="BL209" s="18" t="s">
        <v>151</v>
      </c>
      <c r="BM209" s="117" t="s">
        <v>284</v>
      </c>
    </row>
    <row r="210" spans="1:65" s="13" customFormat="1">
      <c r="B210" s="119"/>
      <c r="C210" s="220"/>
      <c r="D210" s="221" t="s">
        <v>153</v>
      </c>
      <c r="E210" s="222" t="s">
        <v>1</v>
      </c>
      <c r="F210" s="223" t="s">
        <v>280</v>
      </c>
      <c r="G210" s="220"/>
      <c r="H210" s="224">
        <v>617</v>
      </c>
      <c r="I210" s="220"/>
      <c r="J210" s="220"/>
      <c r="L210" s="119"/>
      <c r="M210" s="122"/>
      <c r="N210" s="123"/>
      <c r="O210" s="123"/>
      <c r="P210" s="123"/>
      <c r="Q210" s="123"/>
      <c r="R210" s="123"/>
      <c r="S210" s="123"/>
      <c r="T210" s="124"/>
      <c r="AT210" s="121" t="s">
        <v>153</v>
      </c>
      <c r="AU210" s="121" t="s">
        <v>82</v>
      </c>
      <c r="AV210" s="13" t="s">
        <v>82</v>
      </c>
      <c r="AW210" s="13" t="s">
        <v>28</v>
      </c>
      <c r="AX210" s="13" t="s">
        <v>80</v>
      </c>
      <c r="AY210" s="121" t="s">
        <v>145</v>
      </c>
    </row>
    <row r="211" spans="1:65" s="2" customFormat="1" ht="16.5" customHeight="1">
      <c r="A211" s="29"/>
      <c r="B211" s="111"/>
      <c r="C211" s="214" t="s">
        <v>285</v>
      </c>
      <c r="D211" s="214" t="s">
        <v>147</v>
      </c>
      <c r="E211" s="215" t="s">
        <v>286</v>
      </c>
      <c r="F211" s="216" t="s">
        <v>287</v>
      </c>
      <c r="G211" s="217" t="s">
        <v>150</v>
      </c>
      <c r="H211" s="218">
        <v>617</v>
      </c>
      <c r="I211" s="239">
        <v>0</v>
      </c>
      <c r="J211" s="219">
        <f>ROUND(I211*H211,2)</f>
        <v>0</v>
      </c>
      <c r="K211" s="112"/>
      <c r="L211" s="30"/>
      <c r="M211" s="113" t="s">
        <v>1</v>
      </c>
      <c r="N211" s="114" t="s">
        <v>37</v>
      </c>
      <c r="O211" s="115">
        <v>2.9000000000000001E-2</v>
      </c>
      <c r="P211" s="115">
        <f>O211*H211</f>
        <v>17.893000000000001</v>
      </c>
      <c r="Q211" s="115">
        <v>0.51085999999999998</v>
      </c>
      <c r="R211" s="115">
        <f>Q211*H211</f>
        <v>315.20062000000001</v>
      </c>
      <c r="S211" s="115">
        <v>0</v>
      </c>
      <c r="T211" s="116">
        <f>S211*H211</f>
        <v>0</v>
      </c>
      <c r="U211" s="29"/>
      <c r="V211" s="29"/>
      <c r="W211" s="29"/>
      <c r="X211" s="29"/>
      <c r="Y211" s="29"/>
      <c r="Z211" s="29"/>
      <c r="AA211" s="29"/>
      <c r="AB211" s="29"/>
      <c r="AC211" s="29"/>
      <c r="AD211" s="29"/>
      <c r="AE211" s="29"/>
      <c r="AR211" s="117" t="s">
        <v>151</v>
      </c>
      <c r="AT211" s="117" t="s">
        <v>147</v>
      </c>
      <c r="AU211" s="117" t="s">
        <v>82</v>
      </c>
      <c r="AY211" s="18" t="s">
        <v>145</v>
      </c>
      <c r="BE211" s="118">
        <f>IF(N211="základní",J211,0)</f>
        <v>0</v>
      </c>
      <c r="BF211" s="118">
        <f>IF(N211="snížená",J211,0)</f>
        <v>0</v>
      </c>
      <c r="BG211" s="118">
        <f>IF(N211="zákl. přenesená",J211,0)</f>
        <v>0</v>
      </c>
      <c r="BH211" s="118">
        <f>IF(N211="sníž. přenesená",J211,0)</f>
        <v>0</v>
      </c>
      <c r="BI211" s="118">
        <f>IF(N211="nulová",J211,0)</f>
        <v>0</v>
      </c>
      <c r="BJ211" s="18" t="s">
        <v>80</v>
      </c>
      <c r="BK211" s="118">
        <f>ROUND(I211*H211,2)</f>
        <v>0</v>
      </c>
      <c r="BL211" s="18" t="s">
        <v>151</v>
      </c>
      <c r="BM211" s="117" t="s">
        <v>288</v>
      </c>
    </row>
    <row r="212" spans="1:65" s="13" customFormat="1">
      <c r="B212" s="119"/>
      <c r="C212" s="220"/>
      <c r="D212" s="221" t="s">
        <v>153</v>
      </c>
      <c r="E212" s="222" t="s">
        <v>1</v>
      </c>
      <c r="F212" s="223" t="s">
        <v>280</v>
      </c>
      <c r="G212" s="220"/>
      <c r="H212" s="224">
        <v>617</v>
      </c>
      <c r="I212" s="220"/>
      <c r="J212" s="220"/>
      <c r="L212" s="119"/>
      <c r="M212" s="122"/>
      <c r="N212" s="123"/>
      <c r="O212" s="123"/>
      <c r="P212" s="123"/>
      <c r="Q212" s="123"/>
      <c r="R212" s="123"/>
      <c r="S212" s="123"/>
      <c r="T212" s="124"/>
      <c r="AT212" s="121" t="s">
        <v>153</v>
      </c>
      <c r="AU212" s="121" t="s">
        <v>82</v>
      </c>
      <c r="AV212" s="13" t="s">
        <v>82</v>
      </c>
      <c r="AW212" s="13" t="s">
        <v>28</v>
      </c>
      <c r="AX212" s="13" t="s">
        <v>80</v>
      </c>
      <c r="AY212" s="121" t="s">
        <v>145</v>
      </c>
    </row>
    <row r="213" spans="1:65" s="2" customFormat="1" ht="24.2" customHeight="1">
      <c r="A213" s="29"/>
      <c r="B213" s="111"/>
      <c r="C213" s="214" t="s">
        <v>289</v>
      </c>
      <c r="D213" s="214" t="s">
        <v>147</v>
      </c>
      <c r="E213" s="215" t="s">
        <v>290</v>
      </c>
      <c r="F213" s="216" t="s">
        <v>291</v>
      </c>
      <c r="G213" s="217" t="s">
        <v>150</v>
      </c>
      <c r="H213" s="218">
        <v>617</v>
      </c>
      <c r="I213" s="239">
        <v>0</v>
      </c>
      <c r="J213" s="219">
        <f>ROUND(I213*H213,2)</f>
        <v>0</v>
      </c>
      <c r="K213" s="112"/>
      <c r="L213" s="30"/>
      <c r="M213" s="113" t="s">
        <v>1</v>
      </c>
      <c r="N213" s="114" t="s">
        <v>37</v>
      </c>
      <c r="O213" s="115">
        <v>8.0000000000000002E-3</v>
      </c>
      <c r="P213" s="115">
        <f>O213*H213</f>
        <v>4.9359999999999999</v>
      </c>
      <c r="Q213" s="115">
        <v>3.4000000000000002E-4</v>
      </c>
      <c r="R213" s="115">
        <f>Q213*H213</f>
        <v>0.20978000000000002</v>
      </c>
      <c r="S213" s="115">
        <v>0</v>
      </c>
      <c r="T213" s="116">
        <f>S213*H213</f>
        <v>0</v>
      </c>
      <c r="U213" s="29"/>
      <c r="V213" s="29"/>
      <c r="W213" s="29"/>
      <c r="X213" s="29"/>
      <c r="Y213" s="29"/>
      <c r="Z213" s="29"/>
      <c r="AA213" s="29"/>
      <c r="AB213" s="29"/>
      <c r="AC213" s="29"/>
      <c r="AD213" s="29"/>
      <c r="AE213" s="29"/>
      <c r="AR213" s="117" t="s">
        <v>151</v>
      </c>
      <c r="AT213" s="117" t="s">
        <v>147</v>
      </c>
      <c r="AU213" s="117" t="s">
        <v>82</v>
      </c>
      <c r="AY213" s="18" t="s">
        <v>145</v>
      </c>
      <c r="BE213" s="118">
        <f>IF(N213="základní",J213,0)</f>
        <v>0</v>
      </c>
      <c r="BF213" s="118">
        <f>IF(N213="snížená",J213,0)</f>
        <v>0</v>
      </c>
      <c r="BG213" s="118">
        <f>IF(N213="zákl. přenesená",J213,0)</f>
        <v>0</v>
      </c>
      <c r="BH213" s="118">
        <f>IF(N213="sníž. přenesená",J213,0)</f>
        <v>0</v>
      </c>
      <c r="BI213" s="118">
        <f>IF(N213="nulová",J213,0)</f>
        <v>0</v>
      </c>
      <c r="BJ213" s="18" t="s">
        <v>80</v>
      </c>
      <c r="BK213" s="118">
        <f>ROUND(I213*H213,2)</f>
        <v>0</v>
      </c>
      <c r="BL213" s="18" t="s">
        <v>151</v>
      </c>
      <c r="BM213" s="117" t="s">
        <v>292</v>
      </c>
    </row>
    <row r="214" spans="1:65" s="13" customFormat="1">
      <c r="B214" s="119"/>
      <c r="C214" s="220"/>
      <c r="D214" s="221" t="s">
        <v>153</v>
      </c>
      <c r="E214" s="222" t="s">
        <v>1</v>
      </c>
      <c r="F214" s="223" t="s">
        <v>280</v>
      </c>
      <c r="G214" s="220"/>
      <c r="H214" s="224">
        <v>617</v>
      </c>
      <c r="I214" s="220"/>
      <c r="J214" s="220"/>
      <c r="L214" s="119"/>
      <c r="M214" s="122"/>
      <c r="N214" s="123"/>
      <c r="O214" s="123"/>
      <c r="P214" s="123"/>
      <c r="Q214" s="123"/>
      <c r="R214" s="123"/>
      <c r="S214" s="123"/>
      <c r="T214" s="124"/>
      <c r="AT214" s="121" t="s">
        <v>153</v>
      </c>
      <c r="AU214" s="121" t="s">
        <v>82</v>
      </c>
      <c r="AV214" s="13" t="s">
        <v>82</v>
      </c>
      <c r="AW214" s="13" t="s">
        <v>28</v>
      </c>
      <c r="AX214" s="13" t="s">
        <v>80</v>
      </c>
      <c r="AY214" s="121" t="s">
        <v>145</v>
      </c>
    </row>
    <row r="215" spans="1:65" s="2" customFormat="1" ht="21.75" customHeight="1">
      <c r="A215" s="29"/>
      <c r="B215" s="111"/>
      <c r="C215" s="214" t="s">
        <v>293</v>
      </c>
      <c r="D215" s="214" t="s">
        <v>147</v>
      </c>
      <c r="E215" s="215" t="s">
        <v>294</v>
      </c>
      <c r="F215" s="216" t="s">
        <v>295</v>
      </c>
      <c r="G215" s="217" t="s">
        <v>150</v>
      </c>
      <c r="H215" s="218">
        <v>617</v>
      </c>
      <c r="I215" s="239">
        <v>0</v>
      </c>
      <c r="J215" s="219">
        <f>ROUND(I215*H215,2)</f>
        <v>0</v>
      </c>
      <c r="K215" s="112"/>
      <c r="L215" s="30"/>
      <c r="M215" s="113" t="s">
        <v>1</v>
      </c>
      <c r="N215" s="114" t="s">
        <v>37</v>
      </c>
      <c r="O215" s="115">
        <v>2E-3</v>
      </c>
      <c r="P215" s="115">
        <f>O215*H215</f>
        <v>1.234</v>
      </c>
      <c r="Q215" s="115">
        <v>2.1000000000000001E-4</v>
      </c>
      <c r="R215" s="115">
        <f>Q215*H215</f>
        <v>0.12957000000000002</v>
      </c>
      <c r="S215" s="115">
        <v>0</v>
      </c>
      <c r="T215" s="116">
        <f>S215*H215</f>
        <v>0</v>
      </c>
      <c r="U215" s="29"/>
      <c r="V215" s="29"/>
      <c r="W215" s="29"/>
      <c r="X215" s="29"/>
      <c r="Y215" s="29"/>
      <c r="Z215" s="29"/>
      <c r="AA215" s="29"/>
      <c r="AB215" s="29"/>
      <c r="AC215" s="29"/>
      <c r="AD215" s="29"/>
      <c r="AE215" s="29"/>
      <c r="AR215" s="117" t="s">
        <v>151</v>
      </c>
      <c r="AT215" s="117" t="s">
        <v>147</v>
      </c>
      <c r="AU215" s="117" t="s">
        <v>82</v>
      </c>
      <c r="AY215" s="18" t="s">
        <v>145</v>
      </c>
      <c r="BE215" s="118">
        <f>IF(N215="základní",J215,0)</f>
        <v>0</v>
      </c>
      <c r="BF215" s="118">
        <f>IF(N215="snížená",J215,0)</f>
        <v>0</v>
      </c>
      <c r="BG215" s="118">
        <f>IF(N215="zákl. přenesená",J215,0)</f>
        <v>0</v>
      </c>
      <c r="BH215" s="118">
        <f>IF(N215="sníž. přenesená",J215,0)</f>
        <v>0</v>
      </c>
      <c r="BI215" s="118">
        <f>IF(N215="nulová",J215,0)</f>
        <v>0</v>
      </c>
      <c r="BJ215" s="18" t="s">
        <v>80</v>
      </c>
      <c r="BK215" s="118">
        <f>ROUND(I215*H215,2)</f>
        <v>0</v>
      </c>
      <c r="BL215" s="18" t="s">
        <v>151</v>
      </c>
      <c r="BM215" s="117" t="s">
        <v>296</v>
      </c>
    </row>
    <row r="216" spans="1:65" s="13" customFormat="1">
      <c r="B216" s="119"/>
      <c r="C216" s="220"/>
      <c r="D216" s="221" t="s">
        <v>153</v>
      </c>
      <c r="E216" s="222" t="s">
        <v>1</v>
      </c>
      <c r="F216" s="223" t="s">
        <v>280</v>
      </c>
      <c r="G216" s="220"/>
      <c r="H216" s="224">
        <v>617</v>
      </c>
      <c r="I216" s="220"/>
      <c r="J216" s="220"/>
      <c r="L216" s="119"/>
      <c r="M216" s="122"/>
      <c r="N216" s="123"/>
      <c r="O216" s="123"/>
      <c r="P216" s="123"/>
      <c r="Q216" s="123"/>
      <c r="R216" s="123"/>
      <c r="S216" s="123"/>
      <c r="T216" s="124"/>
      <c r="AT216" s="121" t="s">
        <v>153</v>
      </c>
      <c r="AU216" s="121" t="s">
        <v>82</v>
      </c>
      <c r="AV216" s="13" t="s">
        <v>82</v>
      </c>
      <c r="AW216" s="13" t="s">
        <v>28</v>
      </c>
      <c r="AX216" s="13" t="s">
        <v>80</v>
      </c>
      <c r="AY216" s="121" t="s">
        <v>145</v>
      </c>
    </row>
    <row r="217" spans="1:65" s="2" customFormat="1" ht="24.2" customHeight="1">
      <c r="A217" s="29"/>
      <c r="B217" s="111"/>
      <c r="C217" s="214" t="s">
        <v>297</v>
      </c>
      <c r="D217" s="214" t="s">
        <v>147</v>
      </c>
      <c r="E217" s="215" t="s">
        <v>298</v>
      </c>
      <c r="F217" s="216" t="s">
        <v>299</v>
      </c>
      <c r="G217" s="217" t="s">
        <v>150</v>
      </c>
      <c r="H217" s="218">
        <v>617</v>
      </c>
      <c r="I217" s="239">
        <v>0</v>
      </c>
      <c r="J217" s="219">
        <f>ROUND(I217*H217,2)</f>
        <v>0</v>
      </c>
      <c r="K217" s="112"/>
      <c r="L217" s="30"/>
      <c r="M217" s="113" t="s">
        <v>1</v>
      </c>
      <c r="N217" s="114" t="s">
        <v>37</v>
      </c>
      <c r="O217" s="115">
        <v>6.6000000000000003E-2</v>
      </c>
      <c r="P217" s="115">
        <f>O217*H217</f>
        <v>40.722000000000001</v>
      </c>
      <c r="Q217" s="115">
        <v>0.10373</v>
      </c>
      <c r="R217" s="115">
        <f>Q217*H217</f>
        <v>64.001410000000007</v>
      </c>
      <c r="S217" s="115">
        <v>0</v>
      </c>
      <c r="T217" s="116">
        <f>S217*H217</f>
        <v>0</v>
      </c>
      <c r="U217" s="29"/>
      <c r="V217" s="29"/>
      <c r="W217" s="29"/>
      <c r="X217" s="29"/>
      <c r="Y217" s="29"/>
      <c r="Z217" s="29"/>
      <c r="AA217" s="29"/>
      <c r="AB217" s="29"/>
      <c r="AC217" s="29"/>
      <c r="AD217" s="29"/>
      <c r="AE217" s="29"/>
      <c r="AR217" s="117" t="s">
        <v>151</v>
      </c>
      <c r="AT217" s="117" t="s">
        <v>147</v>
      </c>
      <c r="AU217" s="117" t="s">
        <v>82</v>
      </c>
      <c r="AY217" s="18" t="s">
        <v>145</v>
      </c>
      <c r="BE217" s="118">
        <f>IF(N217="základní",J217,0)</f>
        <v>0</v>
      </c>
      <c r="BF217" s="118">
        <f>IF(N217="snížená",J217,0)</f>
        <v>0</v>
      </c>
      <c r="BG217" s="118">
        <f>IF(N217="zákl. přenesená",J217,0)</f>
        <v>0</v>
      </c>
      <c r="BH217" s="118">
        <f>IF(N217="sníž. přenesená",J217,0)</f>
        <v>0</v>
      </c>
      <c r="BI217" s="118">
        <f>IF(N217="nulová",J217,0)</f>
        <v>0</v>
      </c>
      <c r="BJ217" s="18" t="s">
        <v>80</v>
      </c>
      <c r="BK217" s="118">
        <f>ROUND(I217*H217,2)</f>
        <v>0</v>
      </c>
      <c r="BL217" s="18" t="s">
        <v>151</v>
      </c>
      <c r="BM217" s="117" t="s">
        <v>300</v>
      </c>
    </row>
    <row r="218" spans="1:65" s="13" customFormat="1">
      <c r="B218" s="119"/>
      <c r="C218" s="220"/>
      <c r="D218" s="221" t="s">
        <v>153</v>
      </c>
      <c r="E218" s="222" t="s">
        <v>1</v>
      </c>
      <c r="F218" s="223" t="s">
        <v>280</v>
      </c>
      <c r="G218" s="220"/>
      <c r="H218" s="224">
        <v>617</v>
      </c>
      <c r="I218" s="220"/>
      <c r="J218" s="220"/>
      <c r="L218" s="119"/>
      <c r="M218" s="122"/>
      <c r="N218" s="123"/>
      <c r="O218" s="123"/>
      <c r="P218" s="123"/>
      <c r="Q218" s="123"/>
      <c r="R218" s="123"/>
      <c r="S218" s="123"/>
      <c r="T218" s="124"/>
      <c r="AT218" s="121" t="s">
        <v>153</v>
      </c>
      <c r="AU218" s="121" t="s">
        <v>82</v>
      </c>
      <c r="AV218" s="13" t="s">
        <v>82</v>
      </c>
      <c r="AW218" s="13" t="s">
        <v>28</v>
      </c>
      <c r="AX218" s="13" t="s">
        <v>80</v>
      </c>
      <c r="AY218" s="121" t="s">
        <v>145</v>
      </c>
    </row>
    <row r="219" spans="1:65" s="12" customFormat="1" ht="22.9" customHeight="1">
      <c r="B219" s="103"/>
      <c r="C219" s="208"/>
      <c r="D219" s="209" t="s">
        <v>71</v>
      </c>
      <c r="E219" s="212" t="s">
        <v>301</v>
      </c>
      <c r="F219" s="212" t="s">
        <v>302</v>
      </c>
      <c r="G219" s="208"/>
      <c r="H219" s="208"/>
      <c r="I219" s="208"/>
      <c r="J219" s="213">
        <f>BK219</f>
        <v>0</v>
      </c>
      <c r="L219" s="103"/>
      <c r="M219" s="105"/>
      <c r="N219" s="106"/>
      <c r="O219" s="106"/>
      <c r="P219" s="107">
        <f>SUM(P220:P226)</f>
        <v>316.34199999999998</v>
      </c>
      <c r="Q219" s="106"/>
      <c r="R219" s="107">
        <f>SUM(R220:R226)</f>
        <v>72.358000000000004</v>
      </c>
      <c r="S219" s="106"/>
      <c r="T219" s="108">
        <f>SUM(T220:T226)</f>
        <v>0</v>
      </c>
      <c r="AR219" s="104" t="s">
        <v>80</v>
      </c>
      <c r="AT219" s="109" t="s">
        <v>71</v>
      </c>
      <c r="AU219" s="109" t="s">
        <v>80</v>
      </c>
      <c r="AY219" s="104" t="s">
        <v>145</v>
      </c>
      <c r="BK219" s="110">
        <f>SUM(BK220:BK226)</f>
        <v>0</v>
      </c>
    </row>
    <row r="220" spans="1:65" s="2" customFormat="1" ht="33" customHeight="1">
      <c r="A220" s="29"/>
      <c r="B220" s="111"/>
      <c r="C220" s="214" t="s">
        <v>160</v>
      </c>
      <c r="D220" s="214" t="s">
        <v>147</v>
      </c>
      <c r="E220" s="215" t="s">
        <v>303</v>
      </c>
      <c r="F220" s="216" t="s">
        <v>304</v>
      </c>
      <c r="G220" s="217" t="s">
        <v>150</v>
      </c>
      <c r="H220" s="218">
        <v>598</v>
      </c>
      <c r="I220" s="239">
        <v>0</v>
      </c>
      <c r="J220" s="219">
        <f>ROUND(I220*H220,2)</f>
        <v>0</v>
      </c>
      <c r="K220" s="112"/>
      <c r="L220" s="30"/>
      <c r="M220" s="113" t="s">
        <v>1</v>
      </c>
      <c r="N220" s="114" t="s">
        <v>37</v>
      </c>
      <c r="O220" s="115">
        <v>3.3000000000000002E-2</v>
      </c>
      <c r="P220" s="115">
        <f>O220*H220</f>
        <v>19.734000000000002</v>
      </c>
      <c r="Q220" s="115">
        <v>0</v>
      </c>
      <c r="R220" s="115">
        <f>Q220*H220</f>
        <v>0</v>
      </c>
      <c r="S220" s="115">
        <v>0</v>
      </c>
      <c r="T220" s="116">
        <f>S220*H220</f>
        <v>0</v>
      </c>
      <c r="U220" s="29"/>
      <c r="V220" s="29"/>
      <c r="W220" s="29"/>
      <c r="X220" s="29"/>
      <c r="Y220" s="29"/>
      <c r="Z220" s="29"/>
      <c r="AA220" s="29"/>
      <c r="AB220" s="29"/>
      <c r="AC220" s="29"/>
      <c r="AD220" s="29"/>
      <c r="AE220" s="29"/>
      <c r="AR220" s="117" t="s">
        <v>151</v>
      </c>
      <c r="AT220" s="117" t="s">
        <v>147</v>
      </c>
      <c r="AU220" s="117" t="s">
        <v>82</v>
      </c>
      <c r="AY220" s="18" t="s">
        <v>145</v>
      </c>
      <c r="BE220" s="118">
        <f>IF(N220="základní",J220,0)</f>
        <v>0</v>
      </c>
      <c r="BF220" s="118">
        <f>IF(N220="snížená",J220,0)</f>
        <v>0</v>
      </c>
      <c r="BG220" s="118">
        <f>IF(N220="zákl. přenesená",J220,0)</f>
        <v>0</v>
      </c>
      <c r="BH220" s="118">
        <f>IF(N220="sníž. přenesená",J220,0)</f>
        <v>0</v>
      </c>
      <c r="BI220" s="118">
        <f>IF(N220="nulová",J220,0)</f>
        <v>0</v>
      </c>
      <c r="BJ220" s="18" t="s">
        <v>80</v>
      </c>
      <c r="BK220" s="118">
        <f>ROUND(I220*H220,2)</f>
        <v>0</v>
      </c>
      <c r="BL220" s="18" t="s">
        <v>151</v>
      </c>
      <c r="BM220" s="117" t="s">
        <v>305</v>
      </c>
    </row>
    <row r="221" spans="1:65" s="13" customFormat="1" ht="33.75">
      <c r="B221" s="119"/>
      <c r="C221" s="220"/>
      <c r="D221" s="221" t="s">
        <v>153</v>
      </c>
      <c r="E221" s="222" t="s">
        <v>1</v>
      </c>
      <c r="F221" s="223" t="s">
        <v>306</v>
      </c>
      <c r="G221" s="220"/>
      <c r="H221" s="224">
        <v>598</v>
      </c>
      <c r="I221" s="220"/>
      <c r="J221" s="220"/>
      <c r="L221" s="119"/>
      <c r="M221" s="122"/>
      <c r="N221" s="123"/>
      <c r="O221" s="123"/>
      <c r="P221" s="123"/>
      <c r="Q221" s="123"/>
      <c r="R221" s="123"/>
      <c r="S221" s="123"/>
      <c r="T221" s="124"/>
      <c r="AT221" s="121" t="s">
        <v>153</v>
      </c>
      <c r="AU221" s="121" t="s">
        <v>82</v>
      </c>
      <c r="AV221" s="13" t="s">
        <v>82</v>
      </c>
      <c r="AW221" s="13" t="s">
        <v>28</v>
      </c>
      <c r="AX221" s="13" t="s">
        <v>80</v>
      </c>
      <c r="AY221" s="121" t="s">
        <v>145</v>
      </c>
    </row>
    <row r="222" spans="1:65" s="2" customFormat="1" ht="33" customHeight="1">
      <c r="A222" s="29"/>
      <c r="B222" s="111"/>
      <c r="C222" s="214" t="s">
        <v>307</v>
      </c>
      <c r="D222" s="214" t="s">
        <v>147</v>
      </c>
      <c r="E222" s="215" t="s">
        <v>308</v>
      </c>
      <c r="F222" s="216" t="s">
        <v>309</v>
      </c>
      <c r="G222" s="217" t="s">
        <v>150</v>
      </c>
      <c r="H222" s="218">
        <v>598</v>
      </c>
      <c r="I222" s="239">
        <v>0</v>
      </c>
      <c r="J222" s="219">
        <f>ROUND(I222*H222,2)</f>
        <v>0</v>
      </c>
      <c r="K222" s="112"/>
      <c r="L222" s="30"/>
      <c r="M222" s="113" t="s">
        <v>1</v>
      </c>
      <c r="N222" s="114" t="s">
        <v>37</v>
      </c>
      <c r="O222" s="115">
        <v>2.5000000000000001E-2</v>
      </c>
      <c r="P222" s="115">
        <f>O222*H222</f>
        <v>14.950000000000001</v>
      </c>
      <c r="Q222" s="115">
        <v>0</v>
      </c>
      <c r="R222" s="115">
        <f>Q222*H222</f>
        <v>0</v>
      </c>
      <c r="S222" s="115">
        <v>0</v>
      </c>
      <c r="T222" s="116">
        <f>S222*H222</f>
        <v>0</v>
      </c>
      <c r="U222" s="29"/>
      <c r="V222" s="29"/>
      <c r="W222" s="29"/>
      <c r="X222" s="29"/>
      <c r="Y222" s="29"/>
      <c r="Z222" s="29"/>
      <c r="AA222" s="29"/>
      <c r="AB222" s="29"/>
      <c r="AC222" s="29"/>
      <c r="AD222" s="29"/>
      <c r="AE222" s="29"/>
      <c r="AR222" s="117" t="s">
        <v>151</v>
      </c>
      <c r="AT222" s="117" t="s">
        <v>147</v>
      </c>
      <c r="AU222" s="117" t="s">
        <v>82</v>
      </c>
      <c r="AY222" s="18" t="s">
        <v>145</v>
      </c>
      <c r="BE222" s="118">
        <f>IF(N222="základní",J222,0)</f>
        <v>0</v>
      </c>
      <c r="BF222" s="118">
        <f>IF(N222="snížená",J222,0)</f>
        <v>0</v>
      </c>
      <c r="BG222" s="118">
        <f>IF(N222="zákl. přenesená",J222,0)</f>
        <v>0</v>
      </c>
      <c r="BH222" s="118">
        <f>IF(N222="sníž. přenesená",J222,0)</f>
        <v>0</v>
      </c>
      <c r="BI222" s="118">
        <f>IF(N222="nulová",J222,0)</f>
        <v>0</v>
      </c>
      <c r="BJ222" s="18" t="s">
        <v>80</v>
      </c>
      <c r="BK222" s="118">
        <f>ROUND(I222*H222,2)</f>
        <v>0</v>
      </c>
      <c r="BL222" s="18" t="s">
        <v>151</v>
      </c>
      <c r="BM222" s="117" t="s">
        <v>310</v>
      </c>
    </row>
    <row r="223" spans="1:65" s="13" customFormat="1" ht="33.75">
      <c r="B223" s="119"/>
      <c r="C223" s="220"/>
      <c r="D223" s="221" t="s">
        <v>153</v>
      </c>
      <c r="E223" s="222" t="s">
        <v>1</v>
      </c>
      <c r="F223" s="223" t="s">
        <v>306</v>
      </c>
      <c r="G223" s="220"/>
      <c r="H223" s="224">
        <v>598</v>
      </c>
      <c r="I223" s="220"/>
      <c r="J223" s="220"/>
      <c r="L223" s="119"/>
      <c r="M223" s="122"/>
      <c r="N223" s="123"/>
      <c r="O223" s="123"/>
      <c r="P223" s="123"/>
      <c r="Q223" s="123"/>
      <c r="R223" s="123"/>
      <c r="S223" s="123"/>
      <c r="T223" s="124"/>
      <c r="AT223" s="121" t="s">
        <v>153</v>
      </c>
      <c r="AU223" s="121" t="s">
        <v>82</v>
      </c>
      <c r="AV223" s="13" t="s">
        <v>82</v>
      </c>
      <c r="AW223" s="13" t="s">
        <v>28</v>
      </c>
      <c r="AX223" s="13" t="s">
        <v>80</v>
      </c>
      <c r="AY223" s="121" t="s">
        <v>145</v>
      </c>
    </row>
    <row r="224" spans="1:65" s="2" customFormat="1" ht="37.9" customHeight="1">
      <c r="A224" s="29"/>
      <c r="B224" s="111"/>
      <c r="C224" s="214" t="s">
        <v>311</v>
      </c>
      <c r="D224" s="214" t="s">
        <v>147</v>
      </c>
      <c r="E224" s="215" t="s">
        <v>312</v>
      </c>
      <c r="F224" s="216" t="s">
        <v>313</v>
      </c>
      <c r="G224" s="217" t="s">
        <v>150</v>
      </c>
      <c r="H224" s="218">
        <v>598</v>
      </c>
      <c r="I224" s="239">
        <v>0</v>
      </c>
      <c r="J224" s="219">
        <f>ROUND(I224*H224,2)</f>
        <v>0</v>
      </c>
      <c r="K224" s="112"/>
      <c r="L224" s="30"/>
      <c r="M224" s="113" t="s">
        <v>1</v>
      </c>
      <c r="N224" s="114" t="s">
        <v>37</v>
      </c>
      <c r="O224" s="115">
        <v>0.47099999999999997</v>
      </c>
      <c r="P224" s="115">
        <f>O224*H224</f>
        <v>281.65799999999996</v>
      </c>
      <c r="Q224" s="115">
        <v>9.8000000000000004E-2</v>
      </c>
      <c r="R224" s="115">
        <f>Q224*H224</f>
        <v>58.603999999999999</v>
      </c>
      <c r="S224" s="115">
        <v>0</v>
      </c>
      <c r="T224" s="116">
        <f>S224*H224</f>
        <v>0</v>
      </c>
      <c r="U224" s="29"/>
      <c r="V224" s="29"/>
      <c r="W224" s="29"/>
      <c r="X224" s="29"/>
      <c r="Y224" s="29"/>
      <c r="Z224" s="29"/>
      <c r="AA224" s="29"/>
      <c r="AB224" s="29"/>
      <c r="AC224" s="29"/>
      <c r="AD224" s="29"/>
      <c r="AE224" s="29"/>
      <c r="AR224" s="117" t="s">
        <v>151</v>
      </c>
      <c r="AT224" s="117" t="s">
        <v>147</v>
      </c>
      <c r="AU224" s="117" t="s">
        <v>82</v>
      </c>
      <c r="AY224" s="18" t="s">
        <v>145</v>
      </c>
      <c r="BE224" s="118">
        <f>IF(N224="základní",J224,0)</f>
        <v>0</v>
      </c>
      <c r="BF224" s="118">
        <f>IF(N224="snížená",J224,0)</f>
        <v>0</v>
      </c>
      <c r="BG224" s="118">
        <f>IF(N224="zákl. přenesená",J224,0)</f>
        <v>0</v>
      </c>
      <c r="BH224" s="118">
        <f>IF(N224="sníž. přenesená",J224,0)</f>
        <v>0</v>
      </c>
      <c r="BI224" s="118">
        <f>IF(N224="nulová",J224,0)</f>
        <v>0</v>
      </c>
      <c r="BJ224" s="18" t="s">
        <v>80</v>
      </c>
      <c r="BK224" s="118">
        <f>ROUND(I224*H224,2)</f>
        <v>0</v>
      </c>
      <c r="BL224" s="18" t="s">
        <v>151</v>
      </c>
      <c r="BM224" s="117" t="s">
        <v>314</v>
      </c>
    </row>
    <row r="225" spans="1:65" s="13" customFormat="1" ht="33.75">
      <c r="B225" s="119"/>
      <c r="C225" s="220"/>
      <c r="D225" s="221" t="s">
        <v>153</v>
      </c>
      <c r="E225" s="222" t="s">
        <v>1</v>
      </c>
      <c r="F225" s="223" t="s">
        <v>306</v>
      </c>
      <c r="G225" s="220"/>
      <c r="H225" s="224">
        <v>598</v>
      </c>
      <c r="I225" s="220"/>
      <c r="J225" s="220"/>
      <c r="L225" s="119"/>
      <c r="M225" s="122"/>
      <c r="N225" s="123"/>
      <c r="O225" s="123"/>
      <c r="P225" s="123"/>
      <c r="Q225" s="123"/>
      <c r="R225" s="123"/>
      <c r="S225" s="123"/>
      <c r="T225" s="124"/>
      <c r="AT225" s="121" t="s">
        <v>153</v>
      </c>
      <c r="AU225" s="121" t="s">
        <v>82</v>
      </c>
      <c r="AV225" s="13" t="s">
        <v>82</v>
      </c>
      <c r="AW225" s="13" t="s">
        <v>28</v>
      </c>
      <c r="AX225" s="13" t="s">
        <v>80</v>
      </c>
      <c r="AY225" s="121" t="s">
        <v>145</v>
      </c>
    </row>
    <row r="226" spans="1:65" s="2" customFormat="1" ht="24.2" customHeight="1">
      <c r="A226" s="29"/>
      <c r="B226" s="111"/>
      <c r="C226" s="233" t="s">
        <v>315</v>
      </c>
      <c r="D226" s="233" t="s">
        <v>316</v>
      </c>
      <c r="E226" s="234" t="s">
        <v>317</v>
      </c>
      <c r="F226" s="235" t="s">
        <v>318</v>
      </c>
      <c r="G226" s="236" t="s">
        <v>319</v>
      </c>
      <c r="H226" s="237">
        <v>598</v>
      </c>
      <c r="I226" s="239">
        <v>0</v>
      </c>
      <c r="J226" s="238">
        <f>ROUND(I226*H226,2)</f>
        <v>0</v>
      </c>
      <c r="K226" s="135"/>
      <c r="L226" s="136"/>
      <c r="M226" s="137" t="s">
        <v>1</v>
      </c>
      <c r="N226" s="138" t="s">
        <v>37</v>
      </c>
      <c r="O226" s="115">
        <v>0</v>
      </c>
      <c r="P226" s="115">
        <f>O226*H226</f>
        <v>0</v>
      </c>
      <c r="Q226" s="115">
        <v>2.3E-2</v>
      </c>
      <c r="R226" s="115">
        <f>Q226*H226</f>
        <v>13.754</v>
      </c>
      <c r="S226" s="115">
        <v>0</v>
      </c>
      <c r="T226" s="116">
        <f>S226*H226</f>
        <v>0</v>
      </c>
      <c r="U226" s="29"/>
      <c r="V226" s="29"/>
      <c r="W226" s="29"/>
      <c r="X226" s="29"/>
      <c r="Y226" s="29"/>
      <c r="Z226" s="29"/>
      <c r="AA226" s="29"/>
      <c r="AB226" s="29"/>
      <c r="AC226" s="29"/>
      <c r="AD226" s="29"/>
      <c r="AE226" s="29"/>
      <c r="AR226" s="117" t="s">
        <v>188</v>
      </c>
      <c r="AT226" s="117" t="s">
        <v>316</v>
      </c>
      <c r="AU226" s="117" t="s">
        <v>82</v>
      </c>
      <c r="AY226" s="18" t="s">
        <v>145</v>
      </c>
      <c r="BE226" s="118">
        <f>IF(N226="základní",J226,0)</f>
        <v>0</v>
      </c>
      <c r="BF226" s="118">
        <f>IF(N226="snížená",J226,0)</f>
        <v>0</v>
      </c>
      <c r="BG226" s="118">
        <f>IF(N226="zákl. přenesená",J226,0)</f>
        <v>0</v>
      </c>
      <c r="BH226" s="118">
        <f>IF(N226="sníž. přenesená",J226,0)</f>
        <v>0</v>
      </c>
      <c r="BI226" s="118">
        <f>IF(N226="nulová",J226,0)</f>
        <v>0</v>
      </c>
      <c r="BJ226" s="18" t="s">
        <v>80</v>
      </c>
      <c r="BK226" s="118">
        <f>ROUND(I226*H226,2)</f>
        <v>0</v>
      </c>
      <c r="BL226" s="18" t="s">
        <v>151</v>
      </c>
      <c r="BM226" s="117" t="s">
        <v>320</v>
      </c>
    </row>
    <row r="227" spans="1:65" s="12" customFormat="1" ht="22.9" customHeight="1">
      <c r="B227" s="103"/>
      <c r="C227" s="208"/>
      <c r="D227" s="209" t="s">
        <v>71</v>
      </c>
      <c r="E227" s="212" t="s">
        <v>321</v>
      </c>
      <c r="F227" s="212" t="s">
        <v>322</v>
      </c>
      <c r="G227" s="208"/>
      <c r="H227" s="208"/>
      <c r="I227" s="208"/>
      <c r="J227" s="213">
        <f>BK227</f>
        <v>0</v>
      </c>
      <c r="L227" s="103"/>
      <c r="M227" s="105"/>
      <c r="N227" s="106"/>
      <c r="O227" s="106"/>
      <c r="P227" s="107">
        <f>SUM(P228:P235)</f>
        <v>17.489440000000002</v>
      </c>
      <c r="Q227" s="106"/>
      <c r="R227" s="107">
        <f>SUM(R228:R235)</f>
        <v>6.0807696</v>
      </c>
      <c r="S227" s="106"/>
      <c r="T227" s="108">
        <f>SUM(T228:T235)</f>
        <v>0</v>
      </c>
      <c r="AR227" s="104" t="s">
        <v>80</v>
      </c>
      <c r="AT227" s="109" t="s">
        <v>71</v>
      </c>
      <c r="AU227" s="109" t="s">
        <v>80</v>
      </c>
      <c r="AY227" s="104" t="s">
        <v>145</v>
      </c>
      <c r="BK227" s="110">
        <f>SUM(BK228:BK235)</f>
        <v>0</v>
      </c>
    </row>
    <row r="228" spans="1:65" s="2" customFormat="1" ht="33" customHeight="1">
      <c r="A228" s="29"/>
      <c r="B228" s="111"/>
      <c r="C228" s="214" t="s">
        <v>323</v>
      </c>
      <c r="D228" s="214" t="s">
        <v>147</v>
      </c>
      <c r="E228" s="215" t="s">
        <v>303</v>
      </c>
      <c r="F228" s="216" t="s">
        <v>304</v>
      </c>
      <c r="G228" s="217" t="s">
        <v>150</v>
      </c>
      <c r="H228" s="218">
        <v>22.48</v>
      </c>
      <c r="I228" s="239">
        <v>0</v>
      </c>
      <c r="J228" s="219">
        <f>ROUND(I228*H228,2)</f>
        <v>0</v>
      </c>
      <c r="K228" s="112"/>
      <c r="L228" s="30"/>
      <c r="M228" s="113" t="s">
        <v>1</v>
      </c>
      <c r="N228" s="114" t="s">
        <v>37</v>
      </c>
      <c r="O228" s="115">
        <v>3.3000000000000002E-2</v>
      </c>
      <c r="P228" s="115">
        <f>O228*H228</f>
        <v>0.74184000000000005</v>
      </c>
      <c r="Q228" s="115">
        <v>0</v>
      </c>
      <c r="R228" s="115">
        <f>Q228*H228</f>
        <v>0</v>
      </c>
      <c r="S228" s="115">
        <v>0</v>
      </c>
      <c r="T228" s="116">
        <f>S228*H228</f>
        <v>0</v>
      </c>
      <c r="U228" s="29"/>
      <c r="V228" s="29"/>
      <c r="W228" s="29"/>
      <c r="X228" s="29"/>
      <c r="Y228" s="29"/>
      <c r="Z228" s="29"/>
      <c r="AA228" s="29"/>
      <c r="AB228" s="29"/>
      <c r="AC228" s="29"/>
      <c r="AD228" s="29"/>
      <c r="AE228" s="29"/>
      <c r="AR228" s="117" t="s">
        <v>151</v>
      </c>
      <c r="AT228" s="117" t="s">
        <v>147</v>
      </c>
      <c r="AU228" s="117" t="s">
        <v>82</v>
      </c>
      <c r="AY228" s="18" t="s">
        <v>145</v>
      </c>
      <c r="BE228" s="118">
        <f>IF(N228="základní",J228,0)</f>
        <v>0</v>
      </c>
      <c r="BF228" s="118">
        <f>IF(N228="snížená",J228,0)</f>
        <v>0</v>
      </c>
      <c r="BG228" s="118">
        <f>IF(N228="zákl. přenesená",J228,0)</f>
        <v>0</v>
      </c>
      <c r="BH228" s="118">
        <f>IF(N228="sníž. přenesená",J228,0)</f>
        <v>0</v>
      </c>
      <c r="BI228" s="118">
        <f>IF(N228="nulová",J228,0)</f>
        <v>0</v>
      </c>
      <c r="BJ228" s="18" t="s">
        <v>80</v>
      </c>
      <c r="BK228" s="118">
        <f>ROUND(I228*H228,2)</f>
        <v>0</v>
      </c>
      <c r="BL228" s="18" t="s">
        <v>151</v>
      </c>
      <c r="BM228" s="117" t="s">
        <v>324</v>
      </c>
    </row>
    <row r="229" spans="1:65" s="13" customFormat="1">
      <c r="B229" s="119"/>
      <c r="C229" s="220"/>
      <c r="D229" s="221" t="s">
        <v>153</v>
      </c>
      <c r="E229" s="222" t="s">
        <v>1</v>
      </c>
      <c r="F229" s="223" t="s">
        <v>325</v>
      </c>
      <c r="G229" s="220"/>
      <c r="H229" s="224">
        <v>22.48</v>
      </c>
      <c r="I229" s="220"/>
      <c r="J229" s="220"/>
      <c r="L229" s="119"/>
      <c r="M229" s="122"/>
      <c r="N229" s="123"/>
      <c r="O229" s="123"/>
      <c r="P229" s="123"/>
      <c r="Q229" s="123"/>
      <c r="R229" s="123"/>
      <c r="S229" s="123"/>
      <c r="T229" s="124"/>
      <c r="AT229" s="121" t="s">
        <v>153</v>
      </c>
      <c r="AU229" s="121" t="s">
        <v>82</v>
      </c>
      <c r="AV229" s="13" t="s">
        <v>82</v>
      </c>
      <c r="AW229" s="13" t="s">
        <v>28</v>
      </c>
      <c r="AX229" s="13" t="s">
        <v>80</v>
      </c>
      <c r="AY229" s="121" t="s">
        <v>145</v>
      </c>
    </row>
    <row r="230" spans="1:65" s="2" customFormat="1" ht="33" customHeight="1">
      <c r="A230" s="29"/>
      <c r="B230" s="111"/>
      <c r="C230" s="214" t="s">
        <v>326</v>
      </c>
      <c r="D230" s="214" t="s">
        <v>147</v>
      </c>
      <c r="E230" s="215" t="s">
        <v>308</v>
      </c>
      <c r="F230" s="216" t="s">
        <v>309</v>
      </c>
      <c r="G230" s="217" t="s">
        <v>150</v>
      </c>
      <c r="H230" s="218">
        <v>22.48</v>
      </c>
      <c r="I230" s="239">
        <v>0</v>
      </c>
      <c r="J230" s="219">
        <f>ROUND(I230*H230,2)</f>
        <v>0</v>
      </c>
      <c r="K230" s="112"/>
      <c r="L230" s="30"/>
      <c r="M230" s="113" t="s">
        <v>1</v>
      </c>
      <c r="N230" s="114" t="s">
        <v>37</v>
      </c>
      <c r="O230" s="115">
        <v>2.5000000000000001E-2</v>
      </c>
      <c r="P230" s="115">
        <f>O230*H230</f>
        <v>0.56200000000000006</v>
      </c>
      <c r="Q230" s="115">
        <v>0</v>
      </c>
      <c r="R230" s="115">
        <f>Q230*H230</f>
        <v>0</v>
      </c>
      <c r="S230" s="115">
        <v>0</v>
      </c>
      <c r="T230" s="116">
        <f>S230*H230</f>
        <v>0</v>
      </c>
      <c r="U230" s="29"/>
      <c r="V230" s="29"/>
      <c r="W230" s="29"/>
      <c r="X230" s="29"/>
      <c r="Y230" s="29"/>
      <c r="Z230" s="29"/>
      <c r="AA230" s="29"/>
      <c r="AB230" s="29"/>
      <c r="AC230" s="29"/>
      <c r="AD230" s="29"/>
      <c r="AE230" s="29"/>
      <c r="AR230" s="117" t="s">
        <v>151</v>
      </c>
      <c r="AT230" s="117" t="s">
        <v>147</v>
      </c>
      <c r="AU230" s="117" t="s">
        <v>82</v>
      </c>
      <c r="AY230" s="18" t="s">
        <v>145</v>
      </c>
      <c r="BE230" s="118">
        <f>IF(N230="základní",J230,0)</f>
        <v>0</v>
      </c>
      <c r="BF230" s="118">
        <f>IF(N230="snížená",J230,0)</f>
        <v>0</v>
      </c>
      <c r="BG230" s="118">
        <f>IF(N230="zákl. přenesená",J230,0)</f>
        <v>0</v>
      </c>
      <c r="BH230" s="118">
        <f>IF(N230="sníž. přenesená",J230,0)</f>
        <v>0</v>
      </c>
      <c r="BI230" s="118">
        <f>IF(N230="nulová",J230,0)</f>
        <v>0</v>
      </c>
      <c r="BJ230" s="18" t="s">
        <v>80</v>
      </c>
      <c r="BK230" s="118">
        <f>ROUND(I230*H230,2)</f>
        <v>0</v>
      </c>
      <c r="BL230" s="18" t="s">
        <v>151</v>
      </c>
      <c r="BM230" s="117" t="s">
        <v>327</v>
      </c>
    </row>
    <row r="231" spans="1:65" s="13" customFormat="1">
      <c r="B231" s="119"/>
      <c r="C231" s="220"/>
      <c r="D231" s="221" t="s">
        <v>153</v>
      </c>
      <c r="E231" s="222" t="s">
        <v>1</v>
      </c>
      <c r="F231" s="223" t="s">
        <v>325</v>
      </c>
      <c r="G231" s="220"/>
      <c r="H231" s="224">
        <v>22.48</v>
      </c>
      <c r="I231" s="220"/>
      <c r="J231" s="220"/>
      <c r="L231" s="119"/>
      <c r="M231" s="122"/>
      <c r="N231" s="123"/>
      <c r="O231" s="123"/>
      <c r="P231" s="123"/>
      <c r="Q231" s="123"/>
      <c r="R231" s="123"/>
      <c r="S231" s="123"/>
      <c r="T231" s="124"/>
      <c r="AT231" s="121" t="s">
        <v>153</v>
      </c>
      <c r="AU231" s="121" t="s">
        <v>82</v>
      </c>
      <c r="AV231" s="13" t="s">
        <v>82</v>
      </c>
      <c r="AW231" s="13" t="s">
        <v>28</v>
      </c>
      <c r="AX231" s="13" t="s">
        <v>80</v>
      </c>
      <c r="AY231" s="121" t="s">
        <v>145</v>
      </c>
    </row>
    <row r="232" spans="1:65" s="2" customFormat="1" ht="24.2" customHeight="1">
      <c r="A232" s="29"/>
      <c r="B232" s="111"/>
      <c r="C232" s="214" t="s">
        <v>328</v>
      </c>
      <c r="D232" s="214" t="s">
        <v>147</v>
      </c>
      <c r="E232" s="215" t="s">
        <v>329</v>
      </c>
      <c r="F232" s="216" t="s">
        <v>330</v>
      </c>
      <c r="G232" s="217" t="s">
        <v>150</v>
      </c>
      <c r="H232" s="218">
        <v>22.48</v>
      </c>
      <c r="I232" s="239">
        <v>0</v>
      </c>
      <c r="J232" s="219">
        <f>ROUND(I232*H232,2)</f>
        <v>0</v>
      </c>
      <c r="K232" s="112"/>
      <c r="L232" s="30"/>
      <c r="M232" s="113" t="s">
        <v>1</v>
      </c>
      <c r="N232" s="114" t="s">
        <v>37</v>
      </c>
      <c r="O232" s="115">
        <v>0.72</v>
      </c>
      <c r="P232" s="115">
        <f>O232*H232</f>
        <v>16.185600000000001</v>
      </c>
      <c r="Q232" s="115">
        <v>8.9219999999999994E-2</v>
      </c>
      <c r="R232" s="115">
        <f>Q232*H232</f>
        <v>2.0056655999999999</v>
      </c>
      <c r="S232" s="115">
        <v>0</v>
      </c>
      <c r="T232" s="116">
        <f>S232*H232</f>
        <v>0</v>
      </c>
      <c r="U232" s="29"/>
      <c r="V232" s="29"/>
      <c r="W232" s="29"/>
      <c r="X232" s="29"/>
      <c r="Y232" s="29"/>
      <c r="Z232" s="29"/>
      <c r="AA232" s="29"/>
      <c r="AB232" s="29"/>
      <c r="AC232" s="29"/>
      <c r="AD232" s="29"/>
      <c r="AE232" s="29"/>
      <c r="AR232" s="117" t="s">
        <v>151</v>
      </c>
      <c r="AT232" s="117" t="s">
        <v>147</v>
      </c>
      <c r="AU232" s="117" t="s">
        <v>82</v>
      </c>
      <c r="AY232" s="18" t="s">
        <v>145</v>
      </c>
      <c r="BE232" s="118">
        <f>IF(N232="základní",J232,0)</f>
        <v>0</v>
      </c>
      <c r="BF232" s="118">
        <f>IF(N232="snížená",J232,0)</f>
        <v>0</v>
      </c>
      <c r="BG232" s="118">
        <f>IF(N232="zákl. přenesená",J232,0)</f>
        <v>0</v>
      </c>
      <c r="BH232" s="118">
        <f>IF(N232="sníž. přenesená",J232,0)</f>
        <v>0</v>
      </c>
      <c r="BI232" s="118">
        <f>IF(N232="nulová",J232,0)</f>
        <v>0</v>
      </c>
      <c r="BJ232" s="18" t="s">
        <v>80</v>
      </c>
      <c r="BK232" s="118">
        <f>ROUND(I232*H232,2)</f>
        <v>0</v>
      </c>
      <c r="BL232" s="18" t="s">
        <v>151</v>
      </c>
      <c r="BM232" s="117" t="s">
        <v>331</v>
      </c>
    </row>
    <row r="233" spans="1:65" s="13" customFormat="1">
      <c r="B233" s="119"/>
      <c r="C233" s="220"/>
      <c r="D233" s="221" t="s">
        <v>153</v>
      </c>
      <c r="E233" s="222" t="s">
        <v>1</v>
      </c>
      <c r="F233" s="223" t="s">
        <v>325</v>
      </c>
      <c r="G233" s="220"/>
      <c r="H233" s="224">
        <v>22.48</v>
      </c>
      <c r="I233" s="220"/>
      <c r="J233" s="220"/>
      <c r="L233" s="119"/>
      <c r="M233" s="122"/>
      <c r="N233" s="123"/>
      <c r="O233" s="123"/>
      <c r="P233" s="123"/>
      <c r="Q233" s="123"/>
      <c r="R233" s="123"/>
      <c r="S233" s="123"/>
      <c r="T233" s="124"/>
      <c r="AT233" s="121" t="s">
        <v>153</v>
      </c>
      <c r="AU233" s="121" t="s">
        <v>82</v>
      </c>
      <c r="AV233" s="13" t="s">
        <v>82</v>
      </c>
      <c r="AW233" s="13" t="s">
        <v>28</v>
      </c>
      <c r="AX233" s="13" t="s">
        <v>80</v>
      </c>
      <c r="AY233" s="121" t="s">
        <v>145</v>
      </c>
    </row>
    <row r="234" spans="1:65" s="2" customFormat="1" ht="24.2" customHeight="1">
      <c r="A234" s="29"/>
      <c r="B234" s="111"/>
      <c r="C234" s="233" t="s">
        <v>332</v>
      </c>
      <c r="D234" s="233" t="s">
        <v>316</v>
      </c>
      <c r="E234" s="234" t="s">
        <v>333</v>
      </c>
      <c r="F234" s="235" t="s">
        <v>334</v>
      </c>
      <c r="G234" s="236" t="s">
        <v>150</v>
      </c>
      <c r="H234" s="237">
        <v>23.154</v>
      </c>
      <c r="I234" s="239">
        <v>0</v>
      </c>
      <c r="J234" s="238">
        <f>ROUND(I234*H234,2)</f>
        <v>0</v>
      </c>
      <c r="K234" s="135"/>
      <c r="L234" s="136"/>
      <c r="M234" s="137" t="s">
        <v>1</v>
      </c>
      <c r="N234" s="138" t="s">
        <v>37</v>
      </c>
      <c r="O234" s="115">
        <v>0</v>
      </c>
      <c r="P234" s="115">
        <f>O234*H234</f>
        <v>0</v>
      </c>
      <c r="Q234" s="115">
        <v>0.17599999999999999</v>
      </c>
      <c r="R234" s="115">
        <f>Q234*H234</f>
        <v>4.0751039999999996</v>
      </c>
      <c r="S234" s="115">
        <v>0</v>
      </c>
      <c r="T234" s="116">
        <f>S234*H234</f>
        <v>0</v>
      </c>
      <c r="U234" s="29"/>
      <c r="V234" s="29"/>
      <c r="W234" s="29"/>
      <c r="X234" s="29"/>
      <c r="Y234" s="29"/>
      <c r="Z234" s="29"/>
      <c r="AA234" s="29"/>
      <c r="AB234" s="29"/>
      <c r="AC234" s="29"/>
      <c r="AD234" s="29"/>
      <c r="AE234" s="29"/>
      <c r="AR234" s="117" t="s">
        <v>188</v>
      </c>
      <c r="AT234" s="117" t="s">
        <v>316</v>
      </c>
      <c r="AU234" s="117" t="s">
        <v>82</v>
      </c>
      <c r="AY234" s="18" t="s">
        <v>145</v>
      </c>
      <c r="BE234" s="118">
        <f>IF(N234="základní",J234,0)</f>
        <v>0</v>
      </c>
      <c r="BF234" s="118">
        <f>IF(N234="snížená",J234,0)</f>
        <v>0</v>
      </c>
      <c r="BG234" s="118">
        <f>IF(N234="zákl. přenesená",J234,0)</f>
        <v>0</v>
      </c>
      <c r="BH234" s="118">
        <f>IF(N234="sníž. přenesená",J234,0)</f>
        <v>0</v>
      </c>
      <c r="BI234" s="118">
        <f>IF(N234="nulová",J234,0)</f>
        <v>0</v>
      </c>
      <c r="BJ234" s="18" t="s">
        <v>80</v>
      </c>
      <c r="BK234" s="118">
        <f>ROUND(I234*H234,2)</f>
        <v>0</v>
      </c>
      <c r="BL234" s="18" t="s">
        <v>151</v>
      </c>
      <c r="BM234" s="117" t="s">
        <v>335</v>
      </c>
    </row>
    <row r="235" spans="1:65" s="13" customFormat="1">
      <c r="B235" s="119"/>
      <c r="C235" s="220"/>
      <c r="D235" s="221" t="s">
        <v>153</v>
      </c>
      <c r="E235" s="220"/>
      <c r="F235" s="223" t="s">
        <v>336</v>
      </c>
      <c r="G235" s="220"/>
      <c r="H235" s="224">
        <v>23.154</v>
      </c>
      <c r="I235" s="220"/>
      <c r="J235" s="220"/>
      <c r="L235" s="119"/>
      <c r="M235" s="122"/>
      <c r="N235" s="123"/>
      <c r="O235" s="123"/>
      <c r="P235" s="123"/>
      <c r="Q235" s="123"/>
      <c r="R235" s="123"/>
      <c r="S235" s="123"/>
      <c r="T235" s="124"/>
      <c r="AT235" s="121" t="s">
        <v>153</v>
      </c>
      <c r="AU235" s="121" t="s">
        <v>82</v>
      </c>
      <c r="AV235" s="13" t="s">
        <v>82</v>
      </c>
      <c r="AW235" s="13" t="s">
        <v>3</v>
      </c>
      <c r="AX235" s="13" t="s">
        <v>80</v>
      </c>
      <c r="AY235" s="121" t="s">
        <v>145</v>
      </c>
    </row>
    <row r="236" spans="1:65" s="12" customFormat="1" ht="22.9" customHeight="1">
      <c r="B236" s="103"/>
      <c r="C236" s="208"/>
      <c r="D236" s="209" t="s">
        <v>71</v>
      </c>
      <c r="E236" s="212" t="s">
        <v>337</v>
      </c>
      <c r="F236" s="212" t="s">
        <v>338</v>
      </c>
      <c r="G236" s="208"/>
      <c r="H236" s="208"/>
      <c r="I236" s="208"/>
      <c r="J236" s="213">
        <f>BK236</f>
        <v>0</v>
      </c>
      <c r="L236" s="103"/>
      <c r="M236" s="105"/>
      <c r="N236" s="106"/>
      <c r="O236" s="106"/>
      <c r="P236" s="107">
        <f>SUM(P237:P244)</f>
        <v>40.767192000000001</v>
      </c>
      <c r="Q236" s="106"/>
      <c r="R236" s="107">
        <f>SUM(R237:R244)</f>
        <v>15.0296409</v>
      </c>
      <c r="S236" s="106"/>
      <c r="T236" s="108">
        <f>SUM(T237:T244)</f>
        <v>0</v>
      </c>
      <c r="AR236" s="104" t="s">
        <v>80</v>
      </c>
      <c r="AT236" s="109" t="s">
        <v>71</v>
      </c>
      <c r="AU236" s="109" t="s">
        <v>80</v>
      </c>
      <c r="AY236" s="104" t="s">
        <v>145</v>
      </c>
      <c r="BK236" s="110">
        <f>SUM(BK237:BK244)</f>
        <v>0</v>
      </c>
    </row>
    <row r="237" spans="1:65" s="2" customFormat="1" ht="21.75" customHeight="1">
      <c r="A237" s="29"/>
      <c r="B237" s="111"/>
      <c r="C237" s="214" t="s">
        <v>339</v>
      </c>
      <c r="D237" s="214" t="s">
        <v>147</v>
      </c>
      <c r="E237" s="215" t="s">
        <v>340</v>
      </c>
      <c r="F237" s="216" t="s">
        <v>341</v>
      </c>
      <c r="G237" s="217" t="s">
        <v>150</v>
      </c>
      <c r="H237" s="218">
        <v>45.908999999999999</v>
      </c>
      <c r="I237" s="239">
        <v>0</v>
      </c>
      <c r="J237" s="219">
        <f>ROUND(I237*H237,2)</f>
        <v>0</v>
      </c>
      <c r="K237" s="112"/>
      <c r="L237" s="30"/>
      <c r="M237" s="113" t="s">
        <v>1</v>
      </c>
      <c r="N237" s="114" t="s">
        <v>37</v>
      </c>
      <c r="O237" s="115">
        <v>9.4E-2</v>
      </c>
      <c r="P237" s="115">
        <f>O237*H237</f>
        <v>4.3154459999999997</v>
      </c>
      <c r="Q237" s="115">
        <v>0</v>
      </c>
      <c r="R237" s="115">
        <f>Q237*H237</f>
        <v>0</v>
      </c>
      <c r="S237" s="115">
        <v>0</v>
      </c>
      <c r="T237" s="116">
        <f>S237*H237</f>
        <v>0</v>
      </c>
      <c r="U237" s="29"/>
      <c r="V237" s="29"/>
      <c r="W237" s="29"/>
      <c r="X237" s="29"/>
      <c r="Y237" s="29"/>
      <c r="Z237" s="29"/>
      <c r="AA237" s="29"/>
      <c r="AB237" s="29"/>
      <c r="AC237" s="29"/>
      <c r="AD237" s="29"/>
      <c r="AE237" s="29"/>
      <c r="AR237" s="117" t="s">
        <v>151</v>
      </c>
      <c r="AT237" s="117" t="s">
        <v>147</v>
      </c>
      <c r="AU237" s="117" t="s">
        <v>82</v>
      </c>
      <c r="AY237" s="18" t="s">
        <v>145</v>
      </c>
      <c r="BE237" s="118">
        <f>IF(N237="základní",J237,0)</f>
        <v>0</v>
      </c>
      <c r="BF237" s="118">
        <f>IF(N237="snížená",J237,0)</f>
        <v>0</v>
      </c>
      <c r="BG237" s="118">
        <f>IF(N237="zákl. přenesená",J237,0)</f>
        <v>0</v>
      </c>
      <c r="BH237" s="118">
        <f>IF(N237="sníž. přenesená",J237,0)</f>
        <v>0</v>
      </c>
      <c r="BI237" s="118">
        <f>IF(N237="nulová",J237,0)</f>
        <v>0</v>
      </c>
      <c r="BJ237" s="18" t="s">
        <v>80</v>
      </c>
      <c r="BK237" s="118">
        <f>ROUND(I237*H237,2)</f>
        <v>0</v>
      </c>
      <c r="BL237" s="18" t="s">
        <v>151</v>
      </c>
      <c r="BM237" s="117" t="s">
        <v>342</v>
      </c>
    </row>
    <row r="238" spans="1:65" s="13" customFormat="1">
      <c r="B238" s="119"/>
      <c r="C238" s="220"/>
      <c r="D238" s="221" t="s">
        <v>153</v>
      </c>
      <c r="E238" s="222" t="s">
        <v>1</v>
      </c>
      <c r="F238" s="223" t="s">
        <v>343</v>
      </c>
      <c r="G238" s="220"/>
      <c r="H238" s="224">
        <v>45.908999999999999</v>
      </c>
      <c r="I238" s="220"/>
      <c r="J238" s="220"/>
      <c r="L238" s="119"/>
      <c r="M238" s="122"/>
      <c r="N238" s="123"/>
      <c r="O238" s="123"/>
      <c r="P238" s="123"/>
      <c r="Q238" s="123"/>
      <c r="R238" s="123"/>
      <c r="S238" s="123"/>
      <c r="T238" s="124"/>
      <c r="AT238" s="121" t="s">
        <v>153</v>
      </c>
      <c r="AU238" s="121" t="s">
        <v>82</v>
      </c>
      <c r="AV238" s="13" t="s">
        <v>82</v>
      </c>
      <c r="AW238" s="13" t="s">
        <v>28</v>
      </c>
      <c r="AX238" s="13" t="s">
        <v>80</v>
      </c>
      <c r="AY238" s="121" t="s">
        <v>145</v>
      </c>
    </row>
    <row r="239" spans="1:65" s="2" customFormat="1" ht="24.2" customHeight="1">
      <c r="A239" s="29"/>
      <c r="B239" s="111"/>
      <c r="C239" s="214" t="s">
        <v>344</v>
      </c>
      <c r="D239" s="214" t="s">
        <v>147</v>
      </c>
      <c r="E239" s="215" t="s">
        <v>345</v>
      </c>
      <c r="F239" s="216" t="s">
        <v>346</v>
      </c>
      <c r="G239" s="217" t="s">
        <v>150</v>
      </c>
      <c r="H239" s="218">
        <v>45.908999999999999</v>
      </c>
      <c r="I239" s="239">
        <v>0</v>
      </c>
      <c r="J239" s="219">
        <f>ROUND(I239*H239,2)</f>
        <v>0</v>
      </c>
      <c r="K239" s="112"/>
      <c r="L239" s="30"/>
      <c r="M239" s="113" t="s">
        <v>1</v>
      </c>
      <c r="N239" s="114" t="s">
        <v>37</v>
      </c>
      <c r="O239" s="115">
        <v>2.9000000000000001E-2</v>
      </c>
      <c r="P239" s="115">
        <f>O239*H239</f>
        <v>1.331361</v>
      </c>
      <c r="Q239" s="115">
        <v>0</v>
      </c>
      <c r="R239" s="115">
        <f>Q239*H239</f>
        <v>0</v>
      </c>
      <c r="S239" s="115">
        <v>0</v>
      </c>
      <c r="T239" s="116">
        <f>S239*H239</f>
        <v>0</v>
      </c>
      <c r="U239" s="29"/>
      <c r="V239" s="29"/>
      <c r="W239" s="29"/>
      <c r="X239" s="29"/>
      <c r="Y239" s="29"/>
      <c r="Z239" s="29"/>
      <c r="AA239" s="29"/>
      <c r="AB239" s="29"/>
      <c r="AC239" s="29"/>
      <c r="AD239" s="29"/>
      <c r="AE239" s="29"/>
      <c r="AR239" s="117" t="s">
        <v>151</v>
      </c>
      <c r="AT239" s="117" t="s">
        <v>147</v>
      </c>
      <c r="AU239" s="117" t="s">
        <v>82</v>
      </c>
      <c r="AY239" s="18" t="s">
        <v>145</v>
      </c>
      <c r="BE239" s="118">
        <f>IF(N239="základní",J239,0)</f>
        <v>0</v>
      </c>
      <c r="BF239" s="118">
        <f>IF(N239="snížená",J239,0)</f>
        <v>0</v>
      </c>
      <c r="BG239" s="118">
        <f>IF(N239="zákl. přenesená",J239,0)</f>
        <v>0</v>
      </c>
      <c r="BH239" s="118">
        <f>IF(N239="sníž. přenesená",J239,0)</f>
        <v>0</v>
      </c>
      <c r="BI239" s="118">
        <f>IF(N239="nulová",J239,0)</f>
        <v>0</v>
      </c>
      <c r="BJ239" s="18" t="s">
        <v>80</v>
      </c>
      <c r="BK239" s="118">
        <f>ROUND(I239*H239,2)</f>
        <v>0</v>
      </c>
      <c r="BL239" s="18" t="s">
        <v>151</v>
      </c>
      <c r="BM239" s="117" t="s">
        <v>347</v>
      </c>
    </row>
    <row r="240" spans="1:65" s="13" customFormat="1">
      <c r="B240" s="119"/>
      <c r="C240" s="220"/>
      <c r="D240" s="221" t="s">
        <v>153</v>
      </c>
      <c r="E240" s="222" t="s">
        <v>1</v>
      </c>
      <c r="F240" s="223" t="s">
        <v>343</v>
      </c>
      <c r="G240" s="220"/>
      <c r="H240" s="224">
        <v>45.908999999999999</v>
      </c>
      <c r="I240" s="220"/>
      <c r="J240" s="220"/>
      <c r="L240" s="119"/>
      <c r="M240" s="122"/>
      <c r="N240" s="123"/>
      <c r="O240" s="123"/>
      <c r="P240" s="123"/>
      <c r="Q240" s="123"/>
      <c r="R240" s="123"/>
      <c r="S240" s="123"/>
      <c r="T240" s="124"/>
      <c r="AT240" s="121" t="s">
        <v>153</v>
      </c>
      <c r="AU240" s="121" t="s">
        <v>82</v>
      </c>
      <c r="AV240" s="13" t="s">
        <v>82</v>
      </c>
      <c r="AW240" s="13" t="s">
        <v>28</v>
      </c>
      <c r="AX240" s="13" t="s">
        <v>80</v>
      </c>
      <c r="AY240" s="121" t="s">
        <v>145</v>
      </c>
    </row>
    <row r="241" spans="1:65" s="2" customFormat="1" ht="33" customHeight="1">
      <c r="A241" s="29"/>
      <c r="B241" s="111"/>
      <c r="C241" s="214" t="s">
        <v>348</v>
      </c>
      <c r="D241" s="214" t="s">
        <v>147</v>
      </c>
      <c r="E241" s="215" t="s">
        <v>349</v>
      </c>
      <c r="F241" s="216" t="s">
        <v>350</v>
      </c>
      <c r="G241" s="217" t="s">
        <v>150</v>
      </c>
      <c r="H241" s="218">
        <v>45.908999999999999</v>
      </c>
      <c r="I241" s="239">
        <v>0</v>
      </c>
      <c r="J241" s="219">
        <f>ROUND(I241*H241,2)</f>
        <v>0</v>
      </c>
      <c r="K241" s="112"/>
      <c r="L241" s="30"/>
      <c r="M241" s="113" t="s">
        <v>1</v>
      </c>
      <c r="N241" s="114" t="s">
        <v>37</v>
      </c>
      <c r="O241" s="115">
        <v>0.76500000000000001</v>
      </c>
      <c r="P241" s="115">
        <f>O241*H241</f>
        <v>35.120384999999999</v>
      </c>
      <c r="Q241" s="115">
        <v>0.14610000000000001</v>
      </c>
      <c r="R241" s="115">
        <f>Q241*H241</f>
        <v>6.7073049000000005</v>
      </c>
      <c r="S241" s="115">
        <v>0</v>
      </c>
      <c r="T241" s="116">
        <f>S241*H241</f>
        <v>0</v>
      </c>
      <c r="U241" s="29"/>
      <c r="V241" s="29"/>
      <c r="W241" s="29"/>
      <c r="X241" s="29"/>
      <c r="Y241" s="29"/>
      <c r="Z241" s="29"/>
      <c r="AA241" s="29"/>
      <c r="AB241" s="29"/>
      <c r="AC241" s="29"/>
      <c r="AD241" s="29"/>
      <c r="AE241" s="29"/>
      <c r="AR241" s="117" t="s">
        <v>151</v>
      </c>
      <c r="AT241" s="117" t="s">
        <v>147</v>
      </c>
      <c r="AU241" s="117" t="s">
        <v>82</v>
      </c>
      <c r="AY241" s="18" t="s">
        <v>145</v>
      </c>
      <c r="BE241" s="118">
        <f>IF(N241="základní",J241,0)</f>
        <v>0</v>
      </c>
      <c r="BF241" s="118">
        <f>IF(N241="snížená",J241,0)</f>
        <v>0</v>
      </c>
      <c r="BG241" s="118">
        <f>IF(N241="zákl. přenesená",J241,0)</f>
        <v>0</v>
      </c>
      <c r="BH241" s="118">
        <f>IF(N241="sníž. přenesená",J241,0)</f>
        <v>0</v>
      </c>
      <c r="BI241" s="118">
        <f>IF(N241="nulová",J241,0)</f>
        <v>0</v>
      </c>
      <c r="BJ241" s="18" t="s">
        <v>80</v>
      </c>
      <c r="BK241" s="118">
        <f>ROUND(I241*H241,2)</f>
        <v>0</v>
      </c>
      <c r="BL241" s="18" t="s">
        <v>151</v>
      </c>
      <c r="BM241" s="117" t="s">
        <v>351</v>
      </c>
    </row>
    <row r="242" spans="1:65" s="13" customFormat="1">
      <c r="B242" s="119"/>
      <c r="C242" s="220"/>
      <c r="D242" s="221" t="s">
        <v>153</v>
      </c>
      <c r="E242" s="222" t="s">
        <v>1</v>
      </c>
      <c r="F242" s="223" t="s">
        <v>343</v>
      </c>
      <c r="G242" s="220"/>
      <c r="H242" s="224">
        <v>45.908999999999999</v>
      </c>
      <c r="I242" s="220"/>
      <c r="J242" s="220"/>
      <c r="L242" s="119"/>
      <c r="M242" s="122"/>
      <c r="N242" s="123"/>
      <c r="O242" s="123"/>
      <c r="P242" s="123"/>
      <c r="Q242" s="123"/>
      <c r="R242" s="123"/>
      <c r="S242" s="123"/>
      <c r="T242" s="124"/>
      <c r="AT242" s="121" t="s">
        <v>153</v>
      </c>
      <c r="AU242" s="121" t="s">
        <v>82</v>
      </c>
      <c r="AV242" s="13" t="s">
        <v>82</v>
      </c>
      <c r="AW242" s="13" t="s">
        <v>28</v>
      </c>
      <c r="AX242" s="13" t="s">
        <v>80</v>
      </c>
      <c r="AY242" s="121" t="s">
        <v>145</v>
      </c>
    </row>
    <row r="243" spans="1:65" s="2" customFormat="1" ht="24.2" customHeight="1">
      <c r="A243" s="29"/>
      <c r="B243" s="111"/>
      <c r="C243" s="233" t="s">
        <v>352</v>
      </c>
      <c r="D243" s="233" t="s">
        <v>316</v>
      </c>
      <c r="E243" s="234" t="s">
        <v>333</v>
      </c>
      <c r="F243" s="235" t="s">
        <v>334</v>
      </c>
      <c r="G243" s="236" t="s">
        <v>150</v>
      </c>
      <c r="H243" s="237">
        <v>47.286000000000001</v>
      </c>
      <c r="I243" s="239">
        <v>0</v>
      </c>
      <c r="J243" s="238">
        <f>ROUND(I243*H243,2)</f>
        <v>0</v>
      </c>
      <c r="K243" s="135"/>
      <c r="L243" s="136"/>
      <c r="M243" s="137" t="s">
        <v>1</v>
      </c>
      <c r="N243" s="138" t="s">
        <v>37</v>
      </c>
      <c r="O243" s="115">
        <v>0</v>
      </c>
      <c r="P243" s="115">
        <f>O243*H243</f>
        <v>0</v>
      </c>
      <c r="Q243" s="115">
        <v>0.17599999999999999</v>
      </c>
      <c r="R243" s="115">
        <f>Q243*H243</f>
        <v>8.322336</v>
      </c>
      <c r="S243" s="115">
        <v>0</v>
      </c>
      <c r="T243" s="116">
        <f>S243*H243</f>
        <v>0</v>
      </c>
      <c r="U243" s="29"/>
      <c r="V243" s="29"/>
      <c r="W243" s="29"/>
      <c r="X243" s="29"/>
      <c r="Y243" s="29"/>
      <c r="Z243" s="29"/>
      <c r="AA243" s="29"/>
      <c r="AB243" s="29"/>
      <c r="AC243" s="29"/>
      <c r="AD243" s="29"/>
      <c r="AE243" s="29"/>
      <c r="AR243" s="117" t="s">
        <v>188</v>
      </c>
      <c r="AT243" s="117" t="s">
        <v>316</v>
      </c>
      <c r="AU243" s="117" t="s">
        <v>82</v>
      </c>
      <c r="AY243" s="18" t="s">
        <v>145</v>
      </c>
      <c r="BE243" s="118">
        <f>IF(N243="základní",J243,0)</f>
        <v>0</v>
      </c>
      <c r="BF243" s="118">
        <f>IF(N243="snížená",J243,0)</f>
        <v>0</v>
      </c>
      <c r="BG243" s="118">
        <f>IF(N243="zákl. přenesená",J243,0)</f>
        <v>0</v>
      </c>
      <c r="BH243" s="118">
        <f>IF(N243="sníž. přenesená",J243,0)</f>
        <v>0</v>
      </c>
      <c r="BI243" s="118">
        <f>IF(N243="nulová",J243,0)</f>
        <v>0</v>
      </c>
      <c r="BJ243" s="18" t="s">
        <v>80</v>
      </c>
      <c r="BK243" s="118">
        <f>ROUND(I243*H243,2)</f>
        <v>0</v>
      </c>
      <c r="BL243" s="18" t="s">
        <v>151</v>
      </c>
      <c r="BM243" s="117" t="s">
        <v>353</v>
      </c>
    </row>
    <row r="244" spans="1:65" s="13" customFormat="1">
      <c r="B244" s="119"/>
      <c r="C244" s="220"/>
      <c r="D244" s="221" t="s">
        <v>153</v>
      </c>
      <c r="E244" s="220"/>
      <c r="F244" s="223" t="s">
        <v>354</v>
      </c>
      <c r="G244" s="220"/>
      <c r="H244" s="224">
        <v>47.286000000000001</v>
      </c>
      <c r="I244" s="220"/>
      <c r="J244" s="220"/>
      <c r="L244" s="119"/>
      <c r="M244" s="122"/>
      <c r="N244" s="123"/>
      <c r="O244" s="123"/>
      <c r="P244" s="123"/>
      <c r="Q244" s="123"/>
      <c r="R244" s="123"/>
      <c r="S244" s="123"/>
      <c r="T244" s="124"/>
      <c r="AT244" s="121" t="s">
        <v>153</v>
      </c>
      <c r="AU244" s="121" t="s">
        <v>82</v>
      </c>
      <c r="AV244" s="13" t="s">
        <v>82</v>
      </c>
      <c r="AW244" s="13" t="s">
        <v>3</v>
      </c>
      <c r="AX244" s="13" t="s">
        <v>80</v>
      </c>
      <c r="AY244" s="121" t="s">
        <v>145</v>
      </c>
    </row>
    <row r="245" spans="1:65" s="12" customFormat="1" ht="22.9" customHeight="1">
      <c r="B245" s="103"/>
      <c r="C245" s="208"/>
      <c r="D245" s="209" t="s">
        <v>71</v>
      </c>
      <c r="E245" s="212" t="s">
        <v>176</v>
      </c>
      <c r="F245" s="212" t="s">
        <v>355</v>
      </c>
      <c r="G245" s="208"/>
      <c r="H245" s="208"/>
      <c r="I245" s="208"/>
      <c r="J245" s="213">
        <f>BK245</f>
        <v>0</v>
      </c>
      <c r="L245" s="103"/>
      <c r="M245" s="105"/>
      <c r="N245" s="106"/>
      <c r="O245" s="106"/>
      <c r="P245" s="107">
        <f>SUM(P246:P247)</f>
        <v>29.599999999999998</v>
      </c>
      <c r="Q245" s="106"/>
      <c r="R245" s="107">
        <f>SUM(R246:R247)</f>
        <v>0.50600000000000001</v>
      </c>
      <c r="S245" s="106"/>
      <c r="T245" s="108">
        <f>SUM(T246:T247)</f>
        <v>0.5</v>
      </c>
      <c r="AR245" s="104" t="s">
        <v>80</v>
      </c>
      <c r="AT245" s="109" t="s">
        <v>71</v>
      </c>
      <c r="AU245" s="109" t="s">
        <v>80</v>
      </c>
      <c r="AY245" s="104" t="s">
        <v>145</v>
      </c>
      <c r="BK245" s="110">
        <f>SUM(BK246:BK247)</f>
        <v>0</v>
      </c>
    </row>
    <row r="246" spans="1:65" s="2" customFormat="1" ht="24.2" customHeight="1">
      <c r="A246" s="29"/>
      <c r="B246" s="111"/>
      <c r="C246" s="214" t="s">
        <v>356</v>
      </c>
      <c r="D246" s="214" t="s">
        <v>147</v>
      </c>
      <c r="E246" s="215" t="s">
        <v>357</v>
      </c>
      <c r="F246" s="216" t="s">
        <v>358</v>
      </c>
      <c r="G246" s="217" t="s">
        <v>150</v>
      </c>
      <c r="H246" s="218">
        <v>100</v>
      </c>
      <c r="I246" s="239">
        <v>0</v>
      </c>
      <c r="J246" s="219">
        <f>ROUND(I246*H246,2)</f>
        <v>0</v>
      </c>
      <c r="K246" s="112"/>
      <c r="L246" s="30"/>
      <c r="M246" s="113" t="s">
        <v>1</v>
      </c>
      <c r="N246" s="114" t="s">
        <v>37</v>
      </c>
      <c r="O246" s="115">
        <v>0.29599999999999999</v>
      </c>
      <c r="P246" s="115">
        <f>O246*H246</f>
        <v>29.599999999999998</v>
      </c>
      <c r="Q246" s="115">
        <v>5.0600000000000003E-3</v>
      </c>
      <c r="R246" s="115">
        <f>Q246*H246</f>
        <v>0.50600000000000001</v>
      </c>
      <c r="S246" s="115">
        <v>5.0000000000000001E-3</v>
      </c>
      <c r="T246" s="116">
        <f>S246*H246</f>
        <v>0.5</v>
      </c>
      <c r="U246" s="29"/>
      <c r="V246" s="29"/>
      <c r="W246" s="29"/>
      <c r="X246" s="29"/>
      <c r="Y246" s="29"/>
      <c r="Z246" s="29"/>
      <c r="AA246" s="29"/>
      <c r="AB246" s="29"/>
      <c r="AC246" s="29"/>
      <c r="AD246" s="29"/>
      <c r="AE246" s="29"/>
      <c r="AR246" s="117" t="s">
        <v>151</v>
      </c>
      <c r="AT246" s="117" t="s">
        <v>147</v>
      </c>
      <c r="AU246" s="117" t="s">
        <v>82</v>
      </c>
      <c r="AY246" s="18" t="s">
        <v>145</v>
      </c>
      <c r="BE246" s="118">
        <f>IF(N246="základní",J246,0)</f>
        <v>0</v>
      </c>
      <c r="BF246" s="118">
        <f>IF(N246="snížená",J246,0)</f>
        <v>0</v>
      </c>
      <c r="BG246" s="118">
        <f>IF(N246="zákl. přenesená",J246,0)</f>
        <v>0</v>
      </c>
      <c r="BH246" s="118">
        <f>IF(N246="sníž. přenesená",J246,0)</f>
        <v>0</v>
      </c>
      <c r="BI246" s="118">
        <f>IF(N246="nulová",J246,0)</f>
        <v>0</v>
      </c>
      <c r="BJ246" s="18" t="s">
        <v>80</v>
      </c>
      <c r="BK246" s="118">
        <f>ROUND(I246*H246,2)</f>
        <v>0</v>
      </c>
      <c r="BL246" s="18" t="s">
        <v>151</v>
      </c>
      <c r="BM246" s="117" t="s">
        <v>359</v>
      </c>
    </row>
    <row r="247" spans="1:65" s="13" customFormat="1">
      <c r="B247" s="119"/>
      <c r="C247" s="220"/>
      <c r="D247" s="221" t="s">
        <v>153</v>
      </c>
      <c r="E247" s="222" t="s">
        <v>1</v>
      </c>
      <c r="F247" s="223" t="s">
        <v>360</v>
      </c>
      <c r="G247" s="220"/>
      <c r="H247" s="224">
        <v>100</v>
      </c>
      <c r="I247" s="220"/>
      <c r="J247" s="220"/>
      <c r="L247" s="119"/>
      <c r="M247" s="122"/>
      <c r="N247" s="123"/>
      <c r="O247" s="123"/>
      <c r="P247" s="123"/>
      <c r="Q247" s="123"/>
      <c r="R247" s="123"/>
      <c r="S247" s="123"/>
      <c r="T247" s="124"/>
      <c r="AT247" s="121" t="s">
        <v>153</v>
      </c>
      <c r="AU247" s="121" t="s">
        <v>82</v>
      </c>
      <c r="AV247" s="13" t="s">
        <v>82</v>
      </c>
      <c r="AW247" s="13" t="s">
        <v>28</v>
      </c>
      <c r="AX247" s="13" t="s">
        <v>80</v>
      </c>
      <c r="AY247" s="121" t="s">
        <v>145</v>
      </c>
    </row>
    <row r="248" spans="1:65" s="12" customFormat="1" ht="22.9" customHeight="1">
      <c r="B248" s="103"/>
      <c r="C248" s="208"/>
      <c r="D248" s="209" t="s">
        <v>71</v>
      </c>
      <c r="E248" s="212" t="s">
        <v>193</v>
      </c>
      <c r="F248" s="212" t="s">
        <v>361</v>
      </c>
      <c r="G248" s="208"/>
      <c r="H248" s="208"/>
      <c r="I248" s="208"/>
      <c r="J248" s="213">
        <f>BK248</f>
        <v>0</v>
      </c>
      <c r="L248" s="103"/>
      <c r="M248" s="105"/>
      <c r="N248" s="106"/>
      <c r="O248" s="106"/>
      <c r="P248" s="107">
        <f>SUM(P249:P269)</f>
        <v>205.032295</v>
      </c>
      <c r="Q248" s="106"/>
      <c r="R248" s="107">
        <f>SUM(R249:R269)</f>
        <v>61.302102180000006</v>
      </c>
      <c r="S248" s="106"/>
      <c r="T248" s="108">
        <f>SUM(T249:T269)</f>
        <v>0</v>
      </c>
      <c r="AR248" s="104" t="s">
        <v>80</v>
      </c>
      <c r="AT248" s="109" t="s">
        <v>71</v>
      </c>
      <c r="AU248" s="109" t="s">
        <v>80</v>
      </c>
      <c r="AY248" s="104" t="s">
        <v>145</v>
      </c>
      <c r="BK248" s="110">
        <f>SUM(BK249:BK269)</f>
        <v>0</v>
      </c>
    </row>
    <row r="249" spans="1:65" s="2" customFormat="1" ht="24.2" customHeight="1">
      <c r="A249" s="29"/>
      <c r="B249" s="111"/>
      <c r="C249" s="214" t="s">
        <v>362</v>
      </c>
      <c r="D249" s="214" t="s">
        <v>147</v>
      </c>
      <c r="E249" s="215" t="s">
        <v>363</v>
      </c>
      <c r="F249" s="216" t="s">
        <v>364</v>
      </c>
      <c r="G249" s="217" t="s">
        <v>365</v>
      </c>
      <c r="H249" s="218">
        <v>33.83</v>
      </c>
      <c r="I249" s="239">
        <v>0</v>
      </c>
      <c r="J249" s="219">
        <f>ROUND(I249*H249,2)</f>
        <v>0</v>
      </c>
      <c r="K249" s="112"/>
      <c r="L249" s="30"/>
      <c r="M249" s="113" t="s">
        <v>1</v>
      </c>
      <c r="N249" s="114" t="s">
        <v>37</v>
      </c>
      <c r="O249" s="115">
        <v>0.23400000000000001</v>
      </c>
      <c r="P249" s="115">
        <f>O249*H249</f>
        <v>7.91622</v>
      </c>
      <c r="Q249" s="115">
        <v>0.15256</v>
      </c>
      <c r="R249" s="115">
        <f>Q249*H249</f>
        <v>5.1611047999999995</v>
      </c>
      <c r="S249" s="115">
        <v>0</v>
      </c>
      <c r="T249" s="116">
        <f>S249*H249</f>
        <v>0</v>
      </c>
      <c r="U249" s="29"/>
      <c r="V249" s="29"/>
      <c r="W249" s="29"/>
      <c r="X249" s="29"/>
      <c r="Y249" s="29"/>
      <c r="Z249" s="29"/>
      <c r="AA249" s="29"/>
      <c r="AB249" s="29"/>
      <c r="AC249" s="29"/>
      <c r="AD249" s="29"/>
      <c r="AE249" s="29"/>
      <c r="AR249" s="117" t="s">
        <v>151</v>
      </c>
      <c r="AT249" s="117" t="s">
        <v>147</v>
      </c>
      <c r="AU249" s="117" t="s">
        <v>82</v>
      </c>
      <c r="AY249" s="18" t="s">
        <v>145</v>
      </c>
      <c r="BE249" s="118">
        <f>IF(N249="základní",J249,0)</f>
        <v>0</v>
      </c>
      <c r="BF249" s="118">
        <f>IF(N249="snížená",J249,0)</f>
        <v>0</v>
      </c>
      <c r="BG249" s="118">
        <f>IF(N249="zákl. přenesená",J249,0)</f>
        <v>0</v>
      </c>
      <c r="BH249" s="118">
        <f>IF(N249="sníž. přenesená",J249,0)</f>
        <v>0</v>
      </c>
      <c r="BI249" s="118">
        <f>IF(N249="nulová",J249,0)</f>
        <v>0</v>
      </c>
      <c r="BJ249" s="18" t="s">
        <v>80</v>
      </c>
      <c r="BK249" s="118">
        <f>ROUND(I249*H249,2)</f>
        <v>0</v>
      </c>
      <c r="BL249" s="18" t="s">
        <v>151</v>
      </c>
      <c r="BM249" s="117" t="s">
        <v>366</v>
      </c>
    </row>
    <row r="250" spans="1:65" s="13" customFormat="1">
      <c r="B250" s="119"/>
      <c r="C250" s="220"/>
      <c r="D250" s="221" t="s">
        <v>153</v>
      </c>
      <c r="E250" s="222" t="s">
        <v>1</v>
      </c>
      <c r="F250" s="223" t="s">
        <v>367</v>
      </c>
      <c r="G250" s="220"/>
      <c r="H250" s="224">
        <v>33.83</v>
      </c>
      <c r="I250" s="220"/>
      <c r="J250" s="220"/>
      <c r="L250" s="119"/>
      <c r="M250" s="122"/>
      <c r="N250" s="123"/>
      <c r="O250" s="123"/>
      <c r="P250" s="123"/>
      <c r="Q250" s="123"/>
      <c r="R250" s="123"/>
      <c r="S250" s="123"/>
      <c r="T250" s="124"/>
      <c r="AT250" s="121" t="s">
        <v>153</v>
      </c>
      <c r="AU250" s="121" t="s">
        <v>82</v>
      </c>
      <c r="AV250" s="13" t="s">
        <v>82</v>
      </c>
      <c r="AW250" s="13" t="s">
        <v>28</v>
      </c>
      <c r="AX250" s="13" t="s">
        <v>80</v>
      </c>
      <c r="AY250" s="121" t="s">
        <v>145</v>
      </c>
    </row>
    <row r="251" spans="1:65" s="2" customFormat="1" ht="16.5" customHeight="1">
      <c r="A251" s="29"/>
      <c r="B251" s="111"/>
      <c r="C251" s="233" t="s">
        <v>368</v>
      </c>
      <c r="D251" s="233" t="s">
        <v>316</v>
      </c>
      <c r="E251" s="234" t="s">
        <v>369</v>
      </c>
      <c r="F251" s="235" t="s">
        <v>370</v>
      </c>
      <c r="G251" s="236" t="s">
        <v>365</v>
      </c>
      <c r="H251" s="237">
        <v>34.506999999999998</v>
      </c>
      <c r="I251" s="239">
        <v>0</v>
      </c>
      <c r="J251" s="238">
        <f>ROUND(I251*H251,2)</f>
        <v>0</v>
      </c>
      <c r="K251" s="135"/>
      <c r="L251" s="136"/>
      <c r="M251" s="137" t="s">
        <v>1</v>
      </c>
      <c r="N251" s="138" t="s">
        <v>37</v>
      </c>
      <c r="O251" s="115">
        <v>0</v>
      </c>
      <c r="P251" s="115">
        <f>O251*H251</f>
        <v>0</v>
      </c>
      <c r="Q251" s="115">
        <v>0.105</v>
      </c>
      <c r="R251" s="115">
        <f>Q251*H251</f>
        <v>3.6232349999999998</v>
      </c>
      <c r="S251" s="115">
        <v>0</v>
      </c>
      <c r="T251" s="116">
        <f>S251*H251</f>
        <v>0</v>
      </c>
      <c r="U251" s="29"/>
      <c r="V251" s="29"/>
      <c r="W251" s="29"/>
      <c r="X251" s="29"/>
      <c r="Y251" s="29"/>
      <c r="Z251" s="29"/>
      <c r="AA251" s="29"/>
      <c r="AB251" s="29"/>
      <c r="AC251" s="29"/>
      <c r="AD251" s="29"/>
      <c r="AE251" s="29"/>
      <c r="AR251" s="117" t="s">
        <v>188</v>
      </c>
      <c r="AT251" s="117" t="s">
        <v>316</v>
      </c>
      <c r="AU251" s="117" t="s">
        <v>82</v>
      </c>
      <c r="AY251" s="18" t="s">
        <v>145</v>
      </c>
      <c r="BE251" s="118">
        <f>IF(N251="základní",J251,0)</f>
        <v>0</v>
      </c>
      <c r="BF251" s="118">
        <f>IF(N251="snížená",J251,0)</f>
        <v>0</v>
      </c>
      <c r="BG251" s="118">
        <f>IF(N251="zákl. přenesená",J251,0)</f>
        <v>0</v>
      </c>
      <c r="BH251" s="118">
        <f>IF(N251="sníž. přenesená",J251,0)</f>
        <v>0</v>
      </c>
      <c r="BI251" s="118">
        <f>IF(N251="nulová",J251,0)</f>
        <v>0</v>
      </c>
      <c r="BJ251" s="18" t="s">
        <v>80</v>
      </c>
      <c r="BK251" s="118">
        <f>ROUND(I251*H251,2)</f>
        <v>0</v>
      </c>
      <c r="BL251" s="18" t="s">
        <v>151</v>
      </c>
      <c r="BM251" s="117" t="s">
        <v>371</v>
      </c>
    </row>
    <row r="252" spans="1:65" s="13" customFormat="1">
      <c r="B252" s="119"/>
      <c r="C252" s="220"/>
      <c r="D252" s="221" t="s">
        <v>153</v>
      </c>
      <c r="E252" s="220"/>
      <c r="F252" s="223" t="s">
        <v>372</v>
      </c>
      <c r="G252" s="220"/>
      <c r="H252" s="224">
        <v>34.506999999999998</v>
      </c>
      <c r="I252" s="220"/>
      <c r="J252" s="220"/>
      <c r="L252" s="119"/>
      <c r="M252" s="122"/>
      <c r="N252" s="123"/>
      <c r="O252" s="123"/>
      <c r="P252" s="123"/>
      <c r="Q252" s="123"/>
      <c r="R252" s="123"/>
      <c r="S252" s="123"/>
      <c r="T252" s="124"/>
      <c r="AT252" s="121" t="s">
        <v>153</v>
      </c>
      <c r="AU252" s="121" t="s">
        <v>82</v>
      </c>
      <c r="AV252" s="13" t="s">
        <v>82</v>
      </c>
      <c r="AW252" s="13" t="s">
        <v>3</v>
      </c>
      <c r="AX252" s="13" t="s">
        <v>80</v>
      </c>
      <c r="AY252" s="121" t="s">
        <v>145</v>
      </c>
    </row>
    <row r="253" spans="1:65" s="2" customFormat="1" ht="24.2" customHeight="1">
      <c r="A253" s="29"/>
      <c r="B253" s="111"/>
      <c r="C253" s="214" t="s">
        <v>373</v>
      </c>
      <c r="D253" s="214" t="s">
        <v>147</v>
      </c>
      <c r="E253" s="215" t="s">
        <v>374</v>
      </c>
      <c r="F253" s="216" t="s">
        <v>375</v>
      </c>
      <c r="G253" s="217" t="s">
        <v>196</v>
      </c>
      <c r="H253" s="218">
        <v>9.2550000000000008</v>
      </c>
      <c r="I253" s="239">
        <v>0</v>
      </c>
      <c r="J253" s="219">
        <f>ROUND(I253*H253,2)</f>
        <v>0</v>
      </c>
      <c r="K253" s="112"/>
      <c r="L253" s="30"/>
      <c r="M253" s="113" t="s">
        <v>1</v>
      </c>
      <c r="N253" s="114" t="s">
        <v>37</v>
      </c>
      <c r="O253" s="115">
        <v>9.8810000000000002</v>
      </c>
      <c r="P253" s="115">
        <f>O253*H253</f>
        <v>91.448655000000016</v>
      </c>
      <c r="Q253" s="115">
        <v>1.0160100000000001</v>
      </c>
      <c r="R253" s="115">
        <f>Q253*H253</f>
        <v>9.4031725500000007</v>
      </c>
      <c r="S253" s="115">
        <v>0</v>
      </c>
      <c r="T253" s="116">
        <f>S253*H253</f>
        <v>0</v>
      </c>
      <c r="U253" s="29"/>
      <c r="V253" s="29"/>
      <c r="W253" s="29"/>
      <c r="X253" s="29"/>
      <c r="Y253" s="29"/>
      <c r="Z253" s="29"/>
      <c r="AA253" s="29"/>
      <c r="AB253" s="29"/>
      <c r="AC253" s="29"/>
      <c r="AD253" s="29"/>
      <c r="AE253" s="29"/>
      <c r="AR253" s="117" t="s">
        <v>151</v>
      </c>
      <c r="AT253" s="117" t="s">
        <v>147</v>
      </c>
      <c r="AU253" s="117" t="s">
        <v>82</v>
      </c>
      <c r="AY253" s="18" t="s">
        <v>145</v>
      </c>
      <c r="BE253" s="118">
        <f>IF(N253="základní",J253,0)</f>
        <v>0</v>
      </c>
      <c r="BF253" s="118">
        <f>IF(N253="snížená",J253,0)</f>
        <v>0</v>
      </c>
      <c r="BG253" s="118">
        <f>IF(N253="zákl. přenesená",J253,0)</f>
        <v>0</v>
      </c>
      <c r="BH253" s="118">
        <f>IF(N253="sníž. přenesená",J253,0)</f>
        <v>0</v>
      </c>
      <c r="BI253" s="118">
        <f>IF(N253="nulová",J253,0)</f>
        <v>0</v>
      </c>
      <c r="BJ253" s="18" t="s">
        <v>80</v>
      </c>
      <c r="BK253" s="118">
        <f>ROUND(I253*H253,2)</f>
        <v>0</v>
      </c>
      <c r="BL253" s="18" t="s">
        <v>151</v>
      </c>
      <c r="BM253" s="117" t="s">
        <v>376</v>
      </c>
    </row>
    <row r="254" spans="1:65" s="13" customFormat="1">
      <c r="B254" s="119"/>
      <c r="C254" s="220"/>
      <c r="D254" s="221" t="s">
        <v>153</v>
      </c>
      <c r="E254" s="222" t="s">
        <v>1</v>
      </c>
      <c r="F254" s="223" t="s">
        <v>377</v>
      </c>
      <c r="G254" s="220"/>
      <c r="H254" s="224">
        <v>9.2550000000000008</v>
      </c>
      <c r="I254" s="220"/>
      <c r="J254" s="220"/>
      <c r="L254" s="119"/>
      <c r="M254" s="122"/>
      <c r="N254" s="123"/>
      <c r="O254" s="123"/>
      <c r="P254" s="123"/>
      <c r="Q254" s="123"/>
      <c r="R254" s="123"/>
      <c r="S254" s="123"/>
      <c r="T254" s="124"/>
      <c r="AT254" s="121" t="s">
        <v>153</v>
      </c>
      <c r="AU254" s="121" t="s">
        <v>82</v>
      </c>
      <c r="AV254" s="13" t="s">
        <v>82</v>
      </c>
      <c r="AW254" s="13" t="s">
        <v>28</v>
      </c>
      <c r="AX254" s="13" t="s">
        <v>80</v>
      </c>
      <c r="AY254" s="121" t="s">
        <v>145</v>
      </c>
    </row>
    <row r="255" spans="1:65" s="2" customFormat="1" ht="24.2" customHeight="1">
      <c r="A255" s="29"/>
      <c r="B255" s="111"/>
      <c r="C255" s="214" t="s">
        <v>378</v>
      </c>
      <c r="D255" s="214" t="s">
        <v>147</v>
      </c>
      <c r="E255" s="215" t="s">
        <v>379</v>
      </c>
      <c r="F255" s="216" t="s">
        <v>380</v>
      </c>
      <c r="G255" s="217" t="s">
        <v>150</v>
      </c>
      <c r="H255" s="218">
        <v>666.38900000000001</v>
      </c>
      <c r="I255" s="239">
        <v>0</v>
      </c>
      <c r="J255" s="219">
        <f>ROUND(I255*H255,2)</f>
        <v>0</v>
      </c>
      <c r="K255" s="112"/>
      <c r="L255" s="30"/>
      <c r="M255" s="113" t="s">
        <v>1</v>
      </c>
      <c r="N255" s="114" t="s">
        <v>37</v>
      </c>
      <c r="O255" s="115">
        <v>0.08</v>
      </c>
      <c r="P255" s="115">
        <f>O255*H255</f>
        <v>53.311120000000003</v>
      </c>
      <c r="Q255" s="115">
        <v>4.6999999999999999E-4</v>
      </c>
      <c r="R255" s="115">
        <f>Q255*H255</f>
        <v>0.31320282999999999</v>
      </c>
      <c r="S255" s="115">
        <v>0</v>
      </c>
      <c r="T255" s="116">
        <f>S255*H255</f>
        <v>0</v>
      </c>
      <c r="U255" s="29"/>
      <c r="V255" s="29"/>
      <c r="W255" s="29"/>
      <c r="X255" s="29"/>
      <c r="Y255" s="29"/>
      <c r="Z255" s="29"/>
      <c r="AA255" s="29"/>
      <c r="AB255" s="29"/>
      <c r="AC255" s="29"/>
      <c r="AD255" s="29"/>
      <c r="AE255" s="29"/>
      <c r="AR255" s="117" t="s">
        <v>151</v>
      </c>
      <c r="AT255" s="117" t="s">
        <v>147</v>
      </c>
      <c r="AU255" s="117" t="s">
        <v>82</v>
      </c>
      <c r="AY255" s="18" t="s">
        <v>145</v>
      </c>
      <c r="BE255" s="118">
        <f>IF(N255="základní",J255,0)</f>
        <v>0</v>
      </c>
      <c r="BF255" s="118">
        <f>IF(N255="snížená",J255,0)</f>
        <v>0</v>
      </c>
      <c r="BG255" s="118">
        <f>IF(N255="zákl. přenesená",J255,0)</f>
        <v>0</v>
      </c>
      <c r="BH255" s="118">
        <f>IF(N255="sníž. přenesená",J255,0)</f>
        <v>0</v>
      </c>
      <c r="BI255" s="118">
        <f>IF(N255="nulová",J255,0)</f>
        <v>0</v>
      </c>
      <c r="BJ255" s="18" t="s">
        <v>80</v>
      </c>
      <c r="BK255" s="118">
        <f>ROUND(I255*H255,2)</f>
        <v>0</v>
      </c>
      <c r="BL255" s="18" t="s">
        <v>151</v>
      </c>
      <c r="BM255" s="117" t="s">
        <v>381</v>
      </c>
    </row>
    <row r="256" spans="1:65" s="13" customFormat="1">
      <c r="B256" s="119"/>
      <c r="C256" s="220"/>
      <c r="D256" s="221" t="s">
        <v>153</v>
      </c>
      <c r="E256" s="222" t="s">
        <v>1</v>
      </c>
      <c r="F256" s="223" t="s">
        <v>325</v>
      </c>
      <c r="G256" s="220"/>
      <c r="H256" s="224">
        <v>22.48</v>
      </c>
      <c r="I256" s="220"/>
      <c r="J256" s="220"/>
      <c r="L256" s="119"/>
      <c r="M256" s="122"/>
      <c r="N256" s="123"/>
      <c r="O256" s="123"/>
      <c r="P256" s="123"/>
      <c r="Q256" s="123"/>
      <c r="R256" s="123"/>
      <c r="S256" s="123"/>
      <c r="T256" s="124"/>
      <c r="AT256" s="121" t="s">
        <v>153</v>
      </c>
      <c r="AU256" s="121" t="s">
        <v>82</v>
      </c>
      <c r="AV256" s="13" t="s">
        <v>82</v>
      </c>
      <c r="AW256" s="13" t="s">
        <v>28</v>
      </c>
      <c r="AX256" s="13" t="s">
        <v>72</v>
      </c>
      <c r="AY256" s="121" t="s">
        <v>145</v>
      </c>
    </row>
    <row r="257" spans="1:65" s="13" customFormat="1">
      <c r="B257" s="119"/>
      <c r="C257" s="220"/>
      <c r="D257" s="221" t="s">
        <v>153</v>
      </c>
      <c r="E257" s="222" t="s">
        <v>1</v>
      </c>
      <c r="F257" s="223" t="s">
        <v>343</v>
      </c>
      <c r="G257" s="220"/>
      <c r="H257" s="224">
        <v>45.908999999999999</v>
      </c>
      <c r="I257" s="220"/>
      <c r="J257" s="220"/>
      <c r="L257" s="119"/>
      <c r="M257" s="122"/>
      <c r="N257" s="123"/>
      <c r="O257" s="123"/>
      <c r="P257" s="123"/>
      <c r="Q257" s="123"/>
      <c r="R257" s="123"/>
      <c r="S257" s="123"/>
      <c r="T257" s="124"/>
      <c r="AT257" s="121" t="s">
        <v>153</v>
      </c>
      <c r="AU257" s="121" t="s">
        <v>82</v>
      </c>
      <c r="AV257" s="13" t="s">
        <v>82</v>
      </c>
      <c r="AW257" s="13" t="s">
        <v>28</v>
      </c>
      <c r="AX257" s="13" t="s">
        <v>72</v>
      </c>
      <c r="AY257" s="121" t="s">
        <v>145</v>
      </c>
    </row>
    <row r="258" spans="1:65" s="13" customFormat="1">
      <c r="B258" s="119"/>
      <c r="C258" s="220"/>
      <c r="D258" s="221" t="s">
        <v>153</v>
      </c>
      <c r="E258" s="222" t="s">
        <v>1</v>
      </c>
      <c r="F258" s="223" t="s">
        <v>382</v>
      </c>
      <c r="G258" s="220"/>
      <c r="H258" s="224">
        <v>598</v>
      </c>
      <c r="I258" s="220"/>
      <c r="J258" s="220"/>
      <c r="L258" s="119"/>
      <c r="M258" s="122"/>
      <c r="N258" s="123"/>
      <c r="O258" s="123"/>
      <c r="P258" s="123"/>
      <c r="Q258" s="123"/>
      <c r="R258" s="123"/>
      <c r="S258" s="123"/>
      <c r="T258" s="124"/>
      <c r="AT258" s="121" t="s">
        <v>153</v>
      </c>
      <c r="AU258" s="121" t="s">
        <v>82</v>
      </c>
      <c r="AV258" s="13" t="s">
        <v>82</v>
      </c>
      <c r="AW258" s="13" t="s">
        <v>28</v>
      </c>
      <c r="AX258" s="13" t="s">
        <v>72</v>
      </c>
      <c r="AY258" s="121" t="s">
        <v>145</v>
      </c>
    </row>
    <row r="259" spans="1:65" s="14" customFormat="1">
      <c r="B259" s="125"/>
      <c r="C259" s="225"/>
      <c r="D259" s="221" t="s">
        <v>153</v>
      </c>
      <c r="E259" s="226" t="s">
        <v>1</v>
      </c>
      <c r="F259" s="227" t="s">
        <v>156</v>
      </c>
      <c r="G259" s="225"/>
      <c r="H259" s="228">
        <v>666.38900000000001</v>
      </c>
      <c r="I259" s="225"/>
      <c r="J259" s="225"/>
      <c r="L259" s="125"/>
      <c r="M259" s="127"/>
      <c r="N259" s="128"/>
      <c r="O259" s="128"/>
      <c r="P259" s="128"/>
      <c r="Q259" s="128"/>
      <c r="R259" s="128"/>
      <c r="S259" s="128"/>
      <c r="T259" s="129"/>
      <c r="AT259" s="126" t="s">
        <v>153</v>
      </c>
      <c r="AU259" s="126" t="s">
        <v>82</v>
      </c>
      <c r="AV259" s="14" t="s">
        <v>151</v>
      </c>
      <c r="AW259" s="14" t="s">
        <v>28</v>
      </c>
      <c r="AX259" s="14" t="s">
        <v>80</v>
      </c>
      <c r="AY259" s="126" t="s">
        <v>145</v>
      </c>
    </row>
    <row r="260" spans="1:65" s="2" customFormat="1" ht="24.2" customHeight="1">
      <c r="A260" s="29"/>
      <c r="B260" s="111"/>
      <c r="C260" s="214" t="s">
        <v>383</v>
      </c>
      <c r="D260" s="214" t="s">
        <v>147</v>
      </c>
      <c r="E260" s="215" t="s">
        <v>384</v>
      </c>
      <c r="F260" s="216" t="s">
        <v>385</v>
      </c>
      <c r="G260" s="217" t="s">
        <v>365</v>
      </c>
      <c r="H260" s="218">
        <v>122.7</v>
      </c>
      <c r="I260" s="239">
        <v>0</v>
      </c>
      <c r="J260" s="219">
        <f>ROUND(I260*H260,2)</f>
        <v>0</v>
      </c>
      <c r="K260" s="112"/>
      <c r="L260" s="30"/>
      <c r="M260" s="113" t="s">
        <v>1</v>
      </c>
      <c r="N260" s="114" t="s">
        <v>37</v>
      </c>
      <c r="O260" s="115">
        <v>0.36899999999999999</v>
      </c>
      <c r="P260" s="115">
        <f>O260*H260</f>
        <v>45.276299999999999</v>
      </c>
      <c r="Q260" s="115">
        <v>0.29221000000000003</v>
      </c>
      <c r="R260" s="115">
        <f>Q260*H260</f>
        <v>35.854167000000004</v>
      </c>
      <c r="S260" s="115">
        <v>0</v>
      </c>
      <c r="T260" s="116">
        <f>S260*H260</f>
        <v>0</v>
      </c>
      <c r="U260" s="29"/>
      <c r="V260" s="29"/>
      <c r="W260" s="29"/>
      <c r="X260" s="29"/>
      <c r="Y260" s="29"/>
      <c r="Z260" s="29"/>
      <c r="AA260" s="29"/>
      <c r="AB260" s="29"/>
      <c r="AC260" s="29"/>
      <c r="AD260" s="29"/>
      <c r="AE260" s="29"/>
      <c r="AR260" s="117" t="s">
        <v>151</v>
      </c>
      <c r="AT260" s="117" t="s">
        <v>147</v>
      </c>
      <c r="AU260" s="117" t="s">
        <v>82</v>
      </c>
      <c r="AY260" s="18" t="s">
        <v>145</v>
      </c>
      <c r="BE260" s="118">
        <f>IF(N260="základní",J260,0)</f>
        <v>0</v>
      </c>
      <c r="BF260" s="118">
        <f>IF(N260="snížená",J260,0)</f>
        <v>0</v>
      </c>
      <c r="BG260" s="118">
        <f>IF(N260="zákl. přenesená",J260,0)</f>
        <v>0</v>
      </c>
      <c r="BH260" s="118">
        <f>IF(N260="sníž. přenesená",J260,0)</f>
        <v>0</v>
      </c>
      <c r="BI260" s="118">
        <f>IF(N260="nulová",J260,0)</f>
        <v>0</v>
      </c>
      <c r="BJ260" s="18" t="s">
        <v>80</v>
      </c>
      <c r="BK260" s="118">
        <f>ROUND(I260*H260,2)</f>
        <v>0</v>
      </c>
      <c r="BL260" s="18" t="s">
        <v>151</v>
      </c>
      <c r="BM260" s="117" t="s">
        <v>386</v>
      </c>
    </row>
    <row r="261" spans="1:65" s="2" customFormat="1" ht="24.2" customHeight="1">
      <c r="A261" s="29"/>
      <c r="B261" s="111"/>
      <c r="C261" s="233" t="s">
        <v>387</v>
      </c>
      <c r="D261" s="233" t="s">
        <v>316</v>
      </c>
      <c r="E261" s="234" t="s">
        <v>388</v>
      </c>
      <c r="F261" s="235" t="s">
        <v>389</v>
      </c>
      <c r="G261" s="236" t="s">
        <v>365</v>
      </c>
      <c r="H261" s="237">
        <v>122.7</v>
      </c>
      <c r="I261" s="239">
        <v>0</v>
      </c>
      <c r="J261" s="238">
        <f>ROUND(I261*H261,2)</f>
        <v>0</v>
      </c>
      <c r="K261" s="135"/>
      <c r="L261" s="136"/>
      <c r="M261" s="137" t="s">
        <v>1</v>
      </c>
      <c r="N261" s="138" t="s">
        <v>37</v>
      </c>
      <c r="O261" s="115">
        <v>0</v>
      </c>
      <c r="P261" s="115">
        <f>O261*H261</f>
        <v>0</v>
      </c>
      <c r="Q261" s="115">
        <v>5.45E-2</v>
      </c>
      <c r="R261" s="115">
        <f>Q261*H261</f>
        <v>6.6871499999999999</v>
      </c>
      <c r="S261" s="115">
        <v>0</v>
      </c>
      <c r="T261" s="116">
        <f>S261*H261</f>
        <v>0</v>
      </c>
      <c r="U261" s="29"/>
      <c r="V261" s="29"/>
      <c r="W261" s="29"/>
      <c r="X261" s="29"/>
      <c r="Y261" s="29"/>
      <c r="Z261" s="29"/>
      <c r="AA261" s="29"/>
      <c r="AB261" s="29"/>
      <c r="AC261" s="29"/>
      <c r="AD261" s="29"/>
      <c r="AE261" s="29"/>
      <c r="AR261" s="117" t="s">
        <v>188</v>
      </c>
      <c r="AT261" s="117" t="s">
        <v>316</v>
      </c>
      <c r="AU261" s="117" t="s">
        <v>82</v>
      </c>
      <c r="AY261" s="18" t="s">
        <v>145</v>
      </c>
      <c r="BE261" s="118">
        <f>IF(N261="základní",J261,0)</f>
        <v>0</v>
      </c>
      <c r="BF261" s="118">
        <f>IF(N261="snížená",J261,0)</f>
        <v>0</v>
      </c>
      <c r="BG261" s="118">
        <f>IF(N261="zákl. přenesená",J261,0)</f>
        <v>0</v>
      </c>
      <c r="BH261" s="118">
        <f>IF(N261="sníž. přenesená",J261,0)</f>
        <v>0</v>
      </c>
      <c r="BI261" s="118">
        <f>IF(N261="nulová",J261,0)</f>
        <v>0</v>
      </c>
      <c r="BJ261" s="18" t="s">
        <v>80</v>
      </c>
      <c r="BK261" s="118">
        <f>ROUND(I261*H261,2)</f>
        <v>0</v>
      </c>
      <c r="BL261" s="18" t="s">
        <v>151</v>
      </c>
      <c r="BM261" s="117" t="s">
        <v>390</v>
      </c>
    </row>
    <row r="262" spans="1:65" s="2" customFormat="1" ht="24.2" customHeight="1">
      <c r="A262" s="29"/>
      <c r="B262" s="111"/>
      <c r="C262" s="214" t="s">
        <v>391</v>
      </c>
      <c r="D262" s="214" t="s">
        <v>147</v>
      </c>
      <c r="E262" s="215" t="s">
        <v>392</v>
      </c>
      <c r="F262" s="216" t="s">
        <v>393</v>
      </c>
      <c r="G262" s="217" t="s">
        <v>319</v>
      </c>
      <c r="H262" s="218">
        <v>4</v>
      </c>
      <c r="I262" s="239">
        <v>0</v>
      </c>
      <c r="J262" s="219">
        <f>ROUND(I262*H262,2)</f>
        <v>0</v>
      </c>
      <c r="K262" s="112"/>
      <c r="L262" s="30"/>
      <c r="M262" s="113" t="s">
        <v>1</v>
      </c>
      <c r="N262" s="114" t="s">
        <v>37</v>
      </c>
      <c r="O262" s="115">
        <v>0.85</v>
      </c>
      <c r="P262" s="115">
        <f>O262*H262</f>
        <v>3.4</v>
      </c>
      <c r="Q262" s="115">
        <v>1E-3</v>
      </c>
      <c r="R262" s="115">
        <f>Q262*H262</f>
        <v>4.0000000000000001E-3</v>
      </c>
      <c r="S262" s="115">
        <v>0</v>
      </c>
      <c r="T262" s="116">
        <f>S262*H262</f>
        <v>0</v>
      </c>
      <c r="U262" s="29"/>
      <c r="V262" s="29"/>
      <c r="W262" s="29"/>
      <c r="X262" s="29"/>
      <c r="Y262" s="29"/>
      <c r="Z262" s="29"/>
      <c r="AA262" s="29"/>
      <c r="AB262" s="29"/>
      <c r="AC262" s="29"/>
      <c r="AD262" s="29"/>
      <c r="AE262" s="29"/>
      <c r="AR262" s="117" t="s">
        <v>151</v>
      </c>
      <c r="AT262" s="117" t="s">
        <v>147</v>
      </c>
      <c r="AU262" s="117" t="s">
        <v>82</v>
      </c>
      <c r="AY262" s="18" t="s">
        <v>145</v>
      </c>
      <c r="BE262" s="118">
        <f>IF(N262="základní",J262,0)</f>
        <v>0</v>
      </c>
      <c r="BF262" s="118">
        <f>IF(N262="snížená",J262,0)</f>
        <v>0</v>
      </c>
      <c r="BG262" s="118">
        <f>IF(N262="zákl. přenesená",J262,0)</f>
        <v>0</v>
      </c>
      <c r="BH262" s="118">
        <f>IF(N262="sníž. přenesená",J262,0)</f>
        <v>0</v>
      </c>
      <c r="BI262" s="118">
        <f>IF(N262="nulová",J262,0)</f>
        <v>0</v>
      </c>
      <c r="BJ262" s="18" t="s">
        <v>80</v>
      </c>
      <c r="BK262" s="118">
        <f>ROUND(I262*H262,2)</f>
        <v>0</v>
      </c>
      <c r="BL262" s="18" t="s">
        <v>151</v>
      </c>
      <c r="BM262" s="117" t="s">
        <v>394</v>
      </c>
    </row>
    <row r="263" spans="1:65" s="2" customFormat="1" ht="24.2" customHeight="1">
      <c r="A263" s="29"/>
      <c r="B263" s="111"/>
      <c r="C263" s="233" t="s">
        <v>395</v>
      </c>
      <c r="D263" s="233" t="s">
        <v>316</v>
      </c>
      <c r="E263" s="234" t="s">
        <v>396</v>
      </c>
      <c r="F263" s="235" t="s">
        <v>397</v>
      </c>
      <c r="G263" s="236" t="s">
        <v>319</v>
      </c>
      <c r="H263" s="237">
        <v>4</v>
      </c>
      <c r="I263" s="239">
        <v>0</v>
      </c>
      <c r="J263" s="238">
        <f>ROUND(I263*H263,2)</f>
        <v>0</v>
      </c>
      <c r="K263" s="135"/>
      <c r="L263" s="136"/>
      <c r="M263" s="137" t="s">
        <v>1</v>
      </c>
      <c r="N263" s="138" t="s">
        <v>37</v>
      </c>
      <c r="O263" s="115">
        <v>0</v>
      </c>
      <c r="P263" s="115">
        <f>O263*H263</f>
        <v>0</v>
      </c>
      <c r="Q263" s="115">
        <v>5.6599999999999998E-2</v>
      </c>
      <c r="R263" s="115">
        <f>Q263*H263</f>
        <v>0.22639999999999999</v>
      </c>
      <c r="S263" s="115">
        <v>0</v>
      </c>
      <c r="T263" s="116">
        <f>S263*H263</f>
        <v>0</v>
      </c>
      <c r="U263" s="29"/>
      <c r="V263" s="29"/>
      <c r="W263" s="29"/>
      <c r="X263" s="29"/>
      <c r="Y263" s="29"/>
      <c r="Z263" s="29"/>
      <c r="AA263" s="29"/>
      <c r="AB263" s="29"/>
      <c r="AC263" s="29"/>
      <c r="AD263" s="29"/>
      <c r="AE263" s="29"/>
      <c r="AR263" s="117" t="s">
        <v>188</v>
      </c>
      <c r="AT263" s="117" t="s">
        <v>316</v>
      </c>
      <c r="AU263" s="117" t="s">
        <v>82</v>
      </c>
      <c r="AY263" s="18" t="s">
        <v>145</v>
      </c>
      <c r="BE263" s="118">
        <f>IF(N263="základní",J263,0)</f>
        <v>0</v>
      </c>
      <c r="BF263" s="118">
        <f>IF(N263="snížená",J263,0)</f>
        <v>0</v>
      </c>
      <c r="BG263" s="118">
        <f>IF(N263="zákl. přenesená",J263,0)</f>
        <v>0</v>
      </c>
      <c r="BH263" s="118">
        <f>IF(N263="sníž. přenesená",J263,0)</f>
        <v>0</v>
      </c>
      <c r="BI263" s="118">
        <f>IF(N263="nulová",J263,0)</f>
        <v>0</v>
      </c>
      <c r="BJ263" s="18" t="s">
        <v>80</v>
      </c>
      <c r="BK263" s="118">
        <f>ROUND(I263*H263,2)</f>
        <v>0</v>
      </c>
      <c r="BL263" s="18" t="s">
        <v>151</v>
      </c>
      <c r="BM263" s="117" t="s">
        <v>398</v>
      </c>
    </row>
    <row r="264" spans="1:65" s="2" customFormat="1" ht="33" customHeight="1">
      <c r="A264" s="29"/>
      <c r="B264" s="111"/>
      <c r="C264" s="214" t="s">
        <v>399</v>
      </c>
      <c r="D264" s="214" t="s">
        <v>147</v>
      </c>
      <c r="E264" s="215" t="s">
        <v>400</v>
      </c>
      <c r="F264" s="216" t="s">
        <v>401</v>
      </c>
      <c r="G264" s="217" t="s">
        <v>319</v>
      </c>
      <c r="H264" s="218">
        <v>15</v>
      </c>
      <c r="I264" s="239">
        <v>0</v>
      </c>
      <c r="J264" s="219">
        <f>ROUND(I264*H264,2)</f>
        <v>0</v>
      </c>
      <c r="K264" s="112"/>
      <c r="L264" s="30"/>
      <c r="M264" s="113" t="s">
        <v>1</v>
      </c>
      <c r="N264" s="114" t="s">
        <v>37</v>
      </c>
      <c r="O264" s="115">
        <v>5.1999999999999998E-2</v>
      </c>
      <c r="P264" s="115">
        <f>O264*H264</f>
        <v>0.77999999999999992</v>
      </c>
      <c r="Q264" s="115">
        <v>0</v>
      </c>
      <c r="R264" s="115">
        <f>Q264*H264</f>
        <v>0</v>
      </c>
      <c r="S264" s="115">
        <v>0</v>
      </c>
      <c r="T264" s="116">
        <f>S264*H264</f>
        <v>0</v>
      </c>
      <c r="U264" s="29"/>
      <c r="V264" s="29"/>
      <c r="W264" s="29"/>
      <c r="X264" s="29"/>
      <c r="Y264" s="29"/>
      <c r="Z264" s="29"/>
      <c r="AA264" s="29"/>
      <c r="AB264" s="29"/>
      <c r="AC264" s="29"/>
      <c r="AD264" s="29"/>
      <c r="AE264" s="29"/>
      <c r="AR264" s="117" t="s">
        <v>151</v>
      </c>
      <c r="AT264" s="117" t="s">
        <v>147</v>
      </c>
      <c r="AU264" s="117" t="s">
        <v>82</v>
      </c>
      <c r="AY264" s="18" t="s">
        <v>145</v>
      </c>
      <c r="BE264" s="118">
        <f>IF(N264="základní",J264,0)</f>
        <v>0</v>
      </c>
      <c r="BF264" s="118">
        <f>IF(N264="snížená",J264,0)</f>
        <v>0</v>
      </c>
      <c r="BG264" s="118">
        <f>IF(N264="zákl. přenesená",J264,0)</f>
        <v>0</v>
      </c>
      <c r="BH264" s="118">
        <f>IF(N264="sníž. přenesená",J264,0)</f>
        <v>0</v>
      </c>
      <c r="BI264" s="118">
        <f>IF(N264="nulová",J264,0)</f>
        <v>0</v>
      </c>
      <c r="BJ264" s="18" t="s">
        <v>80</v>
      </c>
      <c r="BK264" s="118">
        <f>ROUND(I264*H264,2)</f>
        <v>0</v>
      </c>
      <c r="BL264" s="18" t="s">
        <v>151</v>
      </c>
      <c r="BM264" s="117" t="s">
        <v>402</v>
      </c>
    </row>
    <row r="265" spans="1:65" s="13" customFormat="1">
      <c r="B265" s="119"/>
      <c r="C265" s="220"/>
      <c r="D265" s="221" t="s">
        <v>153</v>
      </c>
      <c r="E265" s="222" t="s">
        <v>1</v>
      </c>
      <c r="F265" s="223" t="s">
        <v>403</v>
      </c>
      <c r="G265" s="220"/>
      <c r="H265" s="224">
        <v>15</v>
      </c>
      <c r="I265" s="220"/>
      <c r="J265" s="220"/>
      <c r="L265" s="119"/>
      <c r="M265" s="122"/>
      <c r="N265" s="123"/>
      <c r="O265" s="123"/>
      <c r="P265" s="123"/>
      <c r="Q265" s="123"/>
      <c r="R265" s="123"/>
      <c r="S265" s="123"/>
      <c r="T265" s="124"/>
      <c r="AT265" s="121" t="s">
        <v>153</v>
      </c>
      <c r="AU265" s="121" t="s">
        <v>82</v>
      </c>
      <c r="AV265" s="13" t="s">
        <v>82</v>
      </c>
      <c r="AW265" s="13" t="s">
        <v>28</v>
      </c>
      <c r="AX265" s="13" t="s">
        <v>80</v>
      </c>
      <c r="AY265" s="121" t="s">
        <v>145</v>
      </c>
    </row>
    <row r="266" spans="1:65" s="2" customFormat="1" ht="24.2" customHeight="1">
      <c r="A266" s="29"/>
      <c r="B266" s="111"/>
      <c r="C266" s="233" t="s">
        <v>404</v>
      </c>
      <c r="D266" s="233" t="s">
        <v>316</v>
      </c>
      <c r="E266" s="234" t="s">
        <v>405</v>
      </c>
      <c r="F266" s="235" t="s">
        <v>406</v>
      </c>
      <c r="G266" s="236" t="s">
        <v>319</v>
      </c>
      <c r="H266" s="237">
        <v>15</v>
      </c>
      <c r="I266" s="239">
        <v>0</v>
      </c>
      <c r="J266" s="238">
        <f>ROUND(I266*H266,2)</f>
        <v>0</v>
      </c>
      <c r="K266" s="135"/>
      <c r="L266" s="136"/>
      <c r="M266" s="137" t="s">
        <v>1</v>
      </c>
      <c r="N266" s="138" t="s">
        <v>37</v>
      </c>
      <c r="O266" s="115">
        <v>0</v>
      </c>
      <c r="P266" s="115">
        <f>O266*H266</f>
        <v>0</v>
      </c>
      <c r="Q266" s="115">
        <v>7.6000000000000004E-4</v>
      </c>
      <c r="R266" s="115">
        <f>Q266*H266</f>
        <v>1.14E-2</v>
      </c>
      <c r="S266" s="115">
        <v>0</v>
      </c>
      <c r="T266" s="116">
        <f>S266*H266</f>
        <v>0</v>
      </c>
      <c r="U266" s="29"/>
      <c r="V266" s="29"/>
      <c r="W266" s="29"/>
      <c r="X266" s="29"/>
      <c r="Y266" s="29"/>
      <c r="Z266" s="29"/>
      <c r="AA266" s="29"/>
      <c r="AB266" s="29"/>
      <c r="AC266" s="29"/>
      <c r="AD266" s="29"/>
      <c r="AE266" s="29"/>
      <c r="AR266" s="117" t="s">
        <v>188</v>
      </c>
      <c r="AT266" s="117" t="s">
        <v>316</v>
      </c>
      <c r="AU266" s="117" t="s">
        <v>82</v>
      </c>
      <c r="AY266" s="18" t="s">
        <v>145</v>
      </c>
      <c r="BE266" s="118">
        <f>IF(N266="základní",J266,0)</f>
        <v>0</v>
      </c>
      <c r="BF266" s="118">
        <f>IF(N266="snížená",J266,0)</f>
        <v>0</v>
      </c>
      <c r="BG266" s="118">
        <f>IF(N266="zákl. přenesená",J266,0)</f>
        <v>0</v>
      </c>
      <c r="BH266" s="118">
        <f>IF(N266="sníž. přenesená",J266,0)</f>
        <v>0</v>
      </c>
      <c r="BI266" s="118">
        <f>IF(N266="nulová",J266,0)</f>
        <v>0</v>
      </c>
      <c r="BJ266" s="18" t="s">
        <v>80</v>
      </c>
      <c r="BK266" s="118">
        <f>ROUND(I266*H266,2)</f>
        <v>0</v>
      </c>
      <c r="BL266" s="18" t="s">
        <v>151</v>
      </c>
      <c r="BM266" s="117" t="s">
        <v>407</v>
      </c>
    </row>
    <row r="267" spans="1:65" s="2" customFormat="1" ht="33" customHeight="1">
      <c r="A267" s="29"/>
      <c r="B267" s="111"/>
      <c r="C267" s="214" t="s">
        <v>408</v>
      </c>
      <c r="D267" s="214" t="s">
        <v>147</v>
      </c>
      <c r="E267" s="215" t="s">
        <v>409</v>
      </c>
      <c r="F267" s="216" t="s">
        <v>410</v>
      </c>
      <c r="G267" s="217" t="s">
        <v>150</v>
      </c>
      <c r="H267" s="218">
        <v>14.5</v>
      </c>
      <c r="I267" s="239">
        <v>0</v>
      </c>
      <c r="J267" s="219">
        <f>ROUND(I267*H267,2)</f>
        <v>0</v>
      </c>
      <c r="K267" s="112"/>
      <c r="L267" s="30"/>
      <c r="M267" s="113" t="s">
        <v>1</v>
      </c>
      <c r="N267" s="114" t="s">
        <v>37</v>
      </c>
      <c r="O267" s="115">
        <v>0.2</v>
      </c>
      <c r="P267" s="115">
        <f>O267*H267</f>
        <v>2.9000000000000004</v>
      </c>
      <c r="Q267" s="115">
        <v>1.2600000000000001E-3</v>
      </c>
      <c r="R267" s="115">
        <f>Q267*H267</f>
        <v>1.8270000000000002E-2</v>
      </c>
      <c r="S267" s="115">
        <v>0</v>
      </c>
      <c r="T267" s="116">
        <f>S267*H267</f>
        <v>0</v>
      </c>
      <c r="U267" s="29"/>
      <c r="V267" s="29"/>
      <c r="W267" s="29"/>
      <c r="X267" s="29"/>
      <c r="Y267" s="29"/>
      <c r="Z267" s="29"/>
      <c r="AA267" s="29"/>
      <c r="AB267" s="29"/>
      <c r="AC267" s="29"/>
      <c r="AD267" s="29"/>
      <c r="AE267" s="29"/>
      <c r="AR267" s="117" t="s">
        <v>151</v>
      </c>
      <c r="AT267" s="117" t="s">
        <v>147</v>
      </c>
      <c r="AU267" s="117" t="s">
        <v>82</v>
      </c>
      <c r="AY267" s="18" t="s">
        <v>145</v>
      </c>
      <c r="BE267" s="118">
        <f>IF(N267="základní",J267,0)</f>
        <v>0</v>
      </c>
      <c r="BF267" s="118">
        <f>IF(N267="snížená",J267,0)</f>
        <v>0</v>
      </c>
      <c r="BG267" s="118">
        <f>IF(N267="zákl. přenesená",J267,0)</f>
        <v>0</v>
      </c>
      <c r="BH267" s="118">
        <f>IF(N267="sníž. přenesená",J267,0)</f>
        <v>0</v>
      </c>
      <c r="BI267" s="118">
        <f>IF(N267="nulová",J267,0)</f>
        <v>0</v>
      </c>
      <c r="BJ267" s="18" t="s">
        <v>80</v>
      </c>
      <c r="BK267" s="118">
        <f>ROUND(I267*H267,2)</f>
        <v>0</v>
      </c>
      <c r="BL267" s="18" t="s">
        <v>151</v>
      </c>
      <c r="BM267" s="117" t="s">
        <v>411</v>
      </c>
    </row>
    <row r="268" spans="1:65" s="13" customFormat="1">
      <c r="B268" s="119"/>
      <c r="C268" s="220"/>
      <c r="D268" s="221" t="s">
        <v>153</v>
      </c>
      <c r="E268" s="222" t="s">
        <v>1</v>
      </c>
      <c r="F268" s="223" t="s">
        <v>412</v>
      </c>
      <c r="G268" s="220"/>
      <c r="H268" s="224">
        <v>14.5</v>
      </c>
      <c r="I268" s="220"/>
      <c r="J268" s="220"/>
      <c r="L268" s="119"/>
      <c r="M268" s="122"/>
      <c r="N268" s="123"/>
      <c r="O268" s="123"/>
      <c r="P268" s="123"/>
      <c r="Q268" s="123"/>
      <c r="R268" s="123"/>
      <c r="S268" s="123"/>
      <c r="T268" s="124"/>
      <c r="AT268" s="121" t="s">
        <v>153</v>
      </c>
      <c r="AU268" s="121" t="s">
        <v>82</v>
      </c>
      <c r="AV268" s="13" t="s">
        <v>82</v>
      </c>
      <c r="AW268" s="13" t="s">
        <v>28</v>
      </c>
      <c r="AX268" s="13" t="s">
        <v>80</v>
      </c>
      <c r="AY268" s="121" t="s">
        <v>145</v>
      </c>
    </row>
    <row r="269" spans="1:65" s="2" customFormat="1" ht="21.75" customHeight="1">
      <c r="A269" s="29"/>
      <c r="B269" s="111"/>
      <c r="C269" s="214" t="s">
        <v>413</v>
      </c>
      <c r="D269" s="214" t="s">
        <v>147</v>
      </c>
      <c r="E269" s="215" t="s">
        <v>414</v>
      </c>
      <c r="F269" s="216" t="s">
        <v>415</v>
      </c>
      <c r="G269" s="217" t="s">
        <v>150</v>
      </c>
      <c r="H269" s="218">
        <v>90</v>
      </c>
      <c r="I269" s="239">
        <v>0</v>
      </c>
      <c r="J269" s="219">
        <f>ROUND(I269*H269,2)</f>
        <v>0</v>
      </c>
      <c r="K269" s="112"/>
      <c r="L269" s="30"/>
      <c r="M269" s="113" t="s">
        <v>1</v>
      </c>
      <c r="N269" s="114" t="s">
        <v>37</v>
      </c>
      <c r="O269" s="115">
        <v>0</v>
      </c>
      <c r="P269" s="115">
        <f>O269*H269</f>
        <v>0</v>
      </c>
      <c r="Q269" s="115">
        <v>0</v>
      </c>
      <c r="R269" s="115">
        <f>Q269*H269</f>
        <v>0</v>
      </c>
      <c r="S269" s="115">
        <v>0</v>
      </c>
      <c r="T269" s="116">
        <f>S269*H269</f>
        <v>0</v>
      </c>
      <c r="U269" s="29"/>
      <c r="V269" s="29"/>
      <c r="W269" s="29"/>
      <c r="X269" s="29"/>
      <c r="Y269" s="29"/>
      <c r="Z269" s="29"/>
      <c r="AA269" s="29"/>
      <c r="AB269" s="29"/>
      <c r="AC269" s="29"/>
      <c r="AD269" s="29"/>
      <c r="AE269" s="29"/>
      <c r="AR269" s="117" t="s">
        <v>151</v>
      </c>
      <c r="AT269" s="117" t="s">
        <v>147</v>
      </c>
      <c r="AU269" s="117" t="s">
        <v>82</v>
      </c>
      <c r="AY269" s="18" t="s">
        <v>145</v>
      </c>
      <c r="BE269" s="118">
        <f>IF(N269="základní",J269,0)</f>
        <v>0</v>
      </c>
      <c r="BF269" s="118">
        <f>IF(N269="snížená",J269,0)</f>
        <v>0</v>
      </c>
      <c r="BG269" s="118">
        <f>IF(N269="zákl. přenesená",J269,0)</f>
        <v>0</v>
      </c>
      <c r="BH269" s="118">
        <f>IF(N269="sníž. přenesená",J269,0)</f>
        <v>0</v>
      </c>
      <c r="BI269" s="118">
        <f>IF(N269="nulová",J269,0)</f>
        <v>0</v>
      </c>
      <c r="BJ269" s="18" t="s">
        <v>80</v>
      </c>
      <c r="BK269" s="118">
        <f>ROUND(I269*H269,2)</f>
        <v>0</v>
      </c>
      <c r="BL269" s="18" t="s">
        <v>151</v>
      </c>
      <c r="BM269" s="117" t="s">
        <v>416</v>
      </c>
    </row>
    <row r="270" spans="1:65" s="12" customFormat="1" ht="22.9" customHeight="1">
      <c r="B270" s="103"/>
      <c r="C270" s="208"/>
      <c r="D270" s="209" t="s">
        <v>71</v>
      </c>
      <c r="E270" s="212" t="s">
        <v>417</v>
      </c>
      <c r="F270" s="212" t="s">
        <v>418</v>
      </c>
      <c r="G270" s="208"/>
      <c r="H270" s="208"/>
      <c r="I270" s="208"/>
      <c r="J270" s="213">
        <f>BK270</f>
        <v>0</v>
      </c>
      <c r="L270" s="103"/>
      <c r="M270" s="105"/>
      <c r="N270" s="106"/>
      <c r="O270" s="106"/>
      <c r="P270" s="107">
        <f>SUM(P271:P278)</f>
        <v>16.02</v>
      </c>
      <c r="Q270" s="106"/>
      <c r="R270" s="107">
        <f>SUM(R271:R278)</f>
        <v>0</v>
      </c>
      <c r="S270" s="106"/>
      <c r="T270" s="108">
        <f>SUM(T271:T278)</f>
        <v>0</v>
      </c>
      <c r="AR270" s="104" t="s">
        <v>80</v>
      </c>
      <c r="AT270" s="109" t="s">
        <v>71</v>
      </c>
      <c r="AU270" s="109" t="s">
        <v>80</v>
      </c>
      <c r="AY270" s="104" t="s">
        <v>145</v>
      </c>
      <c r="BK270" s="110">
        <f>SUM(BK271:BK278)</f>
        <v>0</v>
      </c>
    </row>
    <row r="271" spans="1:65" s="2" customFormat="1" ht="21.75" customHeight="1">
      <c r="A271" s="29"/>
      <c r="B271" s="111"/>
      <c r="C271" s="214" t="s">
        <v>419</v>
      </c>
      <c r="D271" s="214" t="s">
        <v>147</v>
      </c>
      <c r="E271" s="215" t="s">
        <v>420</v>
      </c>
      <c r="F271" s="216" t="s">
        <v>421</v>
      </c>
      <c r="G271" s="217" t="s">
        <v>196</v>
      </c>
      <c r="H271" s="218">
        <v>320.39999999999998</v>
      </c>
      <c r="I271" s="239">
        <v>0</v>
      </c>
      <c r="J271" s="219">
        <f>ROUND(I271*H271,2)</f>
        <v>0</v>
      </c>
      <c r="K271" s="112"/>
      <c r="L271" s="30"/>
      <c r="M271" s="113" t="s">
        <v>1</v>
      </c>
      <c r="N271" s="114" t="s">
        <v>37</v>
      </c>
      <c r="O271" s="115">
        <v>0.03</v>
      </c>
      <c r="P271" s="115">
        <f>O271*H271</f>
        <v>9.6119999999999983</v>
      </c>
      <c r="Q271" s="115">
        <v>0</v>
      </c>
      <c r="R271" s="115">
        <f>Q271*H271</f>
        <v>0</v>
      </c>
      <c r="S271" s="115">
        <v>0</v>
      </c>
      <c r="T271" s="116">
        <f>S271*H271</f>
        <v>0</v>
      </c>
      <c r="U271" s="29"/>
      <c r="V271" s="29"/>
      <c r="W271" s="29"/>
      <c r="X271" s="29"/>
      <c r="Y271" s="29"/>
      <c r="Z271" s="29"/>
      <c r="AA271" s="29"/>
      <c r="AB271" s="29"/>
      <c r="AC271" s="29"/>
      <c r="AD271" s="29"/>
      <c r="AE271" s="29"/>
      <c r="AR271" s="117" t="s">
        <v>151</v>
      </c>
      <c r="AT271" s="117" t="s">
        <v>147</v>
      </c>
      <c r="AU271" s="117" t="s">
        <v>82</v>
      </c>
      <c r="AY271" s="18" t="s">
        <v>145</v>
      </c>
      <c r="BE271" s="118">
        <f>IF(N271="základní",J271,0)</f>
        <v>0</v>
      </c>
      <c r="BF271" s="118">
        <f>IF(N271="snížená",J271,0)</f>
        <v>0</v>
      </c>
      <c r="BG271" s="118">
        <f>IF(N271="zákl. přenesená",J271,0)</f>
        <v>0</v>
      </c>
      <c r="BH271" s="118">
        <f>IF(N271="sníž. přenesená",J271,0)</f>
        <v>0</v>
      </c>
      <c r="BI271" s="118">
        <f>IF(N271="nulová",J271,0)</f>
        <v>0</v>
      </c>
      <c r="BJ271" s="18" t="s">
        <v>80</v>
      </c>
      <c r="BK271" s="118">
        <f>ROUND(I271*H271,2)</f>
        <v>0</v>
      </c>
      <c r="BL271" s="18" t="s">
        <v>151</v>
      </c>
      <c r="BM271" s="117" t="s">
        <v>422</v>
      </c>
    </row>
    <row r="272" spans="1:65" s="13" customFormat="1">
      <c r="B272" s="119"/>
      <c r="C272" s="220"/>
      <c r="D272" s="221" t="s">
        <v>153</v>
      </c>
      <c r="E272" s="222" t="s">
        <v>1</v>
      </c>
      <c r="F272" s="223" t="s">
        <v>423</v>
      </c>
      <c r="G272" s="220"/>
      <c r="H272" s="224">
        <v>320.39999999999998</v>
      </c>
      <c r="I272" s="220"/>
      <c r="J272" s="220"/>
      <c r="L272" s="119"/>
      <c r="M272" s="122"/>
      <c r="N272" s="123"/>
      <c r="O272" s="123"/>
      <c r="P272" s="123"/>
      <c r="Q272" s="123"/>
      <c r="R272" s="123"/>
      <c r="S272" s="123"/>
      <c r="T272" s="124"/>
      <c r="AT272" s="121" t="s">
        <v>153</v>
      </c>
      <c r="AU272" s="121" t="s">
        <v>82</v>
      </c>
      <c r="AV272" s="13" t="s">
        <v>82</v>
      </c>
      <c r="AW272" s="13" t="s">
        <v>28</v>
      </c>
      <c r="AX272" s="13" t="s">
        <v>80</v>
      </c>
      <c r="AY272" s="121" t="s">
        <v>145</v>
      </c>
    </row>
    <row r="273" spans="1:65" s="2" customFormat="1" ht="24.2" customHeight="1">
      <c r="A273" s="29"/>
      <c r="B273" s="111"/>
      <c r="C273" s="214" t="s">
        <v>424</v>
      </c>
      <c r="D273" s="214" t="s">
        <v>147</v>
      </c>
      <c r="E273" s="215" t="s">
        <v>425</v>
      </c>
      <c r="F273" s="216" t="s">
        <v>426</v>
      </c>
      <c r="G273" s="217" t="s">
        <v>196</v>
      </c>
      <c r="H273" s="218">
        <v>3204</v>
      </c>
      <c r="I273" s="239">
        <v>0</v>
      </c>
      <c r="J273" s="219">
        <f>ROUND(I273*H273,2)</f>
        <v>0</v>
      </c>
      <c r="K273" s="112"/>
      <c r="L273" s="30"/>
      <c r="M273" s="113" t="s">
        <v>1</v>
      </c>
      <c r="N273" s="114" t="s">
        <v>37</v>
      </c>
      <c r="O273" s="115">
        <v>2E-3</v>
      </c>
      <c r="P273" s="115">
        <f>O273*H273</f>
        <v>6.4080000000000004</v>
      </c>
      <c r="Q273" s="115">
        <v>0</v>
      </c>
      <c r="R273" s="115">
        <f>Q273*H273</f>
        <v>0</v>
      </c>
      <c r="S273" s="115">
        <v>0</v>
      </c>
      <c r="T273" s="116">
        <f>S273*H273</f>
        <v>0</v>
      </c>
      <c r="U273" s="29"/>
      <c r="V273" s="29"/>
      <c r="W273" s="29"/>
      <c r="X273" s="29"/>
      <c r="Y273" s="29"/>
      <c r="Z273" s="29"/>
      <c r="AA273" s="29"/>
      <c r="AB273" s="29"/>
      <c r="AC273" s="29"/>
      <c r="AD273" s="29"/>
      <c r="AE273" s="29"/>
      <c r="AR273" s="117" t="s">
        <v>151</v>
      </c>
      <c r="AT273" s="117" t="s">
        <v>147</v>
      </c>
      <c r="AU273" s="117" t="s">
        <v>82</v>
      </c>
      <c r="AY273" s="18" t="s">
        <v>145</v>
      </c>
      <c r="BE273" s="118">
        <f>IF(N273="základní",J273,0)</f>
        <v>0</v>
      </c>
      <c r="BF273" s="118">
        <f>IF(N273="snížená",J273,0)</f>
        <v>0</v>
      </c>
      <c r="BG273" s="118">
        <f>IF(N273="zákl. přenesená",J273,0)</f>
        <v>0</v>
      </c>
      <c r="BH273" s="118">
        <f>IF(N273="sníž. přenesená",J273,0)</f>
        <v>0</v>
      </c>
      <c r="BI273" s="118">
        <f>IF(N273="nulová",J273,0)</f>
        <v>0</v>
      </c>
      <c r="BJ273" s="18" t="s">
        <v>80</v>
      </c>
      <c r="BK273" s="118">
        <f>ROUND(I273*H273,2)</f>
        <v>0</v>
      </c>
      <c r="BL273" s="18" t="s">
        <v>151</v>
      </c>
      <c r="BM273" s="117" t="s">
        <v>427</v>
      </c>
    </row>
    <row r="274" spans="1:65" s="13" customFormat="1">
      <c r="B274" s="119"/>
      <c r="C274" s="220"/>
      <c r="D274" s="221" t="s">
        <v>153</v>
      </c>
      <c r="E274" s="222" t="s">
        <v>1</v>
      </c>
      <c r="F274" s="223" t="s">
        <v>428</v>
      </c>
      <c r="G274" s="220"/>
      <c r="H274" s="224">
        <v>320.39999999999998</v>
      </c>
      <c r="I274" s="220"/>
      <c r="J274" s="220"/>
      <c r="L274" s="119"/>
      <c r="M274" s="122"/>
      <c r="N274" s="123"/>
      <c r="O274" s="123"/>
      <c r="P274" s="123"/>
      <c r="Q274" s="123"/>
      <c r="R274" s="123"/>
      <c r="S274" s="123"/>
      <c r="T274" s="124"/>
      <c r="AT274" s="121" t="s">
        <v>153</v>
      </c>
      <c r="AU274" s="121" t="s">
        <v>82</v>
      </c>
      <c r="AV274" s="13" t="s">
        <v>82</v>
      </c>
      <c r="AW274" s="13" t="s">
        <v>28</v>
      </c>
      <c r="AX274" s="13" t="s">
        <v>80</v>
      </c>
      <c r="AY274" s="121" t="s">
        <v>145</v>
      </c>
    </row>
    <row r="275" spans="1:65" s="13" customFormat="1">
      <c r="B275" s="119"/>
      <c r="C275" s="220"/>
      <c r="D275" s="221" t="s">
        <v>153</v>
      </c>
      <c r="E275" s="220"/>
      <c r="F275" s="223" t="s">
        <v>429</v>
      </c>
      <c r="G275" s="220"/>
      <c r="H275" s="224">
        <v>3204</v>
      </c>
      <c r="I275" s="220"/>
      <c r="J275" s="220"/>
      <c r="L275" s="119"/>
      <c r="M275" s="122"/>
      <c r="N275" s="123"/>
      <c r="O275" s="123"/>
      <c r="P275" s="123"/>
      <c r="Q275" s="123"/>
      <c r="R275" s="123"/>
      <c r="S275" s="123"/>
      <c r="T275" s="124"/>
      <c r="AT275" s="121" t="s">
        <v>153</v>
      </c>
      <c r="AU275" s="121" t="s">
        <v>82</v>
      </c>
      <c r="AV275" s="13" t="s">
        <v>82</v>
      </c>
      <c r="AW275" s="13" t="s">
        <v>3</v>
      </c>
      <c r="AX275" s="13" t="s">
        <v>80</v>
      </c>
      <c r="AY275" s="121" t="s">
        <v>145</v>
      </c>
    </row>
    <row r="276" spans="1:65" s="2" customFormat="1" ht="44.25" customHeight="1">
      <c r="A276" s="29"/>
      <c r="B276" s="111"/>
      <c r="C276" s="214" t="s">
        <v>430</v>
      </c>
      <c r="D276" s="214" t="s">
        <v>147</v>
      </c>
      <c r="E276" s="215" t="s">
        <v>431</v>
      </c>
      <c r="F276" s="216" t="s">
        <v>432</v>
      </c>
      <c r="G276" s="217" t="s">
        <v>196</v>
      </c>
      <c r="H276" s="218">
        <v>310.5</v>
      </c>
      <c r="I276" s="239">
        <v>0</v>
      </c>
      <c r="J276" s="219">
        <f>ROUND(I276*H276,2)</f>
        <v>0</v>
      </c>
      <c r="K276" s="112"/>
      <c r="L276" s="30"/>
      <c r="M276" s="113" t="s">
        <v>1</v>
      </c>
      <c r="N276" s="114" t="s">
        <v>37</v>
      </c>
      <c r="O276" s="115">
        <v>0</v>
      </c>
      <c r="P276" s="115">
        <f>O276*H276</f>
        <v>0</v>
      </c>
      <c r="Q276" s="115">
        <v>0</v>
      </c>
      <c r="R276" s="115">
        <f>Q276*H276</f>
        <v>0</v>
      </c>
      <c r="S276" s="115">
        <v>0</v>
      </c>
      <c r="T276" s="116">
        <f>S276*H276</f>
        <v>0</v>
      </c>
      <c r="U276" s="29"/>
      <c r="V276" s="29"/>
      <c r="W276" s="29"/>
      <c r="X276" s="29"/>
      <c r="Y276" s="29"/>
      <c r="Z276" s="29"/>
      <c r="AA276" s="29"/>
      <c r="AB276" s="29"/>
      <c r="AC276" s="29"/>
      <c r="AD276" s="29"/>
      <c r="AE276" s="29"/>
      <c r="AR276" s="117" t="s">
        <v>151</v>
      </c>
      <c r="AT276" s="117" t="s">
        <v>147</v>
      </c>
      <c r="AU276" s="117" t="s">
        <v>82</v>
      </c>
      <c r="AY276" s="18" t="s">
        <v>145</v>
      </c>
      <c r="BE276" s="118">
        <f>IF(N276="základní",J276,0)</f>
        <v>0</v>
      </c>
      <c r="BF276" s="118">
        <f>IF(N276="snížená",J276,0)</f>
        <v>0</v>
      </c>
      <c r="BG276" s="118">
        <f>IF(N276="zákl. přenesená",J276,0)</f>
        <v>0</v>
      </c>
      <c r="BH276" s="118">
        <f>IF(N276="sníž. přenesená",J276,0)</f>
        <v>0</v>
      </c>
      <c r="BI276" s="118">
        <f>IF(N276="nulová",J276,0)</f>
        <v>0</v>
      </c>
      <c r="BJ276" s="18" t="s">
        <v>80</v>
      </c>
      <c r="BK276" s="118">
        <f>ROUND(I276*H276,2)</f>
        <v>0</v>
      </c>
      <c r="BL276" s="18" t="s">
        <v>151</v>
      </c>
      <c r="BM276" s="117" t="s">
        <v>433</v>
      </c>
    </row>
    <row r="277" spans="1:65" s="13" customFormat="1">
      <c r="B277" s="119"/>
      <c r="C277" s="220"/>
      <c r="D277" s="221" t="s">
        <v>153</v>
      </c>
      <c r="E277" s="222" t="s">
        <v>1</v>
      </c>
      <c r="F277" s="223" t="s">
        <v>434</v>
      </c>
      <c r="G277" s="220"/>
      <c r="H277" s="224">
        <v>310.5</v>
      </c>
      <c r="I277" s="220"/>
      <c r="J277" s="220"/>
      <c r="L277" s="119"/>
      <c r="M277" s="122"/>
      <c r="N277" s="123"/>
      <c r="O277" s="123"/>
      <c r="P277" s="123"/>
      <c r="Q277" s="123"/>
      <c r="R277" s="123"/>
      <c r="S277" s="123"/>
      <c r="T277" s="124"/>
      <c r="AT277" s="121" t="s">
        <v>153</v>
      </c>
      <c r="AU277" s="121" t="s">
        <v>82</v>
      </c>
      <c r="AV277" s="13" t="s">
        <v>82</v>
      </c>
      <c r="AW277" s="13" t="s">
        <v>28</v>
      </c>
      <c r="AX277" s="13" t="s">
        <v>80</v>
      </c>
      <c r="AY277" s="121" t="s">
        <v>145</v>
      </c>
    </row>
    <row r="278" spans="1:65" s="2" customFormat="1" ht="37.9" customHeight="1">
      <c r="A278" s="29"/>
      <c r="B278" s="111"/>
      <c r="C278" s="214" t="s">
        <v>435</v>
      </c>
      <c r="D278" s="214" t="s">
        <v>147</v>
      </c>
      <c r="E278" s="215" t="s">
        <v>436</v>
      </c>
      <c r="F278" s="216" t="s">
        <v>437</v>
      </c>
      <c r="G278" s="217" t="s">
        <v>196</v>
      </c>
      <c r="H278" s="218">
        <v>9.9</v>
      </c>
      <c r="I278" s="239">
        <v>0</v>
      </c>
      <c r="J278" s="219">
        <f>ROUND(I278*H278,2)</f>
        <v>0</v>
      </c>
      <c r="K278" s="112"/>
      <c r="L278" s="30"/>
      <c r="M278" s="113" t="s">
        <v>1</v>
      </c>
      <c r="N278" s="114" t="s">
        <v>37</v>
      </c>
      <c r="O278" s="115">
        <v>0</v>
      </c>
      <c r="P278" s="115">
        <f>O278*H278</f>
        <v>0</v>
      </c>
      <c r="Q278" s="115">
        <v>0</v>
      </c>
      <c r="R278" s="115">
        <f>Q278*H278</f>
        <v>0</v>
      </c>
      <c r="S278" s="115">
        <v>0</v>
      </c>
      <c r="T278" s="116">
        <f>S278*H278</f>
        <v>0</v>
      </c>
      <c r="U278" s="29"/>
      <c r="V278" s="29"/>
      <c r="W278" s="29"/>
      <c r="X278" s="29"/>
      <c r="Y278" s="29"/>
      <c r="Z278" s="29"/>
      <c r="AA278" s="29"/>
      <c r="AB278" s="29"/>
      <c r="AC278" s="29"/>
      <c r="AD278" s="29"/>
      <c r="AE278" s="29"/>
      <c r="AR278" s="117" t="s">
        <v>151</v>
      </c>
      <c r="AT278" s="117" t="s">
        <v>147</v>
      </c>
      <c r="AU278" s="117" t="s">
        <v>82</v>
      </c>
      <c r="AY278" s="18" t="s">
        <v>145</v>
      </c>
      <c r="BE278" s="118">
        <f>IF(N278="základní",J278,0)</f>
        <v>0</v>
      </c>
      <c r="BF278" s="118">
        <f>IF(N278="snížená",J278,0)</f>
        <v>0</v>
      </c>
      <c r="BG278" s="118">
        <f>IF(N278="zákl. přenesená",J278,0)</f>
        <v>0</v>
      </c>
      <c r="BH278" s="118">
        <f>IF(N278="sníž. přenesená",J278,0)</f>
        <v>0</v>
      </c>
      <c r="BI278" s="118">
        <f>IF(N278="nulová",J278,0)</f>
        <v>0</v>
      </c>
      <c r="BJ278" s="18" t="s">
        <v>80</v>
      </c>
      <c r="BK278" s="118">
        <f>ROUND(I278*H278,2)</f>
        <v>0</v>
      </c>
      <c r="BL278" s="18" t="s">
        <v>151</v>
      </c>
      <c r="BM278" s="117" t="s">
        <v>438</v>
      </c>
    </row>
    <row r="279" spans="1:65" s="12" customFormat="1" ht="22.9" customHeight="1">
      <c r="B279" s="103"/>
      <c r="C279" s="208"/>
      <c r="D279" s="209" t="s">
        <v>71</v>
      </c>
      <c r="E279" s="212" t="s">
        <v>439</v>
      </c>
      <c r="F279" s="212" t="s">
        <v>440</v>
      </c>
      <c r="G279" s="208"/>
      <c r="H279" s="208"/>
      <c r="I279" s="208"/>
      <c r="J279" s="213">
        <f>BK279</f>
        <v>0</v>
      </c>
      <c r="L279" s="103"/>
      <c r="M279" s="105"/>
      <c r="N279" s="106"/>
      <c r="O279" s="106"/>
      <c r="P279" s="107">
        <f>P280</f>
        <v>72.207431999999997</v>
      </c>
      <c r="Q279" s="106"/>
      <c r="R279" s="107">
        <f>R280</f>
        <v>0</v>
      </c>
      <c r="S279" s="106"/>
      <c r="T279" s="108">
        <f>T280</f>
        <v>0</v>
      </c>
      <c r="AR279" s="104" t="s">
        <v>80</v>
      </c>
      <c r="AT279" s="109" t="s">
        <v>71</v>
      </c>
      <c r="AU279" s="109" t="s">
        <v>80</v>
      </c>
      <c r="AY279" s="104" t="s">
        <v>145</v>
      </c>
      <c r="BK279" s="110">
        <f>BK280</f>
        <v>0</v>
      </c>
    </row>
    <row r="280" spans="1:65" s="2" customFormat="1" ht="33" customHeight="1">
      <c r="A280" s="29"/>
      <c r="B280" s="111"/>
      <c r="C280" s="214" t="s">
        <v>441</v>
      </c>
      <c r="D280" s="214" t="s">
        <v>147</v>
      </c>
      <c r="E280" s="215" t="s">
        <v>442</v>
      </c>
      <c r="F280" s="216" t="s">
        <v>443</v>
      </c>
      <c r="G280" s="217" t="s">
        <v>196</v>
      </c>
      <c r="H280" s="218">
        <v>1094.0519999999999</v>
      </c>
      <c r="I280" s="239">
        <v>0</v>
      </c>
      <c r="J280" s="219">
        <f>ROUND(I280*H280,2)</f>
        <v>0</v>
      </c>
      <c r="K280" s="112"/>
      <c r="L280" s="30"/>
      <c r="M280" s="139" t="s">
        <v>1</v>
      </c>
      <c r="N280" s="140" t="s">
        <v>37</v>
      </c>
      <c r="O280" s="141">
        <v>6.6000000000000003E-2</v>
      </c>
      <c r="P280" s="141">
        <f>O280*H280</f>
        <v>72.207431999999997</v>
      </c>
      <c r="Q280" s="141">
        <v>0</v>
      </c>
      <c r="R280" s="141">
        <f>Q280*H280</f>
        <v>0</v>
      </c>
      <c r="S280" s="141">
        <v>0</v>
      </c>
      <c r="T280" s="142">
        <f>S280*H280</f>
        <v>0</v>
      </c>
      <c r="U280" s="29"/>
      <c r="V280" s="29"/>
      <c r="W280" s="29"/>
      <c r="X280" s="29"/>
      <c r="Y280" s="29"/>
      <c r="Z280" s="29"/>
      <c r="AA280" s="29"/>
      <c r="AB280" s="29"/>
      <c r="AC280" s="29"/>
      <c r="AD280" s="29"/>
      <c r="AE280" s="29"/>
      <c r="AR280" s="117" t="s">
        <v>151</v>
      </c>
      <c r="AT280" s="117" t="s">
        <v>147</v>
      </c>
      <c r="AU280" s="117" t="s">
        <v>82</v>
      </c>
      <c r="AY280" s="18" t="s">
        <v>145</v>
      </c>
      <c r="BE280" s="118">
        <f>IF(N280="základní",J280,0)</f>
        <v>0</v>
      </c>
      <c r="BF280" s="118">
        <f>IF(N280="snížená",J280,0)</f>
        <v>0</v>
      </c>
      <c r="BG280" s="118">
        <f>IF(N280="zákl. přenesená",J280,0)</f>
        <v>0</v>
      </c>
      <c r="BH280" s="118">
        <f>IF(N280="sníž. přenesená",J280,0)</f>
        <v>0</v>
      </c>
      <c r="BI280" s="118">
        <f>IF(N280="nulová",J280,0)</f>
        <v>0</v>
      </c>
      <c r="BJ280" s="18" t="s">
        <v>80</v>
      </c>
      <c r="BK280" s="118">
        <f>ROUND(I280*H280,2)</f>
        <v>0</v>
      </c>
      <c r="BL280" s="18" t="s">
        <v>151</v>
      </c>
      <c r="BM280" s="117" t="s">
        <v>444</v>
      </c>
    </row>
    <row r="281" spans="1:65" s="2" customFormat="1" ht="6.95" customHeight="1">
      <c r="A281" s="29"/>
      <c r="B281" s="43"/>
      <c r="C281" s="189"/>
      <c r="D281" s="189"/>
      <c r="E281" s="189"/>
      <c r="F281" s="189"/>
      <c r="G281" s="189"/>
      <c r="H281" s="189"/>
      <c r="I281" s="189"/>
      <c r="J281" s="189"/>
      <c r="K281" s="44"/>
      <c r="L281" s="30"/>
      <c r="M281" s="29"/>
      <c r="O281" s="29"/>
      <c r="P281" s="29"/>
      <c r="Q281" s="29"/>
      <c r="R281" s="29"/>
      <c r="S281" s="29"/>
      <c r="T281" s="29"/>
      <c r="U281" s="29"/>
      <c r="V281" s="29"/>
      <c r="W281" s="29"/>
      <c r="X281" s="29"/>
      <c r="Y281" s="29"/>
      <c r="Z281" s="29"/>
      <c r="AA281" s="29"/>
      <c r="AB281" s="29"/>
      <c r="AC281" s="29"/>
      <c r="AD281" s="29"/>
      <c r="AE281" s="29"/>
    </row>
  </sheetData>
  <sheetProtection password="CA50" sheet="1" objects="1" scenarios="1"/>
  <autoFilter ref="C127:K280"/>
  <mergeCells count="9">
    <mergeCell ref="E87:H87"/>
    <mergeCell ref="E118:H118"/>
    <mergeCell ref="E120:H120"/>
    <mergeCell ref="L2:V2"/>
    <mergeCell ref="E7:H7"/>
    <mergeCell ref="E9:H9"/>
    <mergeCell ref="E18:H18"/>
    <mergeCell ref="E27:H27"/>
    <mergeCell ref="E85:H85"/>
  </mergeCells>
  <pageMargins left="0.39374999999999999" right="0.39374999999999999" top="0.39374999999999999" bottom="0.39374999999999999" header="0" footer="0"/>
  <pageSetup paperSize="9" fitToHeight="100" orientation="portrait" blackAndWhite="1"/>
  <headerFooter>
    <oddFooter>&amp;CStrana &amp;P z &amp;N</oddFooter>
  </headerFooter>
  <drawing r:id="rId1"/>
</worksheet>
</file>

<file path=xl/worksheets/sheet3.xml><?xml version="1.0" encoding="utf-8"?>
<worksheet xmlns="http://schemas.openxmlformats.org/spreadsheetml/2006/main" xmlns:r="http://schemas.openxmlformats.org/officeDocument/2006/relationships">
  <sheetPr>
    <pageSetUpPr fitToPage="1"/>
  </sheetPr>
  <dimension ref="A1:BM149"/>
  <sheetViews>
    <sheetView showGridLines="0" topLeftCell="A80" workbookViewId="0">
      <selection activeCell="I147" sqref="I147"/>
    </sheetView>
  </sheetViews>
  <sheetFormatPr defaultRowHeight="11.25"/>
  <cols>
    <col min="1" max="1" width="8.33203125" style="1" customWidth="1"/>
    <col min="2" max="2" width="1.1640625" style="1" customWidth="1"/>
    <col min="3" max="3" width="4.1640625" style="1" customWidth="1"/>
    <col min="4" max="4" width="4.33203125" style="1" customWidth="1"/>
    <col min="5" max="5" width="17.1640625" style="1" customWidth="1"/>
    <col min="6" max="6" width="50.83203125" style="1" customWidth="1"/>
    <col min="7" max="7" width="7.5" style="1" customWidth="1"/>
    <col min="8" max="8" width="14" style="1" customWidth="1"/>
    <col min="9" max="9" width="15.83203125" style="1" customWidth="1"/>
    <col min="10" max="10" width="22.33203125" style="1" customWidth="1"/>
    <col min="11" max="11" width="22.33203125" style="1" hidden="1" customWidth="1"/>
    <col min="12" max="12" width="9.33203125" style="1" customWidth="1"/>
    <col min="13" max="13" width="10.83203125" style="1" hidden="1" customWidth="1"/>
    <col min="14" max="14" width="9.33203125" style="1" hidden="1"/>
    <col min="15" max="20" width="14.1640625" style="1" hidden="1" customWidth="1"/>
    <col min="21" max="21" width="16.33203125" style="1" hidden="1" customWidth="1"/>
    <col min="22" max="22" width="12.33203125" style="1" customWidth="1"/>
    <col min="23" max="23" width="16.33203125" style="1" customWidth="1"/>
    <col min="24" max="24" width="12.33203125" style="1" customWidth="1"/>
    <col min="25" max="25" width="15" style="1" customWidth="1"/>
    <col min="26" max="26" width="11" style="1" customWidth="1"/>
    <col min="27" max="27" width="15" style="1" customWidth="1"/>
    <col min="28" max="28" width="16.33203125" style="1" customWidth="1"/>
    <col min="29" max="29" width="11" style="1" customWidth="1"/>
    <col min="30" max="30" width="15" style="1" customWidth="1"/>
    <col min="31" max="31" width="16.33203125" style="1" customWidth="1"/>
    <col min="44" max="65" width="9.33203125" style="1" hidden="1"/>
  </cols>
  <sheetData>
    <row r="1" spans="1:46">
      <c r="A1" s="87"/>
    </row>
    <row r="2" spans="1:46" s="1" customFormat="1" ht="36.950000000000003" customHeight="1">
      <c r="L2" s="255" t="s">
        <v>5</v>
      </c>
      <c r="M2" s="256"/>
      <c r="N2" s="256"/>
      <c r="O2" s="256"/>
      <c r="P2" s="256"/>
      <c r="Q2" s="256"/>
      <c r="R2" s="256"/>
      <c r="S2" s="256"/>
      <c r="T2" s="256"/>
      <c r="U2" s="256"/>
      <c r="V2" s="256"/>
      <c r="AT2" s="18" t="s">
        <v>85</v>
      </c>
    </row>
    <row r="3" spans="1:46" s="1" customFormat="1" ht="6.95" customHeight="1">
      <c r="B3" s="19"/>
      <c r="C3" s="241"/>
      <c r="D3" s="241"/>
      <c r="E3" s="241"/>
      <c r="F3" s="241"/>
      <c r="G3" s="241"/>
      <c r="H3" s="241"/>
      <c r="I3" s="241"/>
      <c r="J3" s="241"/>
      <c r="K3" s="20"/>
      <c r="L3" s="21"/>
      <c r="AT3" s="18" t="s">
        <v>82</v>
      </c>
    </row>
    <row r="4" spans="1:46" s="1" customFormat="1" ht="24.95" customHeight="1">
      <c r="B4" s="21"/>
      <c r="C4" s="87"/>
      <c r="D4" s="162" t="s">
        <v>110</v>
      </c>
      <c r="E4" s="87"/>
      <c r="F4" s="87"/>
      <c r="G4" s="87"/>
      <c r="H4" s="87"/>
      <c r="I4" s="87"/>
      <c r="J4" s="87"/>
      <c r="L4" s="21"/>
      <c r="M4" s="88" t="s">
        <v>10</v>
      </c>
      <c r="AT4" s="18" t="s">
        <v>3</v>
      </c>
    </row>
    <row r="5" spans="1:46" s="1" customFormat="1" ht="6.95" customHeight="1">
      <c r="B5" s="21"/>
      <c r="C5" s="87"/>
      <c r="D5" s="87"/>
      <c r="E5" s="87"/>
      <c r="F5" s="87"/>
      <c r="G5" s="87"/>
      <c r="H5" s="87"/>
      <c r="I5" s="87"/>
      <c r="J5" s="87"/>
      <c r="L5" s="21"/>
    </row>
    <row r="6" spans="1:46" s="1" customFormat="1" ht="12" customHeight="1">
      <c r="B6" s="21"/>
      <c r="C6" s="87"/>
      <c r="D6" s="163" t="s">
        <v>14</v>
      </c>
      <c r="E6" s="87"/>
      <c r="F6" s="87"/>
      <c r="G6" s="87"/>
      <c r="H6" s="87"/>
      <c r="I6" s="87"/>
      <c r="J6" s="87"/>
      <c r="L6" s="21"/>
    </row>
    <row r="7" spans="1:46" s="1" customFormat="1" ht="16.5" customHeight="1">
      <c r="B7" s="21"/>
      <c r="C7" s="87"/>
      <c r="D7" s="87"/>
      <c r="E7" s="283" t="str">
        <f>'Rekapitulace stavby'!K6</f>
        <v>Revitalizace parkoviště u NB</v>
      </c>
      <c r="F7" s="284"/>
      <c r="G7" s="284"/>
      <c r="H7" s="284"/>
      <c r="I7" s="87"/>
      <c r="J7" s="87"/>
      <c r="L7" s="21"/>
    </row>
    <row r="8" spans="1:46" s="2" customFormat="1" ht="12" customHeight="1">
      <c r="A8" s="29"/>
      <c r="B8" s="30"/>
      <c r="C8" s="164"/>
      <c r="D8" s="163" t="s">
        <v>111</v>
      </c>
      <c r="E8" s="164"/>
      <c r="F8" s="164"/>
      <c r="G8" s="164"/>
      <c r="H8" s="164"/>
      <c r="I8" s="164"/>
      <c r="J8" s="164"/>
      <c r="K8" s="29"/>
      <c r="L8" s="38"/>
      <c r="S8" s="29"/>
      <c r="T8" s="29"/>
      <c r="U8" s="29"/>
      <c r="V8" s="29"/>
      <c r="W8" s="29"/>
      <c r="X8" s="29"/>
      <c r="Y8" s="29"/>
      <c r="Z8" s="29"/>
      <c r="AA8" s="29"/>
      <c r="AB8" s="29"/>
      <c r="AC8" s="29"/>
      <c r="AD8" s="29"/>
      <c r="AE8" s="29"/>
    </row>
    <row r="9" spans="1:46" s="2" customFormat="1" ht="16.5" customHeight="1">
      <c r="A9" s="29"/>
      <c r="B9" s="30"/>
      <c r="C9" s="164"/>
      <c r="D9" s="164"/>
      <c r="E9" s="281" t="s">
        <v>445</v>
      </c>
      <c r="F9" s="282"/>
      <c r="G9" s="282"/>
      <c r="H9" s="282"/>
      <c r="I9" s="164"/>
      <c r="J9" s="164"/>
      <c r="K9" s="29"/>
      <c r="L9" s="38"/>
      <c r="S9" s="29"/>
      <c r="T9" s="29"/>
      <c r="U9" s="29"/>
      <c r="V9" s="29"/>
      <c r="W9" s="29"/>
      <c r="X9" s="29"/>
      <c r="Y9" s="29"/>
      <c r="Z9" s="29"/>
      <c r="AA9" s="29"/>
      <c r="AB9" s="29"/>
      <c r="AC9" s="29"/>
      <c r="AD9" s="29"/>
      <c r="AE9" s="29"/>
    </row>
    <row r="10" spans="1:46" s="2" customFormat="1">
      <c r="A10" s="29"/>
      <c r="B10" s="30"/>
      <c r="C10" s="164"/>
      <c r="D10" s="164"/>
      <c r="E10" s="164"/>
      <c r="F10" s="164"/>
      <c r="G10" s="164"/>
      <c r="H10" s="164"/>
      <c r="I10" s="164"/>
      <c r="J10" s="164"/>
      <c r="K10" s="29"/>
      <c r="L10" s="38"/>
      <c r="S10" s="29"/>
      <c r="T10" s="29"/>
      <c r="U10" s="29"/>
      <c r="V10" s="29"/>
      <c r="W10" s="29"/>
      <c r="X10" s="29"/>
      <c r="Y10" s="29"/>
      <c r="Z10" s="29"/>
      <c r="AA10" s="29"/>
      <c r="AB10" s="29"/>
      <c r="AC10" s="29"/>
      <c r="AD10" s="29"/>
      <c r="AE10" s="29"/>
    </row>
    <row r="11" spans="1:46" s="2" customFormat="1" ht="12" customHeight="1">
      <c r="A11" s="29"/>
      <c r="B11" s="30"/>
      <c r="C11" s="164"/>
      <c r="D11" s="163" t="s">
        <v>16</v>
      </c>
      <c r="E11" s="164"/>
      <c r="F11" s="165" t="s">
        <v>1</v>
      </c>
      <c r="G11" s="164"/>
      <c r="H11" s="164"/>
      <c r="I11" s="163" t="s">
        <v>17</v>
      </c>
      <c r="J11" s="165" t="s">
        <v>1</v>
      </c>
      <c r="K11" s="29"/>
      <c r="L11" s="38"/>
      <c r="S11" s="29"/>
      <c r="T11" s="29"/>
      <c r="U11" s="29"/>
      <c r="V11" s="29"/>
      <c r="W11" s="29"/>
      <c r="X11" s="29"/>
      <c r="Y11" s="29"/>
      <c r="Z11" s="29"/>
      <c r="AA11" s="29"/>
      <c r="AB11" s="29"/>
      <c r="AC11" s="29"/>
      <c r="AD11" s="29"/>
      <c r="AE11" s="29"/>
    </row>
    <row r="12" spans="1:46" s="2" customFormat="1" ht="12" customHeight="1">
      <c r="A12" s="29"/>
      <c r="B12" s="30"/>
      <c r="C12" s="164"/>
      <c r="D12" s="163" t="s">
        <v>18</v>
      </c>
      <c r="E12" s="164"/>
      <c r="F12" s="165" t="s">
        <v>19</v>
      </c>
      <c r="G12" s="164"/>
      <c r="H12" s="164"/>
      <c r="I12" s="163" t="s">
        <v>20</v>
      </c>
      <c r="J12" s="166" t="str">
        <f>'Rekapitulace stavby'!AN8</f>
        <v>17. 9. 2025</v>
      </c>
      <c r="K12" s="29"/>
      <c r="L12" s="38"/>
      <c r="S12" s="29"/>
      <c r="T12" s="29"/>
      <c r="U12" s="29"/>
      <c r="V12" s="29"/>
      <c r="W12" s="29"/>
      <c r="X12" s="29"/>
      <c r="Y12" s="29"/>
      <c r="Z12" s="29"/>
      <c r="AA12" s="29"/>
      <c r="AB12" s="29"/>
      <c r="AC12" s="29"/>
      <c r="AD12" s="29"/>
      <c r="AE12" s="29"/>
    </row>
    <row r="13" spans="1:46" s="2" customFormat="1" ht="10.9" customHeight="1">
      <c r="A13" s="29"/>
      <c r="B13" s="30"/>
      <c r="C13" s="164"/>
      <c r="D13" s="164"/>
      <c r="E13" s="164"/>
      <c r="F13" s="164"/>
      <c r="G13" s="164"/>
      <c r="H13" s="164"/>
      <c r="I13" s="164"/>
      <c r="J13" s="164"/>
      <c r="K13" s="29"/>
      <c r="L13" s="38"/>
      <c r="S13" s="29"/>
      <c r="T13" s="29"/>
      <c r="U13" s="29"/>
      <c r="V13" s="29"/>
      <c r="W13" s="29"/>
      <c r="X13" s="29"/>
      <c r="Y13" s="29"/>
      <c r="Z13" s="29"/>
      <c r="AA13" s="29"/>
      <c r="AB13" s="29"/>
      <c r="AC13" s="29"/>
      <c r="AD13" s="29"/>
      <c r="AE13" s="29"/>
    </row>
    <row r="14" spans="1:46" s="2" customFormat="1" ht="12" customHeight="1">
      <c r="A14" s="29"/>
      <c r="B14" s="30"/>
      <c r="C14" s="164"/>
      <c r="D14" s="163" t="s">
        <v>22</v>
      </c>
      <c r="E14" s="164"/>
      <c r="F14" s="164"/>
      <c r="G14" s="164"/>
      <c r="H14" s="164"/>
      <c r="I14" s="163" t="s">
        <v>23</v>
      </c>
      <c r="J14" s="165" t="str">
        <f>IF('Rekapitulace stavby'!AN10="","",'Rekapitulace stavby'!AN10)</f>
        <v/>
      </c>
      <c r="K14" s="29"/>
      <c r="L14" s="38"/>
      <c r="S14" s="29"/>
      <c r="T14" s="29"/>
      <c r="U14" s="29"/>
      <c r="V14" s="29"/>
      <c r="W14" s="29"/>
      <c r="X14" s="29"/>
      <c r="Y14" s="29"/>
      <c r="Z14" s="29"/>
      <c r="AA14" s="29"/>
      <c r="AB14" s="29"/>
      <c r="AC14" s="29"/>
      <c r="AD14" s="29"/>
      <c r="AE14" s="29"/>
    </row>
    <row r="15" spans="1:46" s="2" customFormat="1" ht="18" customHeight="1">
      <c r="A15" s="29"/>
      <c r="B15" s="30"/>
      <c r="C15" s="164"/>
      <c r="D15" s="164"/>
      <c r="E15" s="165" t="str">
        <f>IF('Rekapitulace stavby'!E11="","",'Rekapitulace stavby'!E11)</f>
        <v xml:space="preserve"> </v>
      </c>
      <c r="F15" s="164"/>
      <c r="G15" s="164"/>
      <c r="H15" s="164"/>
      <c r="I15" s="163" t="s">
        <v>25</v>
      </c>
      <c r="J15" s="165" t="str">
        <f>IF('Rekapitulace stavby'!AN11="","",'Rekapitulace stavby'!AN11)</f>
        <v/>
      </c>
      <c r="K15" s="29"/>
      <c r="L15" s="38"/>
      <c r="S15" s="29"/>
      <c r="T15" s="29"/>
      <c r="U15" s="29"/>
      <c r="V15" s="29"/>
      <c r="W15" s="29"/>
      <c r="X15" s="29"/>
      <c r="Y15" s="29"/>
      <c r="Z15" s="29"/>
      <c r="AA15" s="29"/>
      <c r="AB15" s="29"/>
      <c r="AC15" s="29"/>
      <c r="AD15" s="29"/>
      <c r="AE15" s="29"/>
    </row>
    <row r="16" spans="1:46" s="2" customFormat="1" ht="6.95" customHeight="1">
      <c r="A16" s="29"/>
      <c r="B16" s="30"/>
      <c r="C16" s="164"/>
      <c r="D16" s="164"/>
      <c r="E16" s="164"/>
      <c r="F16" s="164"/>
      <c r="G16" s="164"/>
      <c r="H16" s="164"/>
      <c r="I16" s="164"/>
      <c r="J16" s="164"/>
      <c r="K16" s="29"/>
      <c r="L16" s="38"/>
      <c r="S16" s="29"/>
      <c r="T16" s="29"/>
      <c r="U16" s="29"/>
      <c r="V16" s="29"/>
      <c r="W16" s="29"/>
      <c r="X16" s="29"/>
      <c r="Y16" s="29"/>
      <c r="Z16" s="29"/>
      <c r="AA16" s="29"/>
      <c r="AB16" s="29"/>
      <c r="AC16" s="29"/>
      <c r="AD16" s="29"/>
      <c r="AE16" s="29"/>
    </row>
    <row r="17" spans="1:31" s="2" customFormat="1" ht="12" customHeight="1">
      <c r="A17" s="29"/>
      <c r="B17" s="30"/>
      <c r="C17" s="164"/>
      <c r="D17" s="163" t="s">
        <v>26</v>
      </c>
      <c r="E17" s="164"/>
      <c r="F17" s="164"/>
      <c r="G17" s="164"/>
      <c r="H17" s="164"/>
      <c r="I17" s="163" t="s">
        <v>23</v>
      </c>
      <c r="J17" s="165" t="str">
        <f>'Rekapitulace stavby'!AN13</f>
        <v/>
      </c>
      <c r="K17" s="29"/>
      <c r="L17" s="38"/>
      <c r="S17" s="29"/>
      <c r="T17" s="29"/>
      <c r="U17" s="29"/>
      <c r="V17" s="29"/>
      <c r="W17" s="29"/>
      <c r="X17" s="29"/>
      <c r="Y17" s="29"/>
      <c r="Z17" s="29"/>
      <c r="AA17" s="29"/>
      <c r="AB17" s="29"/>
      <c r="AC17" s="29"/>
      <c r="AD17" s="29"/>
      <c r="AE17" s="29"/>
    </row>
    <row r="18" spans="1:31" s="2" customFormat="1" ht="18" customHeight="1">
      <c r="A18" s="29"/>
      <c r="B18" s="30"/>
      <c r="C18" s="164"/>
      <c r="D18" s="164"/>
      <c r="E18" s="285" t="str">
        <f>'Rekapitulace stavby'!E14</f>
        <v xml:space="preserve"> </v>
      </c>
      <c r="F18" s="285"/>
      <c r="G18" s="285"/>
      <c r="H18" s="285"/>
      <c r="I18" s="163" t="s">
        <v>25</v>
      </c>
      <c r="J18" s="165" t="str">
        <f>'Rekapitulace stavby'!AN14</f>
        <v/>
      </c>
      <c r="K18" s="29"/>
      <c r="L18" s="38"/>
      <c r="S18" s="29"/>
      <c r="T18" s="29"/>
      <c r="U18" s="29"/>
      <c r="V18" s="29"/>
      <c r="W18" s="29"/>
      <c r="X18" s="29"/>
      <c r="Y18" s="29"/>
      <c r="Z18" s="29"/>
      <c r="AA18" s="29"/>
      <c r="AB18" s="29"/>
      <c r="AC18" s="29"/>
      <c r="AD18" s="29"/>
      <c r="AE18" s="29"/>
    </row>
    <row r="19" spans="1:31" s="2" customFormat="1" ht="6.95" customHeight="1">
      <c r="A19" s="29"/>
      <c r="B19" s="30"/>
      <c r="C19" s="164"/>
      <c r="D19" s="164"/>
      <c r="E19" s="164"/>
      <c r="F19" s="164"/>
      <c r="G19" s="164"/>
      <c r="H19" s="164"/>
      <c r="I19" s="164"/>
      <c r="J19" s="164"/>
      <c r="K19" s="29"/>
      <c r="L19" s="38"/>
      <c r="S19" s="29"/>
      <c r="T19" s="29"/>
      <c r="U19" s="29"/>
      <c r="V19" s="29"/>
      <c r="W19" s="29"/>
      <c r="X19" s="29"/>
      <c r="Y19" s="29"/>
      <c r="Z19" s="29"/>
      <c r="AA19" s="29"/>
      <c r="AB19" s="29"/>
      <c r="AC19" s="29"/>
      <c r="AD19" s="29"/>
      <c r="AE19" s="29"/>
    </row>
    <row r="20" spans="1:31" s="2" customFormat="1" ht="12" customHeight="1">
      <c r="A20" s="29"/>
      <c r="B20" s="30"/>
      <c r="C20" s="164"/>
      <c r="D20" s="163" t="s">
        <v>27</v>
      </c>
      <c r="E20" s="164"/>
      <c r="F20" s="164"/>
      <c r="G20" s="164"/>
      <c r="H20" s="164"/>
      <c r="I20" s="163" t="s">
        <v>23</v>
      </c>
      <c r="J20" s="165" t="str">
        <f>IF('Rekapitulace stavby'!AN16="","",'Rekapitulace stavby'!AN16)</f>
        <v/>
      </c>
      <c r="K20" s="29"/>
      <c r="L20" s="38"/>
      <c r="S20" s="29"/>
      <c r="T20" s="29"/>
      <c r="U20" s="29"/>
      <c r="V20" s="29"/>
      <c r="W20" s="29"/>
      <c r="X20" s="29"/>
      <c r="Y20" s="29"/>
      <c r="Z20" s="29"/>
      <c r="AA20" s="29"/>
      <c r="AB20" s="29"/>
      <c r="AC20" s="29"/>
      <c r="AD20" s="29"/>
      <c r="AE20" s="29"/>
    </row>
    <row r="21" spans="1:31" s="2" customFormat="1" ht="18" customHeight="1">
      <c r="A21" s="29"/>
      <c r="B21" s="30"/>
      <c r="C21" s="164"/>
      <c r="D21" s="164"/>
      <c r="E21" s="165" t="str">
        <f>IF('Rekapitulace stavby'!E17="","",'Rekapitulace stavby'!E17)</f>
        <v xml:space="preserve"> </v>
      </c>
      <c r="F21" s="164"/>
      <c r="G21" s="164"/>
      <c r="H21" s="164"/>
      <c r="I21" s="163" t="s">
        <v>25</v>
      </c>
      <c r="J21" s="165" t="str">
        <f>IF('Rekapitulace stavby'!AN17="","",'Rekapitulace stavby'!AN17)</f>
        <v/>
      </c>
      <c r="K21" s="29"/>
      <c r="L21" s="38"/>
      <c r="S21" s="29"/>
      <c r="T21" s="29"/>
      <c r="U21" s="29"/>
      <c r="V21" s="29"/>
      <c r="W21" s="29"/>
      <c r="X21" s="29"/>
      <c r="Y21" s="29"/>
      <c r="Z21" s="29"/>
      <c r="AA21" s="29"/>
      <c r="AB21" s="29"/>
      <c r="AC21" s="29"/>
      <c r="AD21" s="29"/>
      <c r="AE21" s="29"/>
    </row>
    <row r="22" spans="1:31" s="2" customFormat="1" ht="6.95" customHeight="1">
      <c r="A22" s="29"/>
      <c r="B22" s="30"/>
      <c r="C22" s="164"/>
      <c r="D22" s="164"/>
      <c r="E22" s="164"/>
      <c r="F22" s="164"/>
      <c r="G22" s="164"/>
      <c r="H22" s="164"/>
      <c r="I22" s="164"/>
      <c r="J22" s="164"/>
      <c r="K22" s="29"/>
      <c r="L22" s="38"/>
      <c r="S22" s="29"/>
      <c r="T22" s="29"/>
      <c r="U22" s="29"/>
      <c r="V22" s="29"/>
      <c r="W22" s="29"/>
      <c r="X22" s="29"/>
      <c r="Y22" s="29"/>
      <c r="Z22" s="29"/>
      <c r="AA22" s="29"/>
      <c r="AB22" s="29"/>
      <c r="AC22" s="29"/>
      <c r="AD22" s="29"/>
      <c r="AE22" s="29"/>
    </row>
    <row r="23" spans="1:31" s="2" customFormat="1" ht="12" customHeight="1">
      <c r="A23" s="29"/>
      <c r="B23" s="30"/>
      <c r="C23" s="164"/>
      <c r="D23" s="163" t="s">
        <v>29</v>
      </c>
      <c r="E23" s="164"/>
      <c r="F23" s="164"/>
      <c r="G23" s="164"/>
      <c r="H23" s="164"/>
      <c r="I23" s="163" t="s">
        <v>23</v>
      </c>
      <c r="J23" s="165" t="s">
        <v>1</v>
      </c>
      <c r="K23" s="29"/>
      <c r="L23" s="38"/>
      <c r="S23" s="29"/>
      <c r="T23" s="29"/>
      <c r="U23" s="29"/>
      <c r="V23" s="29"/>
      <c r="W23" s="29"/>
      <c r="X23" s="29"/>
      <c r="Y23" s="29"/>
      <c r="Z23" s="29"/>
      <c r="AA23" s="29"/>
      <c r="AB23" s="29"/>
      <c r="AC23" s="29"/>
      <c r="AD23" s="29"/>
      <c r="AE23" s="29"/>
    </row>
    <row r="24" spans="1:31" s="2" customFormat="1" ht="18" customHeight="1">
      <c r="A24" s="29"/>
      <c r="B24" s="30"/>
      <c r="C24" s="164"/>
      <c r="D24" s="164"/>
      <c r="E24" s="165" t="s">
        <v>30</v>
      </c>
      <c r="F24" s="164"/>
      <c r="G24" s="164"/>
      <c r="H24" s="164"/>
      <c r="I24" s="163" t="s">
        <v>25</v>
      </c>
      <c r="J24" s="165" t="s">
        <v>1</v>
      </c>
      <c r="K24" s="29"/>
      <c r="L24" s="38"/>
      <c r="S24" s="29"/>
      <c r="T24" s="29"/>
      <c r="U24" s="29"/>
      <c r="V24" s="29"/>
      <c r="W24" s="29"/>
      <c r="X24" s="29"/>
      <c r="Y24" s="29"/>
      <c r="Z24" s="29"/>
      <c r="AA24" s="29"/>
      <c r="AB24" s="29"/>
      <c r="AC24" s="29"/>
      <c r="AD24" s="29"/>
      <c r="AE24" s="29"/>
    </row>
    <row r="25" spans="1:31" s="2" customFormat="1" ht="6.95" customHeight="1">
      <c r="A25" s="29"/>
      <c r="B25" s="30"/>
      <c r="C25" s="164"/>
      <c r="D25" s="164"/>
      <c r="E25" s="164"/>
      <c r="F25" s="164"/>
      <c r="G25" s="164"/>
      <c r="H25" s="164"/>
      <c r="I25" s="164"/>
      <c r="J25" s="164"/>
      <c r="K25" s="29"/>
      <c r="L25" s="38"/>
      <c r="S25" s="29"/>
      <c r="T25" s="29"/>
      <c r="U25" s="29"/>
      <c r="V25" s="29"/>
      <c r="W25" s="29"/>
      <c r="X25" s="29"/>
      <c r="Y25" s="29"/>
      <c r="Z25" s="29"/>
      <c r="AA25" s="29"/>
      <c r="AB25" s="29"/>
      <c r="AC25" s="29"/>
      <c r="AD25" s="29"/>
      <c r="AE25" s="29"/>
    </row>
    <row r="26" spans="1:31" s="2" customFormat="1" ht="12" customHeight="1">
      <c r="A26" s="29"/>
      <c r="B26" s="30"/>
      <c r="C26" s="164"/>
      <c r="D26" s="163" t="s">
        <v>31</v>
      </c>
      <c r="E26" s="164"/>
      <c r="F26" s="164"/>
      <c r="G26" s="164"/>
      <c r="H26" s="164"/>
      <c r="I26" s="164"/>
      <c r="J26" s="164"/>
      <c r="K26" s="29"/>
      <c r="L26" s="38"/>
      <c r="S26" s="29"/>
      <c r="T26" s="29"/>
      <c r="U26" s="29"/>
      <c r="V26" s="29"/>
      <c r="W26" s="29"/>
      <c r="X26" s="29"/>
      <c r="Y26" s="29"/>
      <c r="Z26" s="29"/>
      <c r="AA26" s="29"/>
      <c r="AB26" s="29"/>
      <c r="AC26" s="29"/>
      <c r="AD26" s="29"/>
      <c r="AE26" s="29"/>
    </row>
    <row r="27" spans="1:31" s="8" customFormat="1" ht="16.5" customHeight="1">
      <c r="A27" s="89"/>
      <c r="B27" s="90"/>
      <c r="C27" s="167"/>
      <c r="D27" s="167"/>
      <c r="E27" s="286" t="s">
        <v>1</v>
      </c>
      <c r="F27" s="286"/>
      <c r="G27" s="286"/>
      <c r="H27" s="286"/>
      <c r="I27" s="167"/>
      <c r="J27" s="167"/>
      <c r="K27" s="89"/>
      <c r="L27" s="91"/>
      <c r="S27" s="89"/>
      <c r="T27" s="89"/>
      <c r="U27" s="89"/>
      <c r="V27" s="89"/>
      <c r="W27" s="89"/>
      <c r="X27" s="89"/>
      <c r="Y27" s="89"/>
      <c r="Z27" s="89"/>
      <c r="AA27" s="89"/>
      <c r="AB27" s="89"/>
      <c r="AC27" s="89"/>
      <c r="AD27" s="89"/>
      <c r="AE27" s="89"/>
    </row>
    <row r="28" spans="1:31" s="2" customFormat="1" ht="6.95" customHeight="1">
      <c r="A28" s="29"/>
      <c r="B28" s="30"/>
      <c r="C28" s="164"/>
      <c r="D28" s="164"/>
      <c r="E28" s="164"/>
      <c r="F28" s="164"/>
      <c r="G28" s="164"/>
      <c r="H28" s="164"/>
      <c r="I28" s="164"/>
      <c r="J28" s="164"/>
      <c r="K28" s="29"/>
      <c r="L28" s="38"/>
      <c r="S28" s="29"/>
      <c r="T28" s="29"/>
      <c r="U28" s="29"/>
      <c r="V28" s="29"/>
      <c r="W28" s="29"/>
      <c r="X28" s="29"/>
      <c r="Y28" s="29"/>
      <c r="Z28" s="29"/>
      <c r="AA28" s="29"/>
      <c r="AB28" s="29"/>
      <c r="AC28" s="29"/>
      <c r="AD28" s="29"/>
      <c r="AE28" s="29"/>
    </row>
    <row r="29" spans="1:31" s="2" customFormat="1" ht="6.95" customHeight="1">
      <c r="A29" s="29"/>
      <c r="B29" s="30"/>
      <c r="C29" s="164"/>
      <c r="D29" s="168"/>
      <c r="E29" s="168"/>
      <c r="F29" s="168"/>
      <c r="G29" s="168"/>
      <c r="H29" s="168"/>
      <c r="I29" s="168"/>
      <c r="J29" s="168"/>
      <c r="K29" s="61"/>
      <c r="L29" s="38"/>
      <c r="S29" s="29"/>
      <c r="T29" s="29"/>
      <c r="U29" s="29"/>
      <c r="V29" s="29"/>
      <c r="W29" s="29"/>
      <c r="X29" s="29"/>
      <c r="Y29" s="29"/>
      <c r="Z29" s="29"/>
      <c r="AA29" s="29"/>
      <c r="AB29" s="29"/>
      <c r="AC29" s="29"/>
      <c r="AD29" s="29"/>
      <c r="AE29" s="29"/>
    </row>
    <row r="30" spans="1:31" s="2" customFormat="1" ht="25.35" customHeight="1">
      <c r="A30" s="29"/>
      <c r="B30" s="30"/>
      <c r="C30" s="164"/>
      <c r="D30" s="169" t="s">
        <v>32</v>
      </c>
      <c r="E30" s="164"/>
      <c r="F30" s="164"/>
      <c r="G30" s="164"/>
      <c r="H30" s="164"/>
      <c r="I30" s="164"/>
      <c r="J30" s="170">
        <f>ROUND(J119, 2)</f>
        <v>0</v>
      </c>
      <c r="K30" s="29"/>
      <c r="L30" s="38"/>
      <c r="S30" s="29"/>
      <c r="T30" s="29"/>
      <c r="U30" s="29"/>
      <c r="V30" s="29"/>
      <c r="W30" s="29"/>
      <c r="X30" s="29"/>
      <c r="Y30" s="29"/>
      <c r="Z30" s="29"/>
      <c r="AA30" s="29"/>
      <c r="AB30" s="29"/>
      <c r="AC30" s="29"/>
      <c r="AD30" s="29"/>
      <c r="AE30" s="29"/>
    </row>
    <row r="31" spans="1:31" s="2" customFormat="1" ht="6.95" customHeight="1">
      <c r="A31" s="29"/>
      <c r="B31" s="30"/>
      <c r="C31" s="164"/>
      <c r="D31" s="168"/>
      <c r="E31" s="168"/>
      <c r="F31" s="168"/>
      <c r="G31" s="168"/>
      <c r="H31" s="168"/>
      <c r="I31" s="168"/>
      <c r="J31" s="168"/>
      <c r="K31" s="61"/>
      <c r="L31" s="38"/>
      <c r="S31" s="29"/>
      <c r="T31" s="29"/>
      <c r="U31" s="29"/>
      <c r="V31" s="29"/>
      <c r="W31" s="29"/>
      <c r="X31" s="29"/>
      <c r="Y31" s="29"/>
      <c r="Z31" s="29"/>
      <c r="AA31" s="29"/>
      <c r="AB31" s="29"/>
      <c r="AC31" s="29"/>
      <c r="AD31" s="29"/>
      <c r="AE31" s="29"/>
    </row>
    <row r="32" spans="1:31" s="2" customFormat="1" ht="14.45" customHeight="1">
      <c r="A32" s="29"/>
      <c r="B32" s="30"/>
      <c r="C32" s="164"/>
      <c r="D32" s="164"/>
      <c r="E32" s="164"/>
      <c r="F32" s="171" t="s">
        <v>34</v>
      </c>
      <c r="G32" s="164"/>
      <c r="H32" s="164"/>
      <c r="I32" s="171" t="s">
        <v>33</v>
      </c>
      <c r="J32" s="171" t="s">
        <v>35</v>
      </c>
      <c r="K32" s="29"/>
      <c r="L32" s="38"/>
      <c r="S32" s="29"/>
      <c r="T32" s="29"/>
      <c r="U32" s="29"/>
      <c r="V32" s="29"/>
      <c r="W32" s="29"/>
      <c r="X32" s="29"/>
      <c r="Y32" s="29"/>
      <c r="Z32" s="29"/>
      <c r="AA32" s="29"/>
      <c r="AB32" s="29"/>
      <c r="AC32" s="29"/>
      <c r="AD32" s="29"/>
      <c r="AE32" s="29"/>
    </row>
    <row r="33" spans="1:31" s="2" customFormat="1" ht="14.45" customHeight="1">
      <c r="A33" s="29"/>
      <c r="B33" s="30"/>
      <c r="C33" s="164"/>
      <c r="D33" s="172" t="s">
        <v>36</v>
      </c>
      <c r="E33" s="163" t="s">
        <v>37</v>
      </c>
      <c r="F33" s="173">
        <f>ROUND((SUM(BE119:BE148)),  2)</f>
        <v>0</v>
      </c>
      <c r="G33" s="164"/>
      <c r="H33" s="164"/>
      <c r="I33" s="174">
        <v>0.21</v>
      </c>
      <c r="J33" s="173">
        <f>ROUND(((SUM(BE119:BE148))*I33),  2)</f>
        <v>0</v>
      </c>
      <c r="K33" s="29"/>
      <c r="L33" s="38"/>
      <c r="S33" s="29"/>
      <c r="T33" s="29"/>
      <c r="U33" s="29"/>
      <c r="V33" s="29"/>
      <c r="W33" s="29"/>
      <c r="X33" s="29"/>
      <c r="Y33" s="29"/>
      <c r="Z33" s="29"/>
      <c r="AA33" s="29"/>
      <c r="AB33" s="29"/>
      <c r="AC33" s="29"/>
      <c r="AD33" s="29"/>
      <c r="AE33" s="29"/>
    </row>
    <row r="34" spans="1:31" s="2" customFormat="1" ht="14.45" customHeight="1">
      <c r="A34" s="29"/>
      <c r="B34" s="30"/>
      <c r="C34" s="164"/>
      <c r="D34" s="164"/>
      <c r="E34" s="163" t="s">
        <v>38</v>
      </c>
      <c r="F34" s="173">
        <f>ROUND((SUM(BF119:BF148)),  2)</f>
        <v>0</v>
      </c>
      <c r="G34" s="164"/>
      <c r="H34" s="164"/>
      <c r="I34" s="174">
        <v>0.12</v>
      </c>
      <c r="J34" s="173">
        <f>ROUND(((SUM(BF119:BF148))*I34),  2)</f>
        <v>0</v>
      </c>
      <c r="K34" s="29"/>
      <c r="L34" s="38"/>
      <c r="S34" s="29"/>
      <c r="T34" s="29"/>
      <c r="U34" s="29"/>
      <c r="V34" s="29"/>
      <c r="W34" s="29"/>
      <c r="X34" s="29"/>
      <c r="Y34" s="29"/>
      <c r="Z34" s="29"/>
      <c r="AA34" s="29"/>
      <c r="AB34" s="29"/>
      <c r="AC34" s="29"/>
      <c r="AD34" s="29"/>
      <c r="AE34" s="29"/>
    </row>
    <row r="35" spans="1:31" s="2" customFormat="1" ht="14.45" hidden="1" customHeight="1">
      <c r="A35" s="29"/>
      <c r="B35" s="30"/>
      <c r="C35" s="164"/>
      <c r="D35" s="164"/>
      <c r="E35" s="163" t="s">
        <v>39</v>
      </c>
      <c r="F35" s="173">
        <f>ROUND((SUM(BG119:BG148)),  2)</f>
        <v>0</v>
      </c>
      <c r="G35" s="164"/>
      <c r="H35" s="164"/>
      <c r="I35" s="174">
        <v>0.21</v>
      </c>
      <c r="J35" s="173">
        <f>0</f>
        <v>0</v>
      </c>
      <c r="K35" s="29"/>
      <c r="L35" s="38"/>
      <c r="S35" s="29"/>
      <c r="T35" s="29"/>
      <c r="U35" s="29"/>
      <c r="V35" s="29"/>
      <c r="W35" s="29"/>
      <c r="X35" s="29"/>
      <c r="Y35" s="29"/>
      <c r="Z35" s="29"/>
      <c r="AA35" s="29"/>
      <c r="AB35" s="29"/>
      <c r="AC35" s="29"/>
      <c r="AD35" s="29"/>
      <c r="AE35" s="29"/>
    </row>
    <row r="36" spans="1:31" s="2" customFormat="1" ht="14.45" hidden="1" customHeight="1">
      <c r="A36" s="29"/>
      <c r="B36" s="30"/>
      <c r="C36" s="164"/>
      <c r="D36" s="164"/>
      <c r="E36" s="163" t="s">
        <v>40</v>
      </c>
      <c r="F36" s="173">
        <f>ROUND((SUM(BH119:BH148)),  2)</f>
        <v>0</v>
      </c>
      <c r="G36" s="164"/>
      <c r="H36" s="164"/>
      <c r="I36" s="174">
        <v>0.12</v>
      </c>
      <c r="J36" s="173">
        <f>0</f>
        <v>0</v>
      </c>
      <c r="K36" s="29"/>
      <c r="L36" s="38"/>
      <c r="S36" s="29"/>
      <c r="T36" s="29"/>
      <c r="U36" s="29"/>
      <c r="V36" s="29"/>
      <c r="W36" s="29"/>
      <c r="X36" s="29"/>
      <c r="Y36" s="29"/>
      <c r="Z36" s="29"/>
      <c r="AA36" s="29"/>
      <c r="AB36" s="29"/>
      <c r="AC36" s="29"/>
      <c r="AD36" s="29"/>
      <c r="AE36" s="29"/>
    </row>
    <row r="37" spans="1:31" s="2" customFormat="1" ht="14.45" hidden="1" customHeight="1">
      <c r="A37" s="29"/>
      <c r="B37" s="30"/>
      <c r="C37" s="164"/>
      <c r="D37" s="164"/>
      <c r="E37" s="163" t="s">
        <v>41</v>
      </c>
      <c r="F37" s="173">
        <f>ROUND((SUM(BI119:BI148)),  2)</f>
        <v>0</v>
      </c>
      <c r="G37" s="164"/>
      <c r="H37" s="164"/>
      <c r="I37" s="174">
        <v>0</v>
      </c>
      <c r="J37" s="173">
        <f>0</f>
        <v>0</v>
      </c>
      <c r="K37" s="29"/>
      <c r="L37" s="38"/>
      <c r="S37" s="29"/>
      <c r="T37" s="29"/>
      <c r="U37" s="29"/>
      <c r="V37" s="29"/>
      <c r="W37" s="29"/>
      <c r="X37" s="29"/>
      <c r="Y37" s="29"/>
      <c r="Z37" s="29"/>
      <c r="AA37" s="29"/>
      <c r="AB37" s="29"/>
      <c r="AC37" s="29"/>
      <c r="AD37" s="29"/>
      <c r="AE37" s="29"/>
    </row>
    <row r="38" spans="1:31" s="2" customFormat="1" ht="6.95" customHeight="1">
      <c r="A38" s="29"/>
      <c r="B38" s="30"/>
      <c r="C38" s="164"/>
      <c r="D38" s="164"/>
      <c r="E38" s="164"/>
      <c r="F38" s="164"/>
      <c r="G38" s="164"/>
      <c r="H38" s="164"/>
      <c r="I38" s="164"/>
      <c r="J38" s="164"/>
      <c r="K38" s="29"/>
      <c r="L38" s="38"/>
      <c r="S38" s="29"/>
      <c r="T38" s="29"/>
      <c r="U38" s="29"/>
      <c r="V38" s="29"/>
      <c r="W38" s="29"/>
      <c r="X38" s="29"/>
      <c r="Y38" s="29"/>
      <c r="Z38" s="29"/>
      <c r="AA38" s="29"/>
      <c r="AB38" s="29"/>
      <c r="AC38" s="29"/>
      <c r="AD38" s="29"/>
      <c r="AE38" s="29"/>
    </row>
    <row r="39" spans="1:31" s="2" customFormat="1" ht="25.35" customHeight="1">
      <c r="A39" s="29"/>
      <c r="B39" s="30"/>
      <c r="C39" s="175"/>
      <c r="D39" s="176" t="s">
        <v>42</v>
      </c>
      <c r="E39" s="177"/>
      <c r="F39" s="177"/>
      <c r="G39" s="178" t="s">
        <v>43</v>
      </c>
      <c r="H39" s="179" t="s">
        <v>44</v>
      </c>
      <c r="I39" s="177"/>
      <c r="J39" s="180">
        <f>SUM(J30:J37)</f>
        <v>0</v>
      </c>
      <c r="K39" s="93"/>
      <c r="L39" s="38"/>
      <c r="S39" s="29"/>
      <c r="T39" s="29"/>
      <c r="U39" s="29"/>
      <c r="V39" s="29"/>
      <c r="W39" s="29"/>
      <c r="X39" s="29"/>
      <c r="Y39" s="29"/>
      <c r="Z39" s="29"/>
      <c r="AA39" s="29"/>
      <c r="AB39" s="29"/>
      <c r="AC39" s="29"/>
      <c r="AD39" s="29"/>
      <c r="AE39" s="29"/>
    </row>
    <row r="40" spans="1:31" s="2" customFormat="1" ht="14.45" customHeight="1">
      <c r="A40" s="29"/>
      <c r="B40" s="30"/>
      <c r="C40" s="164"/>
      <c r="D40" s="164"/>
      <c r="E40" s="164"/>
      <c r="F40" s="164"/>
      <c r="G40" s="164"/>
      <c r="H40" s="164"/>
      <c r="I40" s="164"/>
      <c r="J40" s="164"/>
      <c r="K40" s="29"/>
      <c r="L40" s="38"/>
      <c r="S40" s="29"/>
      <c r="T40" s="29"/>
      <c r="U40" s="29"/>
      <c r="V40" s="29"/>
      <c r="W40" s="29"/>
      <c r="X40" s="29"/>
      <c r="Y40" s="29"/>
      <c r="Z40" s="29"/>
      <c r="AA40" s="29"/>
      <c r="AB40" s="29"/>
      <c r="AC40" s="29"/>
      <c r="AD40" s="29"/>
      <c r="AE40" s="29"/>
    </row>
    <row r="41" spans="1:31" s="1" customFormat="1" ht="14.45" customHeight="1">
      <c r="B41" s="21"/>
      <c r="C41" s="87"/>
      <c r="D41" s="87"/>
      <c r="E41" s="87"/>
      <c r="F41" s="87"/>
      <c r="G41" s="87"/>
      <c r="H41" s="87"/>
      <c r="I41" s="87"/>
      <c r="J41" s="87"/>
      <c r="L41" s="21"/>
    </row>
    <row r="42" spans="1:31" s="1" customFormat="1" ht="14.45" customHeight="1">
      <c r="B42" s="21"/>
      <c r="C42" s="87"/>
      <c r="D42" s="87"/>
      <c r="E42" s="87"/>
      <c r="F42" s="87"/>
      <c r="G42" s="87"/>
      <c r="H42" s="87"/>
      <c r="I42" s="87"/>
      <c r="J42" s="87"/>
      <c r="L42" s="21"/>
    </row>
    <row r="43" spans="1:31" s="1" customFormat="1" ht="14.45" customHeight="1">
      <c r="B43" s="21"/>
      <c r="C43" s="87"/>
      <c r="D43" s="87"/>
      <c r="E43" s="87"/>
      <c r="F43" s="87"/>
      <c r="G43" s="87"/>
      <c r="H43" s="87"/>
      <c r="I43" s="87"/>
      <c r="J43" s="87"/>
      <c r="L43" s="21"/>
    </row>
    <row r="44" spans="1:31" s="1" customFormat="1" ht="14.45" customHeight="1">
      <c r="B44" s="21"/>
      <c r="C44" s="87"/>
      <c r="D44" s="87"/>
      <c r="E44" s="87"/>
      <c r="F44" s="87"/>
      <c r="G44" s="87"/>
      <c r="H44" s="87"/>
      <c r="I44" s="87"/>
      <c r="J44" s="87"/>
      <c r="L44" s="21"/>
    </row>
    <row r="45" spans="1:31" s="1" customFormat="1" ht="14.45" customHeight="1">
      <c r="B45" s="21"/>
      <c r="C45" s="87"/>
      <c r="D45" s="87"/>
      <c r="E45" s="87"/>
      <c r="F45" s="87"/>
      <c r="G45" s="87"/>
      <c r="H45" s="87"/>
      <c r="I45" s="87"/>
      <c r="J45" s="87"/>
      <c r="L45" s="21"/>
    </row>
    <row r="46" spans="1:31" s="1" customFormat="1" ht="14.45" customHeight="1">
      <c r="B46" s="21"/>
      <c r="C46" s="87"/>
      <c r="D46" s="87"/>
      <c r="E46" s="87"/>
      <c r="F46" s="87"/>
      <c r="G46" s="87"/>
      <c r="H46" s="87"/>
      <c r="I46" s="87"/>
      <c r="J46" s="87"/>
      <c r="L46" s="21"/>
    </row>
    <row r="47" spans="1:31" s="1" customFormat="1" ht="14.45" customHeight="1">
      <c r="B47" s="21"/>
      <c r="C47" s="87"/>
      <c r="D47" s="87"/>
      <c r="E47" s="87"/>
      <c r="F47" s="87"/>
      <c r="G47" s="87"/>
      <c r="H47" s="87"/>
      <c r="I47" s="87"/>
      <c r="J47" s="87"/>
      <c r="L47" s="21"/>
    </row>
    <row r="48" spans="1:31" s="1" customFormat="1" ht="14.45" customHeight="1">
      <c r="B48" s="21"/>
      <c r="C48" s="87"/>
      <c r="D48" s="87"/>
      <c r="E48" s="87"/>
      <c r="F48" s="87"/>
      <c r="G48" s="87"/>
      <c r="H48" s="87"/>
      <c r="I48" s="87"/>
      <c r="J48" s="87"/>
      <c r="L48" s="21"/>
    </row>
    <row r="49" spans="1:31" s="1" customFormat="1" ht="14.45" customHeight="1">
      <c r="B49" s="21"/>
      <c r="C49" s="87"/>
      <c r="D49" s="87"/>
      <c r="E49" s="87"/>
      <c r="F49" s="87"/>
      <c r="G49" s="87"/>
      <c r="H49" s="87"/>
      <c r="I49" s="87"/>
      <c r="J49" s="87"/>
      <c r="L49" s="21"/>
    </row>
    <row r="50" spans="1:31" s="2" customFormat="1" ht="14.45" customHeight="1">
      <c r="B50" s="38"/>
      <c r="C50" s="181"/>
      <c r="D50" s="182" t="s">
        <v>45</v>
      </c>
      <c r="E50" s="183"/>
      <c r="F50" s="183"/>
      <c r="G50" s="182" t="s">
        <v>46</v>
      </c>
      <c r="H50" s="183"/>
      <c r="I50" s="183"/>
      <c r="J50" s="183"/>
      <c r="K50" s="40"/>
      <c r="L50" s="38"/>
    </row>
    <row r="51" spans="1:31">
      <c r="B51" s="21"/>
      <c r="C51" s="87"/>
      <c r="D51" s="87"/>
      <c r="E51" s="87"/>
      <c r="F51" s="87"/>
      <c r="G51" s="87"/>
      <c r="H51" s="87"/>
      <c r="I51" s="87"/>
      <c r="J51" s="87"/>
      <c r="L51" s="21"/>
    </row>
    <row r="52" spans="1:31">
      <c r="B52" s="21"/>
      <c r="C52" s="87"/>
      <c r="D52" s="87"/>
      <c r="E52" s="87"/>
      <c r="F52" s="87"/>
      <c r="G52" s="87"/>
      <c r="H52" s="87"/>
      <c r="I52" s="87"/>
      <c r="J52" s="87"/>
      <c r="L52" s="21"/>
    </row>
    <row r="53" spans="1:31">
      <c r="B53" s="21"/>
      <c r="C53" s="87"/>
      <c r="D53" s="87"/>
      <c r="E53" s="87"/>
      <c r="F53" s="87"/>
      <c r="G53" s="87"/>
      <c r="H53" s="87"/>
      <c r="I53" s="87"/>
      <c r="J53" s="87"/>
      <c r="L53" s="21"/>
    </row>
    <row r="54" spans="1:31">
      <c r="B54" s="21"/>
      <c r="C54" s="87"/>
      <c r="D54" s="87"/>
      <c r="E54" s="87"/>
      <c r="F54" s="87"/>
      <c r="G54" s="87"/>
      <c r="H54" s="87"/>
      <c r="I54" s="87"/>
      <c r="J54" s="87"/>
      <c r="L54" s="21"/>
    </row>
    <row r="55" spans="1:31">
      <c r="B55" s="21"/>
      <c r="C55" s="87"/>
      <c r="D55" s="87"/>
      <c r="E55" s="87"/>
      <c r="F55" s="87"/>
      <c r="G55" s="87"/>
      <c r="H55" s="87"/>
      <c r="I55" s="87"/>
      <c r="J55" s="87"/>
      <c r="L55" s="21"/>
    </row>
    <row r="56" spans="1:31">
      <c r="B56" s="21"/>
      <c r="C56" s="87"/>
      <c r="D56" s="87"/>
      <c r="E56" s="87"/>
      <c r="F56" s="87"/>
      <c r="G56" s="87"/>
      <c r="H56" s="87"/>
      <c r="I56" s="87"/>
      <c r="J56" s="87"/>
      <c r="L56" s="21"/>
    </row>
    <row r="57" spans="1:31">
      <c r="B57" s="21"/>
      <c r="C57" s="87"/>
      <c r="D57" s="87"/>
      <c r="E57" s="87"/>
      <c r="F57" s="87"/>
      <c r="G57" s="87"/>
      <c r="H57" s="87"/>
      <c r="I57" s="87"/>
      <c r="J57" s="87"/>
      <c r="L57" s="21"/>
    </row>
    <row r="58" spans="1:31">
      <c r="B58" s="21"/>
      <c r="C58" s="87"/>
      <c r="D58" s="87"/>
      <c r="E58" s="87"/>
      <c r="F58" s="87"/>
      <c r="G58" s="87"/>
      <c r="H58" s="87"/>
      <c r="I58" s="87"/>
      <c r="J58" s="87"/>
      <c r="L58" s="21"/>
    </row>
    <row r="59" spans="1:31">
      <c r="B59" s="21"/>
      <c r="C59" s="87"/>
      <c r="D59" s="87"/>
      <c r="E59" s="87"/>
      <c r="F59" s="87"/>
      <c r="G59" s="87"/>
      <c r="H59" s="87"/>
      <c r="I59" s="87"/>
      <c r="J59" s="87"/>
      <c r="L59" s="21"/>
    </row>
    <row r="60" spans="1:31">
      <c r="B60" s="21"/>
      <c r="C60" s="87"/>
      <c r="D60" s="87"/>
      <c r="E60" s="87"/>
      <c r="F60" s="87"/>
      <c r="G60" s="87"/>
      <c r="H60" s="87"/>
      <c r="I60" s="87"/>
      <c r="J60" s="87"/>
      <c r="L60" s="21"/>
    </row>
    <row r="61" spans="1:31" s="2" customFormat="1" ht="12.75">
      <c r="A61" s="29"/>
      <c r="B61" s="30"/>
      <c r="C61" s="164"/>
      <c r="D61" s="184" t="s">
        <v>47</v>
      </c>
      <c r="E61" s="185"/>
      <c r="F61" s="186" t="s">
        <v>48</v>
      </c>
      <c r="G61" s="184" t="s">
        <v>47</v>
      </c>
      <c r="H61" s="185"/>
      <c r="I61" s="185"/>
      <c r="J61" s="187" t="s">
        <v>48</v>
      </c>
      <c r="K61" s="32"/>
      <c r="L61" s="38"/>
      <c r="S61" s="29"/>
      <c r="T61" s="29"/>
      <c r="U61" s="29"/>
      <c r="V61" s="29"/>
      <c r="W61" s="29"/>
      <c r="X61" s="29"/>
      <c r="Y61" s="29"/>
      <c r="Z61" s="29"/>
      <c r="AA61" s="29"/>
      <c r="AB61" s="29"/>
      <c r="AC61" s="29"/>
      <c r="AD61" s="29"/>
      <c r="AE61" s="29"/>
    </row>
    <row r="62" spans="1:31">
      <c r="B62" s="21"/>
      <c r="C62" s="87"/>
      <c r="D62" s="87"/>
      <c r="E62" s="87"/>
      <c r="F62" s="87"/>
      <c r="G62" s="87"/>
      <c r="H62" s="87"/>
      <c r="I62" s="87"/>
      <c r="J62" s="87"/>
      <c r="L62" s="21"/>
    </row>
    <row r="63" spans="1:31">
      <c r="B63" s="21"/>
      <c r="C63" s="87"/>
      <c r="D63" s="87"/>
      <c r="E63" s="87"/>
      <c r="F63" s="87"/>
      <c r="G63" s="87"/>
      <c r="H63" s="87"/>
      <c r="I63" s="87"/>
      <c r="J63" s="87"/>
      <c r="L63" s="21"/>
    </row>
    <row r="64" spans="1:31">
      <c r="B64" s="21"/>
      <c r="C64" s="87"/>
      <c r="D64" s="87"/>
      <c r="E64" s="87"/>
      <c r="F64" s="87"/>
      <c r="G64" s="87"/>
      <c r="H64" s="87"/>
      <c r="I64" s="87"/>
      <c r="J64" s="87"/>
      <c r="L64" s="21"/>
    </row>
    <row r="65" spans="1:31" s="2" customFormat="1" ht="12.75">
      <c r="A65" s="29"/>
      <c r="B65" s="30"/>
      <c r="C65" s="164"/>
      <c r="D65" s="182" t="s">
        <v>49</v>
      </c>
      <c r="E65" s="188"/>
      <c r="F65" s="188"/>
      <c r="G65" s="182" t="s">
        <v>50</v>
      </c>
      <c r="H65" s="188"/>
      <c r="I65" s="188"/>
      <c r="J65" s="188"/>
      <c r="K65" s="42"/>
      <c r="L65" s="38"/>
      <c r="S65" s="29"/>
      <c r="T65" s="29"/>
      <c r="U65" s="29"/>
      <c r="V65" s="29"/>
      <c r="W65" s="29"/>
      <c r="X65" s="29"/>
      <c r="Y65" s="29"/>
      <c r="Z65" s="29"/>
      <c r="AA65" s="29"/>
      <c r="AB65" s="29"/>
      <c r="AC65" s="29"/>
      <c r="AD65" s="29"/>
      <c r="AE65" s="29"/>
    </row>
    <row r="66" spans="1:31">
      <c r="B66" s="21"/>
      <c r="C66" s="87"/>
      <c r="D66" s="87"/>
      <c r="E66" s="87"/>
      <c r="F66" s="87"/>
      <c r="G66" s="87"/>
      <c r="H66" s="87"/>
      <c r="I66" s="87"/>
      <c r="J66" s="87"/>
      <c r="L66" s="21"/>
    </row>
    <row r="67" spans="1:31">
      <c r="B67" s="21"/>
      <c r="C67" s="87"/>
      <c r="D67" s="87"/>
      <c r="E67" s="87"/>
      <c r="F67" s="87"/>
      <c r="G67" s="87"/>
      <c r="H67" s="87"/>
      <c r="I67" s="87"/>
      <c r="J67" s="87"/>
      <c r="L67" s="21"/>
    </row>
    <row r="68" spans="1:31">
      <c r="B68" s="21"/>
      <c r="C68" s="87"/>
      <c r="D68" s="87"/>
      <c r="E68" s="87"/>
      <c r="F68" s="87"/>
      <c r="G68" s="87"/>
      <c r="H68" s="87"/>
      <c r="I68" s="87"/>
      <c r="J68" s="87"/>
      <c r="L68" s="21"/>
    </row>
    <row r="69" spans="1:31">
      <c r="B69" s="21"/>
      <c r="C69" s="87"/>
      <c r="D69" s="87"/>
      <c r="E69" s="87"/>
      <c r="F69" s="87"/>
      <c r="G69" s="87"/>
      <c r="H69" s="87"/>
      <c r="I69" s="87"/>
      <c r="J69" s="87"/>
      <c r="L69" s="21"/>
    </row>
    <row r="70" spans="1:31">
      <c r="B70" s="21"/>
      <c r="C70" s="87"/>
      <c r="D70" s="87"/>
      <c r="E70" s="87"/>
      <c r="F70" s="87"/>
      <c r="G70" s="87"/>
      <c r="H70" s="87"/>
      <c r="I70" s="87"/>
      <c r="J70" s="87"/>
      <c r="L70" s="21"/>
    </row>
    <row r="71" spans="1:31">
      <c r="B71" s="21"/>
      <c r="C71" s="87"/>
      <c r="D71" s="87"/>
      <c r="E71" s="87"/>
      <c r="F71" s="87"/>
      <c r="G71" s="87"/>
      <c r="H71" s="87"/>
      <c r="I71" s="87"/>
      <c r="J71" s="87"/>
      <c r="L71" s="21"/>
    </row>
    <row r="72" spans="1:31">
      <c r="B72" s="21"/>
      <c r="C72" s="87"/>
      <c r="D72" s="87"/>
      <c r="E72" s="87"/>
      <c r="F72" s="87"/>
      <c r="G72" s="87"/>
      <c r="H72" s="87"/>
      <c r="I72" s="87"/>
      <c r="J72" s="87"/>
      <c r="L72" s="21"/>
    </row>
    <row r="73" spans="1:31">
      <c r="B73" s="21"/>
      <c r="C73" s="87"/>
      <c r="D73" s="87"/>
      <c r="E73" s="87"/>
      <c r="F73" s="87"/>
      <c r="G73" s="87"/>
      <c r="H73" s="87"/>
      <c r="I73" s="87"/>
      <c r="J73" s="87"/>
      <c r="L73" s="21"/>
    </row>
    <row r="74" spans="1:31">
      <c r="B74" s="21"/>
      <c r="C74" s="87"/>
      <c r="D74" s="87"/>
      <c r="E74" s="87"/>
      <c r="F74" s="87"/>
      <c r="G74" s="87"/>
      <c r="H74" s="87"/>
      <c r="I74" s="87"/>
      <c r="J74" s="87"/>
      <c r="L74" s="21"/>
    </row>
    <row r="75" spans="1:31">
      <c r="B75" s="21"/>
      <c r="C75" s="87"/>
      <c r="D75" s="87"/>
      <c r="E75" s="87"/>
      <c r="F75" s="87"/>
      <c r="G75" s="87"/>
      <c r="H75" s="87"/>
      <c r="I75" s="87"/>
      <c r="J75" s="87"/>
      <c r="L75" s="21"/>
    </row>
    <row r="76" spans="1:31" s="2" customFormat="1" ht="12.75">
      <c r="A76" s="29"/>
      <c r="B76" s="30"/>
      <c r="C76" s="164"/>
      <c r="D76" s="184" t="s">
        <v>47</v>
      </c>
      <c r="E76" s="185"/>
      <c r="F76" s="186" t="s">
        <v>48</v>
      </c>
      <c r="G76" s="184" t="s">
        <v>47</v>
      </c>
      <c r="H76" s="185"/>
      <c r="I76" s="185"/>
      <c r="J76" s="187" t="s">
        <v>48</v>
      </c>
      <c r="K76" s="32"/>
      <c r="L76" s="38"/>
      <c r="S76" s="29"/>
      <c r="T76" s="29"/>
      <c r="U76" s="29"/>
      <c r="V76" s="29"/>
      <c r="W76" s="29"/>
      <c r="X76" s="29"/>
      <c r="Y76" s="29"/>
      <c r="Z76" s="29"/>
      <c r="AA76" s="29"/>
      <c r="AB76" s="29"/>
      <c r="AC76" s="29"/>
      <c r="AD76" s="29"/>
      <c r="AE76" s="29"/>
    </row>
    <row r="77" spans="1:31" s="2" customFormat="1" ht="14.45" customHeight="1">
      <c r="A77" s="29"/>
      <c r="B77" s="43"/>
      <c r="C77" s="189"/>
      <c r="D77" s="189"/>
      <c r="E77" s="189"/>
      <c r="F77" s="189"/>
      <c r="G77" s="189"/>
      <c r="H77" s="189"/>
      <c r="I77" s="189"/>
      <c r="J77" s="189"/>
      <c r="K77" s="44"/>
      <c r="L77" s="38"/>
      <c r="S77" s="29"/>
      <c r="T77" s="29"/>
      <c r="U77" s="29"/>
      <c r="V77" s="29"/>
      <c r="W77" s="29"/>
      <c r="X77" s="29"/>
      <c r="Y77" s="29"/>
      <c r="Z77" s="29"/>
      <c r="AA77" s="29"/>
      <c r="AB77" s="29"/>
      <c r="AC77" s="29"/>
      <c r="AD77" s="29"/>
      <c r="AE77" s="29"/>
    </row>
    <row r="78" spans="1:31">
      <c r="C78" s="87"/>
      <c r="D78" s="87"/>
      <c r="E78" s="87"/>
      <c r="F78" s="87"/>
      <c r="G78" s="87"/>
      <c r="H78" s="87"/>
      <c r="I78" s="87"/>
      <c r="J78" s="87"/>
    </row>
    <row r="79" spans="1:31">
      <c r="C79" s="87"/>
      <c r="D79" s="87"/>
      <c r="E79" s="87"/>
      <c r="F79" s="87"/>
      <c r="G79" s="87"/>
      <c r="H79" s="87"/>
      <c r="I79" s="87"/>
      <c r="J79" s="87"/>
    </row>
    <row r="80" spans="1:31">
      <c r="C80" s="87"/>
      <c r="D80" s="87"/>
      <c r="E80" s="87"/>
      <c r="F80" s="87"/>
      <c r="G80" s="87"/>
      <c r="H80" s="87"/>
      <c r="I80" s="87"/>
      <c r="J80" s="87"/>
    </row>
    <row r="81" spans="1:47" s="2" customFormat="1" ht="6.95" hidden="1" customHeight="1">
      <c r="A81" s="29"/>
      <c r="B81" s="45"/>
      <c r="C81" s="190"/>
      <c r="D81" s="190"/>
      <c r="E81" s="190"/>
      <c r="F81" s="190"/>
      <c r="G81" s="190"/>
      <c r="H81" s="190"/>
      <c r="I81" s="190"/>
      <c r="J81" s="190"/>
      <c r="K81" s="46"/>
      <c r="L81" s="38"/>
      <c r="S81" s="29"/>
      <c r="T81" s="29"/>
      <c r="U81" s="29"/>
      <c r="V81" s="29"/>
      <c r="W81" s="29"/>
      <c r="X81" s="29"/>
      <c r="Y81" s="29"/>
      <c r="Z81" s="29"/>
      <c r="AA81" s="29"/>
      <c r="AB81" s="29"/>
      <c r="AC81" s="29"/>
      <c r="AD81" s="29"/>
      <c r="AE81" s="29"/>
    </row>
    <row r="82" spans="1:47" s="2" customFormat="1" ht="24.95" hidden="1" customHeight="1">
      <c r="A82" s="29"/>
      <c r="B82" s="30"/>
      <c r="C82" s="162" t="s">
        <v>113</v>
      </c>
      <c r="D82" s="164"/>
      <c r="E82" s="164"/>
      <c r="F82" s="164"/>
      <c r="G82" s="164"/>
      <c r="H82" s="164"/>
      <c r="I82" s="164"/>
      <c r="J82" s="164"/>
      <c r="K82" s="29"/>
      <c r="L82" s="38"/>
      <c r="S82" s="29"/>
      <c r="T82" s="29"/>
      <c r="U82" s="29"/>
      <c r="V82" s="29"/>
      <c r="W82" s="29"/>
      <c r="X82" s="29"/>
      <c r="Y82" s="29"/>
      <c r="Z82" s="29"/>
      <c r="AA82" s="29"/>
      <c r="AB82" s="29"/>
      <c r="AC82" s="29"/>
      <c r="AD82" s="29"/>
      <c r="AE82" s="29"/>
    </row>
    <row r="83" spans="1:47" s="2" customFormat="1" ht="6.95" hidden="1" customHeight="1">
      <c r="A83" s="29"/>
      <c r="B83" s="30"/>
      <c r="C83" s="164"/>
      <c r="D83" s="164"/>
      <c r="E83" s="164"/>
      <c r="F83" s="164"/>
      <c r="G83" s="164"/>
      <c r="H83" s="164"/>
      <c r="I83" s="164"/>
      <c r="J83" s="164"/>
      <c r="K83" s="29"/>
      <c r="L83" s="38"/>
      <c r="S83" s="29"/>
      <c r="T83" s="29"/>
      <c r="U83" s="29"/>
      <c r="V83" s="29"/>
      <c r="W83" s="29"/>
      <c r="X83" s="29"/>
      <c r="Y83" s="29"/>
      <c r="Z83" s="29"/>
      <c r="AA83" s="29"/>
      <c r="AB83" s="29"/>
      <c r="AC83" s="29"/>
      <c r="AD83" s="29"/>
      <c r="AE83" s="29"/>
    </row>
    <row r="84" spans="1:47" s="2" customFormat="1" ht="12" hidden="1" customHeight="1">
      <c r="A84" s="29"/>
      <c r="B84" s="30"/>
      <c r="C84" s="163" t="s">
        <v>14</v>
      </c>
      <c r="D84" s="164"/>
      <c r="E84" s="164"/>
      <c r="F84" s="164"/>
      <c r="G84" s="164"/>
      <c r="H84" s="164"/>
      <c r="I84" s="164"/>
      <c r="J84" s="164"/>
      <c r="K84" s="29"/>
      <c r="L84" s="38"/>
      <c r="S84" s="29"/>
      <c r="T84" s="29"/>
      <c r="U84" s="29"/>
      <c r="V84" s="29"/>
      <c r="W84" s="29"/>
      <c r="X84" s="29"/>
      <c r="Y84" s="29"/>
      <c r="Z84" s="29"/>
      <c r="AA84" s="29"/>
      <c r="AB84" s="29"/>
      <c r="AC84" s="29"/>
      <c r="AD84" s="29"/>
      <c r="AE84" s="29"/>
    </row>
    <row r="85" spans="1:47" s="2" customFormat="1" ht="16.5" hidden="1" customHeight="1">
      <c r="A85" s="29"/>
      <c r="B85" s="30"/>
      <c r="C85" s="164"/>
      <c r="D85" s="164"/>
      <c r="E85" s="283" t="str">
        <f>E7</f>
        <v>Revitalizace parkoviště u NB</v>
      </c>
      <c r="F85" s="284"/>
      <c r="G85" s="284"/>
      <c r="H85" s="284"/>
      <c r="I85" s="164"/>
      <c r="J85" s="164"/>
      <c r="K85" s="29"/>
      <c r="L85" s="38"/>
      <c r="S85" s="29"/>
      <c r="T85" s="29"/>
      <c r="U85" s="29"/>
      <c r="V85" s="29"/>
      <c r="W85" s="29"/>
      <c r="X85" s="29"/>
      <c r="Y85" s="29"/>
      <c r="Z85" s="29"/>
      <c r="AA85" s="29"/>
      <c r="AB85" s="29"/>
      <c r="AC85" s="29"/>
      <c r="AD85" s="29"/>
      <c r="AE85" s="29"/>
    </row>
    <row r="86" spans="1:47" s="2" customFormat="1" ht="12" hidden="1" customHeight="1">
      <c r="A86" s="29"/>
      <c r="B86" s="30"/>
      <c r="C86" s="163" t="s">
        <v>111</v>
      </c>
      <c r="D86" s="164"/>
      <c r="E86" s="164"/>
      <c r="F86" s="164"/>
      <c r="G86" s="164"/>
      <c r="H86" s="164"/>
      <c r="I86" s="164"/>
      <c r="J86" s="164"/>
      <c r="K86" s="29"/>
      <c r="L86" s="38"/>
      <c r="S86" s="29"/>
      <c r="T86" s="29"/>
      <c r="U86" s="29"/>
      <c r="V86" s="29"/>
      <c r="W86" s="29"/>
      <c r="X86" s="29"/>
      <c r="Y86" s="29"/>
      <c r="Z86" s="29"/>
      <c r="AA86" s="29"/>
      <c r="AB86" s="29"/>
      <c r="AC86" s="29"/>
      <c r="AD86" s="29"/>
      <c r="AE86" s="29"/>
    </row>
    <row r="87" spans="1:47" s="2" customFormat="1" ht="16.5" hidden="1" customHeight="1">
      <c r="A87" s="29"/>
      <c r="B87" s="30"/>
      <c r="C87" s="164"/>
      <c r="D87" s="164"/>
      <c r="E87" s="281" t="str">
        <f>E9</f>
        <v>02 -  Zeleň a výsadba</v>
      </c>
      <c r="F87" s="282"/>
      <c r="G87" s="282"/>
      <c r="H87" s="282"/>
      <c r="I87" s="164"/>
      <c r="J87" s="164"/>
      <c r="K87" s="29"/>
      <c r="L87" s="38"/>
      <c r="S87" s="29"/>
      <c r="T87" s="29"/>
      <c r="U87" s="29"/>
      <c r="V87" s="29"/>
      <c r="W87" s="29"/>
      <c r="X87" s="29"/>
      <c r="Y87" s="29"/>
      <c r="Z87" s="29"/>
      <c r="AA87" s="29"/>
      <c r="AB87" s="29"/>
      <c r="AC87" s="29"/>
      <c r="AD87" s="29"/>
      <c r="AE87" s="29"/>
    </row>
    <row r="88" spans="1:47" s="2" customFormat="1" ht="6.95" hidden="1" customHeight="1">
      <c r="A88" s="29"/>
      <c r="B88" s="30"/>
      <c r="C88" s="164"/>
      <c r="D88" s="164"/>
      <c r="E88" s="164"/>
      <c r="F88" s="164"/>
      <c r="G88" s="164"/>
      <c r="H88" s="164"/>
      <c r="I88" s="164"/>
      <c r="J88" s="164"/>
      <c r="K88" s="29"/>
      <c r="L88" s="38"/>
      <c r="S88" s="29"/>
      <c r="T88" s="29"/>
      <c r="U88" s="29"/>
      <c r="V88" s="29"/>
      <c r="W88" s="29"/>
      <c r="X88" s="29"/>
      <c r="Y88" s="29"/>
      <c r="Z88" s="29"/>
      <c r="AA88" s="29"/>
      <c r="AB88" s="29"/>
      <c r="AC88" s="29"/>
      <c r="AD88" s="29"/>
      <c r="AE88" s="29"/>
    </row>
    <row r="89" spans="1:47" s="2" customFormat="1" ht="12" hidden="1" customHeight="1">
      <c r="A89" s="29"/>
      <c r="B89" s="30"/>
      <c r="C89" s="163" t="s">
        <v>18</v>
      </c>
      <c r="D89" s="164"/>
      <c r="E89" s="164"/>
      <c r="F89" s="165" t="str">
        <f>F12</f>
        <v xml:space="preserve">Praha </v>
      </c>
      <c r="G89" s="164"/>
      <c r="H89" s="164"/>
      <c r="I89" s="163" t="s">
        <v>20</v>
      </c>
      <c r="J89" s="166" t="str">
        <f>IF(J12="","",J12)</f>
        <v>17. 9. 2025</v>
      </c>
      <c r="K89" s="29"/>
      <c r="L89" s="38"/>
      <c r="S89" s="29"/>
      <c r="T89" s="29"/>
      <c r="U89" s="29"/>
      <c r="V89" s="29"/>
      <c r="W89" s="29"/>
      <c r="X89" s="29"/>
      <c r="Y89" s="29"/>
      <c r="Z89" s="29"/>
      <c r="AA89" s="29"/>
      <c r="AB89" s="29"/>
      <c r="AC89" s="29"/>
      <c r="AD89" s="29"/>
      <c r="AE89" s="29"/>
    </row>
    <row r="90" spans="1:47" s="2" customFormat="1" ht="6.95" hidden="1" customHeight="1">
      <c r="A90" s="29"/>
      <c r="B90" s="30"/>
      <c r="C90" s="164"/>
      <c r="D90" s="164"/>
      <c r="E90" s="164"/>
      <c r="F90" s="164"/>
      <c r="G90" s="164"/>
      <c r="H90" s="164"/>
      <c r="I90" s="164"/>
      <c r="J90" s="164"/>
      <c r="K90" s="29"/>
      <c r="L90" s="38"/>
      <c r="S90" s="29"/>
      <c r="T90" s="29"/>
      <c r="U90" s="29"/>
      <c r="V90" s="29"/>
      <c r="W90" s="29"/>
      <c r="X90" s="29"/>
      <c r="Y90" s="29"/>
      <c r="Z90" s="29"/>
      <c r="AA90" s="29"/>
      <c r="AB90" s="29"/>
      <c r="AC90" s="29"/>
      <c r="AD90" s="29"/>
      <c r="AE90" s="29"/>
    </row>
    <row r="91" spans="1:47" s="2" customFormat="1" ht="15.2" hidden="1" customHeight="1">
      <c r="A91" s="29"/>
      <c r="B91" s="30"/>
      <c r="C91" s="163" t="s">
        <v>22</v>
      </c>
      <c r="D91" s="164"/>
      <c r="E91" s="164"/>
      <c r="F91" s="165" t="str">
        <f>E15</f>
        <v xml:space="preserve"> </v>
      </c>
      <c r="G91" s="164"/>
      <c r="H91" s="164"/>
      <c r="I91" s="163" t="s">
        <v>27</v>
      </c>
      <c r="J91" s="191" t="str">
        <f>E21</f>
        <v xml:space="preserve"> </v>
      </c>
      <c r="K91" s="29"/>
      <c r="L91" s="38"/>
      <c r="S91" s="29"/>
      <c r="T91" s="29"/>
      <c r="U91" s="29"/>
      <c r="V91" s="29"/>
      <c r="W91" s="29"/>
      <c r="X91" s="29"/>
      <c r="Y91" s="29"/>
      <c r="Z91" s="29"/>
      <c r="AA91" s="29"/>
      <c r="AB91" s="29"/>
      <c r="AC91" s="29"/>
      <c r="AD91" s="29"/>
      <c r="AE91" s="29"/>
    </row>
    <row r="92" spans="1:47" s="2" customFormat="1" ht="15.2" hidden="1" customHeight="1">
      <c r="A92" s="29"/>
      <c r="B92" s="30"/>
      <c r="C92" s="163" t="s">
        <v>26</v>
      </c>
      <c r="D92" s="164"/>
      <c r="E92" s="164"/>
      <c r="F92" s="165" t="str">
        <f>IF(E18="","",E18)</f>
        <v xml:space="preserve"> </v>
      </c>
      <c r="G92" s="164"/>
      <c r="H92" s="164"/>
      <c r="I92" s="163" t="s">
        <v>29</v>
      </c>
      <c r="J92" s="191" t="str">
        <f>E24</f>
        <v>Ing. Milan Dušek</v>
      </c>
      <c r="K92" s="29"/>
      <c r="L92" s="38"/>
      <c r="S92" s="29"/>
      <c r="T92" s="29"/>
      <c r="U92" s="29"/>
      <c r="V92" s="29"/>
      <c r="W92" s="29"/>
      <c r="X92" s="29"/>
      <c r="Y92" s="29"/>
      <c r="Z92" s="29"/>
      <c r="AA92" s="29"/>
      <c r="AB92" s="29"/>
      <c r="AC92" s="29"/>
      <c r="AD92" s="29"/>
      <c r="AE92" s="29"/>
    </row>
    <row r="93" spans="1:47" s="2" customFormat="1" ht="10.35" hidden="1" customHeight="1">
      <c r="A93" s="29"/>
      <c r="B93" s="30"/>
      <c r="C93" s="164"/>
      <c r="D93" s="164"/>
      <c r="E93" s="164"/>
      <c r="F93" s="164"/>
      <c r="G93" s="164"/>
      <c r="H93" s="164"/>
      <c r="I93" s="164"/>
      <c r="J93" s="164"/>
      <c r="K93" s="29"/>
      <c r="L93" s="38"/>
      <c r="S93" s="29"/>
      <c r="T93" s="29"/>
      <c r="U93" s="29"/>
      <c r="V93" s="29"/>
      <c r="W93" s="29"/>
      <c r="X93" s="29"/>
      <c r="Y93" s="29"/>
      <c r="Z93" s="29"/>
      <c r="AA93" s="29"/>
      <c r="AB93" s="29"/>
      <c r="AC93" s="29"/>
      <c r="AD93" s="29"/>
      <c r="AE93" s="29"/>
    </row>
    <row r="94" spans="1:47" s="2" customFormat="1" ht="29.25" hidden="1" customHeight="1">
      <c r="A94" s="29"/>
      <c r="B94" s="30"/>
      <c r="C94" s="192" t="s">
        <v>114</v>
      </c>
      <c r="D94" s="175"/>
      <c r="E94" s="175"/>
      <c r="F94" s="175"/>
      <c r="G94" s="175"/>
      <c r="H94" s="175"/>
      <c r="I94" s="175"/>
      <c r="J94" s="193" t="s">
        <v>115</v>
      </c>
      <c r="K94" s="92"/>
      <c r="L94" s="38"/>
      <c r="S94" s="29"/>
      <c r="T94" s="29"/>
      <c r="U94" s="29"/>
      <c r="V94" s="29"/>
      <c r="W94" s="29"/>
      <c r="X94" s="29"/>
      <c r="Y94" s="29"/>
      <c r="Z94" s="29"/>
      <c r="AA94" s="29"/>
      <c r="AB94" s="29"/>
      <c r="AC94" s="29"/>
      <c r="AD94" s="29"/>
      <c r="AE94" s="29"/>
    </row>
    <row r="95" spans="1:47" s="2" customFormat="1" ht="10.35" hidden="1" customHeight="1">
      <c r="A95" s="29"/>
      <c r="B95" s="30"/>
      <c r="C95" s="164"/>
      <c r="D95" s="164"/>
      <c r="E95" s="164"/>
      <c r="F95" s="164"/>
      <c r="G95" s="164"/>
      <c r="H95" s="164"/>
      <c r="I95" s="164"/>
      <c r="J95" s="164"/>
      <c r="K95" s="29"/>
      <c r="L95" s="38"/>
      <c r="S95" s="29"/>
      <c r="T95" s="29"/>
      <c r="U95" s="29"/>
      <c r="V95" s="29"/>
      <c r="W95" s="29"/>
      <c r="X95" s="29"/>
      <c r="Y95" s="29"/>
      <c r="Z95" s="29"/>
      <c r="AA95" s="29"/>
      <c r="AB95" s="29"/>
      <c r="AC95" s="29"/>
      <c r="AD95" s="29"/>
      <c r="AE95" s="29"/>
    </row>
    <row r="96" spans="1:47" s="2" customFormat="1" ht="22.9" hidden="1" customHeight="1">
      <c r="A96" s="29"/>
      <c r="B96" s="30"/>
      <c r="C96" s="194" t="s">
        <v>116</v>
      </c>
      <c r="D96" s="164"/>
      <c r="E96" s="164"/>
      <c r="F96" s="164"/>
      <c r="G96" s="164"/>
      <c r="H96" s="164"/>
      <c r="I96" s="164"/>
      <c r="J96" s="170">
        <f>J119</f>
        <v>0</v>
      </c>
      <c r="K96" s="29"/>
      <c r="L96" s="38"/>
      <c r="S96" s="29"/>
      <c r="T96" s="29"/>
      <c r="U96" s="29"/>
      <c r="V96" s="29"/>
      <c r="W96" s="29"/>
      <c r="X96" s="29"/>
      <c r="Y96" s="29"/>
      <c r="Z96" s="29"/>
      <c r="AA96" s="29"/>
      <c r="AB96" s="29"/>
      <c r="AC96" s="29"/>
      <c r="AD96" s="29"/>
      <c r="AE96" s="29"/>
      <c r="AU96" s="18" t="s">
        <v>117</v>
      </c>
    </row>
    <row r="97" spans="1:31" s="9" customFormat="1" ht="24.95" hidden="1" customHeight="1">
      <c r="B97" s="94"/>
      <c r="C97" s="195"/>
      <c r="D97" s="196" t="s">
        <v>446</v>
      </c>
      <c r="E97" s="197"/>
      <c r="F97" s="197"/>
      <c r="G97" s="197"/>
      <c r="H97" s="197"/>
      <c r="I97" s="197"/>
      <c r="J97" s="198">
        <f>J120</f>
        <v>0</v>
      </c>
      <c r="L97" s="94"/>
    </row>
    <row r="98" spans="1:31" s="9" customFormat="1" ht="24.95" hidden="1" customHeight="1">
      <c r="B98" s="94"/>
      <c r="C98" s="195"/>
      <c r="D98" s="196" t="s">
        <v>118</v>
      </c>
      <c r="E98" s="197"/>
      <c r="F98" s="197"/>
      <c r="G98" s="197"/>
      <c r="H98" s="197"/>
      <c r="I98" s="197"/>
      <c r="J98" s="198">
        <f>J144</f>
        <v>0</v>
      </c>
      <c r="L98" s="94"/>
    </row>
    <row r="99" spans="1:31" s="10" customFormat="1" ht="19.899999999999999" hidden="1" customHeight="1">
      <c r="B99" s="95"/>
      <c r="C99" s="199"/>
      <c r="D99" s="200" t="s">
        <v>127</v>
      </c>
      <c r="E99" s="201"/>
      <c r="F99" s="201"/>
      <c r="G99" s="201"/>
      <c r="H99" s="201"/>
      <c r="I99" s="201"/>
      <c r="J99" s="202">
        <f>J145</f>
        <v>0</v>
      </c>
      <c r="L99" s="95"/>
    </row>
    <row r="100" spans="1:31" s="2" customFormat="1" ht="21.75" hidden="1" customHeight="1">
      <c r="A100" s="29"/>
      <c r="B100" s="30"/>
      <c r="C100" s="164"/>
      <c r="D100" s="164"/>
      <c r="E100" s="164"/>
      <c r="F100" s="164"/>
      <c r="G100" s="164"/>
      <c r="H100" s="164"/>
      <c r="I100" s="164"/>
      <c r="J100" s="164"/>
      <c r="K100" s="29"/>
      <c r="L100" s="38"/>
      <c r="S100" s="29"/>
      <c r="T100" s="29"/>
      <c r="U100" s="29"/>
      <c r="V100" s="29"/>
      <c r="W100" s="29"/>
      <c r="X100" s="29"/>
      <c r="Y100" s="29"/>
      <c r="Z100" s="29"/>
      <c r="AA100" s="29"/>
      <c r="AB100" s="29"/>
      <c r="AC100" s="29"/>
      <c r="AD100" s="29"/>
      <c r="AE100" s="29"/>
    </row>
    <row r="101" spans="1:31" s="2" customFormat="1" ht="6.95" hidden="1" customHeight="1">
      <c r="A101" s="29"/>
      <c r="B101" s="43"/>
      <c r="C101" s="189"/>
      <c r="D101" s="189"/>
      <c r="E101" s="189"/>
      <c r="F101" s="189"/>
      <c r="G101" s="189"/>
      <c r="H101" s="189"/>
      <c r="I101" s="189"/>
      <c r="J101" s="189"/>
      <c r="K101" s="44"/>
      <c r="L101" s="38"/>
      <c r="S101" s="29"/>
      <c r="T101" s="29"/>
      <c r="U101" s="29"/>
      <c r="V101" s="29"/>
      <c r="W101" s="29"/>
      <c r="X101" s="29"/>
      <c r="Y101" s="29"/>
      <c r="Z101" s="29"/>
      <c r="AA101" s="29"/>
      <c r="AB101" s="29"/>
      <c r="AC101" s="29"/>
      <c r="AD101" s="29"/>
      <c r="AE101" s="29"/>
    </row>
    <row r="102" spans="1:31" hidden="1">
      <c r="C102" s="87"/>
      <c r="D102" s="87"/>
      <c r="E102" s="87"/>
      <c r="F102" s="87"/>
      <c r="G102" s="87"/>
      <c r="H102" s="87"/>
      <c r="I102" s="87"/>
      <c r="J102" s="87"/>
    </row>
    <row r="103" spans="1:31" hidden="1">
      <c r="C103" s="87"/>
      <c r="D103" s="87"/>
      <c r="E103" s="87"/>
      <c r="F103" s="87"/>
      <c r="G103" s="87"/>
      <c r="H103" s="87"/>
      <c r="I103" s="87"/>
      <c r="J103" s="87"/>
    </row>
    <row r="104" spans="1:31" hidden="1">
      <c r="C104" s="87"/>
      <c r="D104" s="87"/>
      <c r="E104" s="87"/>
      <c r="F104" s="87"/>
      <c r="G104" s="87"/>
      <c r="H104" s="87"/>
      <c r="I104" s="87"/>
      <c r="J104" s="87"/>
    </row>
    <row r="105" spans="1:31" s="2" customFormat="1" ht="6.95" customHeight="1">
      <c r="A105" s="29"/>
      <c r="B105" s="45"/>
      <c r="C105" s="190"/>
      <c r="D105" s="190"/>
      <c r="E105" s="190"/>
      <c r="F105" s="190"/>
      <c r="G105" s="190"/>
      <c r="H105" s="190"/>
      <c r="I105" s="190"/>
      <c r="J105" s="190"/>
      <c r="K105" s="46"/>
      <c r="L105" s="38"/>
      <c r="S105" s="29"/>
      <c r="T105" s="29"/>
      <c r="U105" s="29"/>
      <c r="V105" s="29"/>
      <c r="W105" s="29"/>
      <c r="X105" s="29"/>
      <c r="Y105" s="29"/>
      <c r="Z105" s="29"/>
      <c r="AA105" s="29"/>
      <c r="AB105" s="29"/>
      <c r="AC105" s="29"/>
      <c r="AD105" s="29"/>
      <c r="AE105" s="29"/>
    </row>
    <row r="106" spans="1:31" s="2" customFormat="1" ht="24.95" customHeight="1">
      <c r="A106" s="29"/>
      <c r="B106" s="30"/>
      <c r="C106" s="162" t="s">
        <v>130</v>
      </c>
      <c r="D106" s="164"/>
      <c r="E106" s="164"/>
      <c r="F106" s="164"/>
      <c r="G106" s="164"/>
      <c r="H106" s="164"/>
      <c r="I106" s="164"/>
      <c r="J106" s="164"/>
      <c r="K106" s="29"/>
      <c r="L106" s="38"/>
      <c r="S106" s="29"/>
      <c r="T106" s="29"/>
      <c r="U106" s="29"/>
      <c r="V106" s="29"/>
      <c r="W106" s="29"/>
      <c r="X106" s="29"/>
      <c r="Y106" s="29"/>
      <c r="Z106" s="29"/>
      <c r="AA106" s="29"/>
      <c r="AB106" s="29"/>
      <c r="AC106" s="29"/>
      <c r="AD106" s="29"/>
      <c r="AE106" s="29"/>
    </row>
    <row r="107" spans="1:31" s="2" customFormat="1" ht="6.95" customHeight="1">
      <c r="A107" s="29"/>
      <c r="B107" s="30"/>
      <c r="C107" s="164"/>
      <c r="D107" s="164"/>
      <c r="E107" s="164"/>
      <c r="F107" s="164"/>
      <c r="G107" s="164"/>
      <c r="H107" s="164"/>
      <c r="I107" s="164"/>
      <c r="J107" s="164"/>
      <c r="K107" s="29"/>
      <c r="L107" s="38"/>
      <c r="S107" s="29"/>
      <c r="T107" s="29"/>
      <c r="U107" s="29"/>
      <c r="V107" s="29"/>
      <c r="W107" s="29"/>
      <c r="X107" s="29"/>
      <c r="Y107" s="29"/>
      <c r="Z107" s="29"/>
      <c r="AA107" s="29"/>
      <c r="AB107" s="29"/>
      <c r="AC107" s="29"/>
      <c r="AD107" s="29"/>
      <c r="AE107" s="29"/>
    </row>
    <row r="108" spans="1:31" s="2" customFormat="1" ht="12" customHeight="1">
      <c r="A108" s="29"/>
      <c r="B108" s="30"/>
      <c r="C108" s="163" t="s">
        <v>14</v>
      </c>
      <c r="D108" s="164"/>
      <c r="E108" s="164"/>
      <c r="F108" s="164"/>
      <c r="G108" s="164"/>
      <c r="H108" s="164"/>
      <c r="I108" s="164"/>
      <c r="J108" s="164"/>
      <c r="K108" s="29"/>
      <c r="L108" s="38"/>
      <c r="S108" s="29"/>
      <c r="T108" s="29"/>
      <c r="U108" s="29"/>
      <c r="V108" s="29"/>
      <c r="W108" s="29"/>
      <c r="X108" s="29"/>
      <c r="Y108" s="29"/>
      <c r="Z108" s="29"/>
      <c r="AA108" s="29"/>
      <c r="AB108" s="29"/>
      <c r="AC108" s="29"/>
      <c r="AD108" s="29"/>
      <c r="AE108" s="29"/>
    </row>
    <row r="109" spans="1:31" s="2" customFormat="1" ht="16.5" customHeight="1">
      <c r="A109" s="29"/>
      <c r="B109" s="30"/>
      <c r="C109" s="164"/>
      <c r="D109" s="164"/>
      <c r="E109" s="283" t="str">
        <f>E7</f>
        <v>Revitalizace parkoviště u NB</v>
      </c>
      <c r="F109" s="284"/>
      <c r="G109" s="284"/>
      <c r="H109" s="284"/>
      <c r="I109" s="164"/>
      <c r="J109" s="164"/>
      <c r="K109" s="29"/>
      <c r="L109" s="38"/>
      <c r="S109" s="29"/>
      <c r="T109" s="29"/>
      <c r="U109" s="29"/>
      <c r="V109" s="29"/>
      <c r="W109" s="29"/>
      <c r="X109" s="29"/>
      <c r="Y109" s="29"/>
      <c r="Z109" s="29"/>
      <c r="AA109" s="29"/>
      <c r="AB109" s="29"/>
      <c r="AC109" s="29"/>
      <c r="AD109" s="29"/>
      <c r="AE109" s="29"/>
    </row>
    <row r="110" spans="1:31" s="2" customFormat="1" ht="12" customHeight="1">
      <c r="A110" s="29"/>
      <c r="B110" s="30"/>
      <c r="C110" s="163" t="s">
        <v>111</v>
      </c>
      <c r="D110" s="164"/>
      <c r="E110" s="164"/>
      <c r="F110" s="164"/>
      <c r="G110" s="164"/>
      <c r="H110" s="164"/>
      <c r="I110" s="164"/>
      <c r="J110" s="164"/>
      <c r="K110" s="29"/>
      <c r="L110" s="38"/>
      <c r="S110" s="29"/>
      <c r="T110" s="29"/>
      <c r="U110" s="29"/>
      <c r="V110" s="29"/>
      <c r="W110" s="29"/>
      <c r="X110" s="29"/>
      <c r="Y110" s="29"/>
      <c r="Z110" s="29"/>
      <c r="AA110" s="29"/>
      <c r="AB110" s="29"/>
      <c r="AC110" s="29"/>
      <c r="AD110" s="29"/>
      <c r="AE110" s="29"/>
    </row>
    <row r="111" spans="1:31" s="2" customFormat="1" ht="16.5" customHeight="1">
      <c r="A111" s="29"/>
      <c r="B111" s="30"/>
      <c r="C111" s="164"/>
      <c r="D111" s="164"/>
      <c r="E111" s="281" t="str">
        <f>E9</f>
        <v>02 -  Zeleň a výsadba</v>
      </c>
      <c r="F111" s="282"/>
      <c r="G111" s="282"/>
      <c r="H111" s="282"/>
      <c r="I111" s="164"/>
      <c r="J111" s="164"/>
      <c r="K111" s="29"/>
      <c r="L111" s="38"/>
      <c r="S111" s="29"/>
      <c r="T111" s="29"/>
      <c r="U111" s="29"/>
      <c r="V111" s="29"/>
      <c r="W111" s="29"/>
      <c r="X111" s="29"/>
      <c r="Y111" s="29"/>
      <c r="Z111" s="29"/>
      <c r="AA111" s="29"/>
      <c r="AB111" s="29"/>
      <c r="AC111" s="29"/>
      <c r="AD111" s="29"/>
      <c r="AE111" s="29"/>
    </row>
    <row r="112" spans="1:31" s="2" customFormat="1" ht="6.95" customHeight="1">
      <c r="A112" s="29"/>
      <c r="B112" s="30"/>
      <c r="C112" s="164"/>
      <c r="D112" s="164"/>
      <c r="E112" s="164"/>
      <c r="F112" s="164"/>
      <c r="G112" s="164"/>
      <c r="H112" s="164"/>
      <c r="I112" s="164"/>
      <c r="J112" s="164"/>
      <c r="K112" s="29"/>
      <c r="L112" s="38"/>
      <c r="S112" s="29"/>
      <c r="T112" s="29"/>
      <c r="U112" s="29"/>
      <c r="V112" s="29"/>
      <c r="W112" s="29"/>
      <c r="X112" s="29"/>
      <c r="Y112" s="29"/>
      <c r="Z112" s="29"/>
      <c r="AA112" s="29"/>
      <c r="AB112" s="29"/>
      <c r="AC112" s="29"/>
      <c r="AD112" s="29"/>
      <c r="AE112" s="29"/>
    </row>
    <row r="113" spans="1:65" s="2" customFormat="1" ht="12" customHeight="1">
      <c r="A113" s="29"/>
      <c r="B113" s="30"/>
      <c r="C113" s="163" t="s">
        <v>18</v>
      </c>
      <c r="D113" s="164"/>
      <c r="E113" s="164"/>
      <c r="F113" s="165" t="str">
        <f>F12</f>
        <v xml:space="preserve">Praha </v>
      </c>
      <c r="G113" s="164"/>
      <c r="H113" s="164"/>
      <c r="I113" s="163" t="s">
        <v>20</v>
      </c>
      <c r="J113" s="166" t="str">
        <f>IF(J12="","",J12)</f>
        <v>17. 9. 2025</v>
      </c>
      <c r="K113" s="29"/>
      <c r="L113" s="38"/>
      <c r="S113" s="29"/>
      <c r="T113" s="29"/>
      <c r="U113" s="29"/>
      <c r="V113" s="29"/>
      <c r="W113" s="29"/>
      <c r="X113" s="29"/>
      <c r="Y113" s="29"/>
      <c r="Z113" s="29"/>
      <c r="AA113" s="29"/>
      <c r="AB113" s="29"/>
      <c r="AC113" s="29"/>
      <c r="AD113" s="29"/>
      <c r="AE113" s="29"/>
    </row>
    <row r="114" spans="1:65" s="2" customFormat="1" ht="6.95" customHeight="1">
      <c r="A114" s="29"/>
      <c r="B114" s="30"/>
      <c r="C114" s="164"/>
      <c r="D114" s="164"/>
      <c r="E114" s="164"/>
      <c r="F114" s="164"/>
      <c r="G114" s="164"/>
      <c r="H114" s="164"/>
      <c r="I114" s="164"/>
      <c r="J114" s="164"/>
      <c r="K114" s="29"/>
      <c r="L114" s="38"/>
      <c r="S114" s="29"/>
      <c r="T114" s="29"/>
      <c r="U114" s="29"/>
      <c r="V114" s="29"/>
      <c r="W114" s="29"/>
      <c r="X114" s="29"/>
      <c r="Y114" s="29"/>
      <c r="Z114" s="29"/>
      <c r="AA114" s="29"/>
      <c r="AB114" s="29"/>
      <c r="AC114" s="29"/>
      <c r="AD114" s="29"/>
      <c r="AE114" s="29"/>
    </row>
    <row r="115" spans="1:65" s="2" customFormat="1" ht="15.2" customHeight="1">
      <c r="A115" s="29"/>
      <c r="B115" s="30"/>
      <c r="C115" s="163" t="s">
        <v>22</v>
      </c>
      <c r="D115" s="164"/>
      <c r="E115" s="164"/>
      <c r="F115" s="165" t="str">
        <f>E15</f>
        <v xml:space="preserve"> </v>
      </c>
      <c r="G115" s="164"/>
      <c r="H115" s="164"/>
      <c r="I115" s="163" t="s">
        <v>27</v>
      </c>
      <c r="J115" s="191" t="str">
        <f>E21</f>
        <v xml:space="preserve"> </v>
      </c>
      <c r="K115" s="29"/>
      <c r="L115" s="38"/>
      <c r="S115" s="29"/>
      <c r="T115" s="29"/>
      <c r="U115" s="29"/>
      <c r="V115" s="29"/>
      <c r="W115" s="29"/>
      <c r="X115" s="29"/>
      <c r="Y115" s="29"/>
      <c r="Z115" s="29"/>
      <c r="AA115" s="29"/>
      <c r="AB115" s="29"/>
      <c r="AC115" s="29"/>
      <c r="AD115" s="29"/>
      <c r="AE115" s="29"/>
    </row>
    <row r="116" spans="1:65" s="2" customFormat="1" ht="15.2" customHeight="1">
      <c r="A116" s="29"/>
      <c r="B116" s="30"/>
      <c r="C116" s="163" t="s">
        <v>26</v>
      </c>
      <c r="D116" s="164"/>
      <c r="E116" s="164"/>
      <c r="F116" s="165" t="str">
        <f>IF(E18="","",E18)</f>
        <v xml:space="preserve"> </v>
      </c>
      <c r="G116" s="164"/>
      <c r="H116" s="164"/>
      <c r="I116" s="163" t="s">
        <v>29</v>
      </c>
      <c r="J116" s="191" t="str">
        <f>E24</f>
        <v>Ing. Milan Dušek</v>
      </c>
      <c r="K116" s="29"/>
      <c r="L116" s="38"/>
      <c r="S116" s="29"/>
      <c r="T116" s="29"/>
      <c r="U116" s="29"/>
      <c r="V116" s="29"/>
      <c r="W116" s="29"/>
      <c r="X116" s="29"/>
      <c r="Y116" s="29"/>
      <c r="Z116" s="29"/>
      <c r="AA116" s="29"/>
      <c r="AB116" s="29"/>
      <c r="AC116" s="29"/>
      <c r="AD116" s="29"/>
      <c r="AE116" s="29"/>
    </row>
    <row r="117" spans="1:65" s="2" customFormat="1" ht="10.35" customHeight="1">
      <c r="A117" s="29"/>
      <c r="B117" s="30"/>
      <c r="C117" s="164"/>
      <c r="D117" s="164"/>
      <c r="E117" s="164"/>
      <c r="F117" s="164"/>
      <c r="G117" s="164"/>
      <c r="H117" s="164"/>
      <c r="I117" s="164"/>
      <c r="J117" s="164"/>
      <c r="K117" s="29"/>
      <c r="L117" s="38"/>
      <c r="S117" s="29"/>
      <c r="T117" s="29"/>
      <c r="U117" s="29"/>
      <c r="V117" s="29"/>
      <c r="W117" s="29"/>
      <c r="X117" s="29"/>
      <c r="Y117" s="29"/>
      <c r="Z117" s="29"/>
      <c r="AA117" s="29"/>
      <c r="AB117" s="29"/>
      <c r="AC117" s="29"/>
      <c r="AD117" s="29"/>
      <c r="AE117" s="29"/>
    </row>
    <row r="118" spans="1:65" s="11" customFormat="1" ht="29.25" customHeight="1">
      <c r="A118" s="96"/>
      <c r="B118" s="97"/>
      <c r="C118" s="203" t="s">
        <v>131</v>
      </c>
      <c r="D118" s="204" t="s">
        <v>57</v>
      </c>
      <c r="E118" s="204" t="s">
        <v>53</v>
      </c>
      <c r="F118" s="204" t="s">
        <v>54</v>
      </c>
      <c r="G118" s="204" t="s">
        <v>132</v>
      </c>
      <c r="H118" s="204" t="s">
        <v>133</v>
      </c>
      <c r="I118" s="204" t="s">
        <v>134</v>
      </c>
      <c r="J118" s="205" t="s">
        <v>115</v>
      </c>
      <c r="K118" s="98" t="s">
        <v>135</v>
      </c>
      <c r="L118" s="99"/>
      <c r="M118" s="57" t="s">
        <v>1</v>
      </c>
      <c r="N118" s="58" t="s">
        <v>36</v>
      </c>
      <c r="O118" s="58" t="s">
        <v>136</v>
      </c>
      <c r="P118" s="58" t="s">
        <v>137</v>
      </c>
      <c r="Q118" s="58" t="s">
        <v>138</v>
      </c>
      <c r="R118" s="58" t="s">
        <v>139</v>
      </c>
      <c r="S118" s="58" t="s">
        <v>140</v>
      </c>
      <c r="T118" s="59" t="s">
        <v>141</v>
      </c>
      <c r="U118" s="96"/>
      <c r="V118" s="96"/>
      <c r="W118" s="96"/>
      <c r="X118" s="96"/>
      <c r="Y118" s="96"/>
      <c r="Z118" s="96"/>
      <c r="AA118" s="96"/>
      <c r="AB118" s="96"/>
      <c r="AC118" s="96"/>
      <c r="AD118" s="96"/>
      <c r="AE118" s="96"/>
    </row>
    <row r="119" spans="1:65" s="2" customFormat="1" ht="22.9" customHeight="1">
      <c r="A119" s="29"/>
      <c r="B119" s="30"/>
      <c r="C119" s="206" t="s">
        <v>142</v>
      </c>
      <c r="D119" s="164"/>
      <c r="E119" s="164"/>
      <c r="F119" s="164"/>
      <c r="G119" s="164"/>
      <c r="H119" s="164"/>
      <c r="I119" s="164"/>
      <c r="J119" s="207">
        <f>BK119</f>
        <v>0</v>
      </c>
      <c r="K119" s="29"/>
      <c r="L119" s="30"/>
      <c r="M119" s="60"/>
      <c r="N119" s="51"/>
      <c r="O119" s="61"/>
      <c r="P119" s="100">
        <f>P120+P144</f>
        <v>257.48</v>
      </c>
      <c r="Q119" s="61"/>
      <c r="R119" s="100">
        <f>R120+R144</f>
        <v>124.87609999999999</v>
      </c>
      <c r="S119" s="61"/>
      <c r="T119" s="101">
        <f>T120+T144</f>
        <v>0</v>
      </c>
      <c r="U119" s="29"/>
      <c r="V119" s="29"/>
      <c r="W119" s="29"/>
      <c r="X119" s="29"/>
      <c r="Y119" s="29"/>
      <c r="Z119" s="29"/>
      <c r="AA119" s="29"/>
      <c r="AB119" s="29"/>
      <c r="AC119" s="29"/>
      <c r="AD119" s="29"/>
      <c r="AE119" s="29"/>
      <c r="AT119" s="18" t="s">
        <v>71</v>
      </c>
      <c r="AU119" s="18" t="s">
        <v>117</v>
      </c>
      <c r="BK119" s="102">
        <f>BK120+BK144</f>
        <v>0</v>
      </c>
    </row>
    <row r="120" spans="1:65" s="12" customFormat="1" ht="25.9" customHeight="1">
      <c r="B120" s="103"/>
      <c r="C120" s="208"/>
      <c r="D120" s="209" t="s">
        <v>71</v>
      </c>
      <c r="E120" s="210" t="s">
        <v>80</v>
      </c>
      <c r="F120" s="210" t="s">
        <v>146</v>
      </c>
      <c r="G120" s="208"/>
      <c r="H120" s="208"/>
      <c r="I120" s="208"/>
      <c r="J120" s="211">
        <f>BK120</f>
        <v>0</v>
      </c>
      <c r="L120" s="103"/>
      <c r="M120" s="105"/>
      <c r="N120" s="106"/>
      <c r="O120" s="106"/>
      <c r="P120" s="107">
        <f>SUM(P121:P143)</f>
        <v>255.30500000000001</v>
      </c>
      <c r="Q120" s="106"/>
      <c r="R120" s="107">
        <f>SUM(R121:R143)</f>
        <v>124.8496</v>
      </c>
      <c r="S120" s="106"/>
      <c r="T120" s="108">
        <f>SUM(T121:T143)</f>
        <v>0</v>
      </c>
      <c r="AR120" s="104" t="s">
        <v>80</v>
      </c>
      <c r="AT120" s="109" t="s">
        <v>71</v>
      </c>
      <c r="AU120" s="109" t="s">
        <v>72</v>
      </c>
      <c r="AY120" s="104" t="s">
        <v>145</v>
      </c>
      <c r="BK120" s="110">
        <f>SUM(BK121:BK143)</f>
        <v>0</v>
      </c>
    </row>
    <row r="121" spans="1:65" s="2" customFormat="1" ht="24.2" customHeight="1">
      <c r="A121" s="29"/>
      <c r="B121" s="111"/>
      <c r="C121" s="214" t="s">
        <v>80</v>
      </c>
      <c r="D121" s="214" t="s">
        <v>147</v>
      </c>
      <c r="E121" s="215" t="s">
        <v>447</v>
      </c>
      <c r="F121" s="216" t="s">
        <v>448</v>
      </c>
      <c r="G121" s="217" t="s">
        <v>150</v>
      </c>
      <c r="H121" s="218">
        <v>495</v>
      </c>
      <c r="I121" s="239">
        <v>0</v>
      </c>
      <c r="J121" s="219">
        <f>ROUND(I121*H121,2)</f>
        <v>0</v>
      </c>
      <c r="K121" s="112"/>
      <c r="L121" s="30"/>
      <c r="M121" s="113" t="s">
        <v>1</v>
      </c>
      <c r="N121" s="114" t="s">
        <v>37</v>
      </c>
      <c r="O121" s="115">
        <v>0.185</v>
      </c>
      <c r="P121" s="115">
        <f>O121*H121</f>
        <v>91.575000000000003</v>
      </c>
      <c r="Q121" s="115">
        <v>0</v>
      </c>
      <c r="R121" s="115">
        <f>Q121*H121</f>
        <v>0</v>
      </c>
      <c r="S121" s="115">
        <v>0</v>
      </c>
      <c r="T121" s="116">
        <f>S121*H121</f>
        <v>0</v>
      </c>
      <c r="U121" s="29"/>
      <c r="V121" s="29"/>
      <c r="W121" s="29"/>
      <c r="X121" s="29"/>
      <c r="Y121" s="29"/>
      <c r="Z121" s="29"/>
      <c r="AA121" s="29"/>
      <c r="AB121" s="29"/>
      <c r="AC121" s="29"/>
      <c r="AD121" s="29"/>
      <c r="AE121" s="29"/>
      <c r="AR121" s="117" t="s">
        <v>151</v>
      </c>
      <c r="AT121" s="117" t="s">
        <v>147</v>
      </c>
      <c r="AU121" s="117" t="s">
        <v>80</v>
      </c>
      <c r="AY121" s="18" t="s">
        <v>145</v>
      </c>
      <c r="BE121" s="118">
        <f>IF(N121="základní",J121,0)</f>
        <v>0</v>
      </c>
      <c r="BF121" s="118">
        <f>IF(N121="snížená",J121,0)</f>
        <v>0</v>
      </c>
      <c r="BG121" s="118">
        <f>IF(N121="zákl. přenesená",J121,0)</f>
        <v>0</v>
      </c>
      <c r="BH121" s="118">
        <f>IF(N121="sníž. přenesená",J121,0)</f>
        <v>0</v>
      </c>
      <c r="BI121" s="118">
        <f>IF(N121="nulová",J121,0)</f>
        <v>0</v>
      </c>
      <c r="BJ121" s="18" t="s">
        <v>80</v>
      </c>
      <c r="BK121" s="118">
        <f>ROUND(I121*H121,2)</f>
        <v>0</v>
      </c>
      <c r="BL121" s="18" t="s">
        <v>151</v>
      </c>
      <c r="BM121" s="117" t="s">
        <v>449</v>
      </c>
    </row>
    <row r="122" spans="1:65" s="2" customFormat="1" ht="16.5" customHeight="1">
      <c r="A122" s="29"/>
      <c r="B122" s="111"/>
      <c r="C122" s="233" t="s">
        <v>82</v>
      </c>
      <c r="D122" s="233" t="s">
        <v>316</v>
      </c>
      <c r="E122" s="234" t="s">
        <v>450</v>
      </c>
      <c r="F122" s="235" t="s">
        <v>451</v>
      </c>
      <c r="G122" s="236" t="s">
        <v>452</v>
      </c>
      <c r="H122" s="237">
        <v>9.9</v>
      </c>
      <c r="I122" s="239">
        <v>0</v>
      </c>
      <c r="J122" s="238">
        <f>ROUND(I122*H122,2)</f>
        <v>0</v>
      </c>
      <c r="K122" s="135"/>
      <c r="L122" s="136"/>
      <c r="M122" s="137" t="s">
        <v>1</v>
      </c>
      <c r="N122" s="138" t="s">
        <v>37</v>
      </c>
      <c r="O122" s="115">
        <v>0</v>
      </c>
      <c r="P122" s="115">
        <f>O122*H122</f>
        <v>0</v>
      </c>
      <c r="Q122" s="115">
        <v>1E-3</v>
      </c>
      <c r="R122" s="115">
        <f>Q122*H122</f>
        <v>9.9000000000000008E-3</v>
      </c>
      <c r="S122" s="115">
        <v>0</v>
      </c>
      <c r="T122" s="116">
        <f>S122*H122</f>
        <v>0</v>
      </c>
      <c r="U122" s="29"/>
      <c r="V122" s="29"/>
      <c r="W122" s="29"/>
      <c r="X122" s="29"/>
      <c r="Y122" s="29"/>
      <c r="Z122" s="29"/>
      <c r="AA122" s="29"/>
      <c r="AB122" s="29"/>
      <c r="AC122" s="29"/>
      <c r="AD122" s="29"/>
      <c r="AE122" s="29"/>
      <c r="AR122" s="117" t="s">
        <v>188</v>
      </c>
      <c r="AT122" s="117" t="s">
        <v>316</v>
      </c>
      <c r="AU122" s="117" t="s">
        <v>80</v>
      </c>
      <c r="AY122" s="18" t="s">
        <v>145</v>
      </c>
      <c r="BE122" s="118">
        <f>IF(N122="základní",J122,0)</f>
        <v>0</v>
      </c>
      <c r="BF122" s="118">
        <f>IF(N122="snížená",J122,0)</f>
        <v>0</v>
      </c>
      <c r="BG122" s="118">
        <f>IF(N122="zákl. přenesená",J122,0)</f>
        <v>0</v>
      </c>
      <c r="BH122" s="118">
        <f>IF(N122="sníž. přenesená",J122,0)</f>
        <v>0</v>
      </c>
      <c r="BI122" s="118">
        <f>IF(N122="nulová",J122,0)</f>
        <v>0</v>
      </c>
      <c r="BJ122" s="18" t="s">
        <v>80</v>
      </c>
      <c r="BK122" s="118">
        <f>ROUND(I122*H122,2)</f>
        <v>0</v>
      </c>
      <c r="BL122" s="18" t="s">
        <v>151</v>
      </c>
      <c r="BM122" s="117" t="s">
        <v>453</v>
      </c>
    </row>
    <row r="123" spans="1:65" s="13" customFormat="1">
      <c r="B123" s="119"/>
      <c r="C123" s="220"/>
      <c r="D123" s="221" t="s">
        <v>153</v>
      </c>
      <c r="E123" s="220"/>
      <c r="F123" s="223" t="s">
        <v>454</v>
      </c>
      <c r="G123" s="220"/>
      <c r="H123" s="224">
        <v>9.9</v>
      </c>
      <c r="I123" s="220"/>
      <c r="J123" s="220"/>
      <c r="L123" s="119"/>
      <c r="M123" s="122"/>
      <c r="N123" s="123"/>
      <c r="O123" s="123"/>
      <c r="P123" s="123"/>
      <c r="Q123" s="123"/>
      <c r="R123" s="123"/>
      <c r="S123" s="123"/>
      <c r="T123" s="124"/>
      <c r="AT123" s="121" t="s">
        <v>153</v>
      </c>
      <c r="AU123" s="121" t="s">
        <v>80</v>
      </c>
      <c r="AV123" s="13" t="s">
        <v>82</v>
      </c>
      <c r="AW123" s="13" t="s">
        <v>3</v>
      </c>
      <c r="AX123" s="13" t="s">
        <v>80</v>
      </c>
      <c r="AY123" s="121" t="s">
        <v>145</v>
      </c>
    </row>
    <row r="124" spans="1:65" s="2" customFormat="1" ht="24.2" customHeight="1">
      <c r="A124" s="29"/>
      <c r="B124" s="111"/>
      <c r="C124" s="214" t="s">
        <v>161</v>
      </c>
      <c r="D124" s="214" t="s">
        <v>147</v>
      </c>
      <c r="E124" s="215" t="s">
        <v>455</v>
      </c>
      <c r="F124" s="216" t="s">
        <v>456</v>
      </c>
      <c r="G124" s="217" t="s">
        <v>150</v>
      </c>
      <c r="H124" s="218">
        <v>330</v>
      </c>
      <c r="I124" s="239">
        <v>0</v>
      </c>
      <c r="J124" s="219">
        <f>ROUND(I124*H124,2)</f>
        <v>0</v>
      </c>
      <c r="K124" s="112"/>
      <c r="L124" s="30"/>
      <c r="M124" s="113" t="s">
        <v>1</v>
      </c>
      <c r="N124" s="114" t="s">
        <v>37</v>
      </c>
      <c r="O124" s="115">
        <v>0.114</v>
      </c>
      <c r="P124" s="115">
        <f>O124*H124</f>
        <v>37.620000000000005</v>
      </c>
      <c r="Q124" s="115">
        <v>0</v>
      </c>
      <c r="R124" s="115">
        <f>Q124*H124</f>
        <v>0</v>
      </c>
      <c r="S124" s="115">
        <v>0</v>
      </c>
      <c r="T124" s="116">
        <f>S124*H124</f>
        <v>0</v>
      </c>
      <c r="U124" s="29"/>
      <c r="V124" s="29"/>
      <c r="W124" s="29"/>
      <c r="X124" s="29"/>
      <c r="Y124" s="29"/>
      <c r="Z124" s="29"/>
      <c r="AA124" s="29"/>
      <c r="AB124" s="29"/>
      <c r="AC124" s="29"/>
      <c r="AD124" s="29"/>
      <c r="AE124" s="29"/>
      <c r="AR124" s="117" t="s">
        <v>151</v>
      </c>
      <c r="AT124" s="117" t="s">
        <v>147</v>
      </c>
      <c r="AU124" s="117" t="s">
        <v>80</v>
      </c>
      <c r="AY124" s="18" t="s">
        <v>145</v>
      </c>
      <c r="BE124" s="118">
        <f>IF(N124="základní",J124,0)</f>
        <v>0</v>
      </c>
      <c r="BF124" s="118">
        <f>IF(N124="snížená",J124,0)</f>
        <v>0</v>
      </c>
      <c r="BG124" s="118">
        <f>IF(N124="zákl. přenesená",J124,0)</f>
        <v>0</v>
      </c>
      <c r="BH124" s="118">
        <f>IF(N124="sníž. přenesená",J124,0)</f>
        <v>0</v>
      </c>
      <c r="BI124" s="118">
        <f>IF(N124="nulová",J124,0)</f>
        <v>0</v>
      </c>
      <c r="BJ124" s="18" t="s">
        <v>80</v>
      </c>
      <c r="BK124" s="118">
        <f>ROUND(I124*H124,2)</f>
        <v>0</v>
      </c>
      <c r="BL124" s="18" t="s">
        <v>151</v>
      </c>
      <c r="BM124" s="117" t="s">
        <v>457</v>
      </c>
    </row>
    <row r="125" spans="1:65" s="2" customFormat="1" ht="16.5" customHeight="1">
      <c r="A125" s="29"/>
      <c r="B125" s="111"/>
      <c r="C125" s="233" t="s">
        <v>151</v>
      </c>
      <c r="D125" s="233" t="s">
        <v>316</v>
      </c>
      <c r="E125" s="234" t="s">
        <v>458</v>
      </c>
      <c r="F125" s="235" t="s">
        <v>459</v>
      </c>
      <c r="G125" s="236" t="s">
        <v>196</v>
      </c>
      <c r="H125" s="237">
        <v>118.8</v>
      </c>
      <c r="I125" s="239">
        <v>0</v>
      </c>
      <c r="J125" s="238">
        <f>ROUND(I125*H125,2)</f>
        <v>0</v>
      </c>
      <c r="K125" s="135"/>
      <c r="L125" s="136"/>
      <c r="M125" s="137" t="s">
        <v>1</v>
      </c>
      <c r="N125" s="138" t="s">
        <v>37</v>
      </c>
      <c r="O125" s="115">
        <v>0</v>
      </c>
      <c r="P125" s="115">
        <f>O125*H125</f>
        <v>0</v>
      </c>
      <c r="Q125" s="115">
        <v>1</v>
      </c>
      <c r="R125" s="115">
        <f>Q125*H125</f>
        <v>118.8</v>
      </c>
      <c r="S125" s="115">
        <v>0</v>
      </c>
      <c r="T125" s="116">
        <f>S125*H125</f>
        <v>0</v>
      </c>
      <c r="U125" s="29"/>
      <c r="V125" s="29"/>
      <c r="W125" s="29"/>
      <c r="X125" s="29"/>
      <c r="Y125" s="29"/>
      <c r="Z125" s="29"/>
      <c r="AA125" s="29"/>
      <c r="AB125" s="29"/>
      <c r="AC125" s="29"/>
      <c r="AD125" s="29"/>
      <c r="AE125" s="29"/>
      <c r="AR125" s="117" t="s">
        <v>188</v>
      </c>
      <c r="AT125" s="117" t="s">
        <v>316</v>
      </c>
      <c r="AU125" s="117" t="s">
        <v>80</v>
      </c>
      <c r="AY125" s="18" t="s">
        <v>145</v>
      </c>
      <c r="BE125" s="118">
        <f>IF(N125="základní",J125,0)</f>
        <v>0</v>
      </c>
      <c r="BF125" s="118">
        <f>IF(N125="snížená",J125,0)</f>
        <v>0</v>
      </c>
      <c r="BG125" s="118">
        <f>IF(N125="zákl. přenesená",J125,0)</f>
        <v>0</v>
      </c>
      <c r="BH125" s="118">
        <f>IF(N125="sníž. přenesená",J125,0)</f>
        <v>0</v>
      </c>
      <c r="BI125" s="118">
        <f>IF(N125="nulová",J125,0)</f>
        <v>0</v>
      </c>
      <c r="BJ125" s="18" t="s">
        <v>80</v>
      </c>
      <c r="BK125" s="118">
        <f>ROUND(I125*H125,2)</f>
        <v>0</v>
      </c>
      <c r="BL125" s="18" t="s">
        <v>151</v>
      </c>
      <c r="BM125" s="117" t="s">
        <v>460</v>
      </c>
    </row>
    <row r="126" spans="1:65" s="13" customFormat="1">
      <c r="B126" s="119"/>
      <c r="C126" s="220"/>
      <c r="D126" s="221" t="s">
        <v>153</v>
      </c>
      <c r="E126" s="222" t="s">
        <v>1</v>
      </c>
      <c r="F126" s="223" t="s">
        <v>461</v>
      </c>
      <c r="G126" s="220"/>
      <c r="H126" s="224">
        <v>118.8</v>
      </c>
      <c r="I126" s="220"/>
      <c r="J126" s="220"/>
      <c r="L126" s="119"/>
      <c r="M126" s="122"/>
      <c r="N126" s="123"/>
      <c r="O126" s="123"/>
      <c r="P126" s="123"/>
      <c r="Q126" s="123"/>
      <c r="R126" s="123"/>
      <c r="S126" s="123"/>
      <c r="T126" s="124"/>
      <c r="AT126" s="121" t="s">
        <v>153</v>
      </c>
      <c r="AU126" s="121" t="s">
        <v>80</v>
      </c>
      <c r="AV126" s="13" t="s">
        <v>82</v>
      </c>
      <c r="AW126" s="13" t="s">
        <v>28</v>
      </c>
      <c r="AX126" s="13" t="s">
        <v>80</v>
      </c>
      <c r="AY126" s="121" t="s">
        <v>145</v>
      </c>
    </row>
    <row r="127" spans="1:65" s="2" customFormat="1" ht="24.2" customHeight="1">
      <c r="A127" s="29"/>
      <c r="B127" s="111"/>
      <c r="C127" s="214" t="s">
        <v>171</v>
      </c>
      <c r="D127" s="214" t="s">
        <v>147</v>
      </c>
      <c r="E127" s="215" t="s">
        <v>462</v>
      </c>
      <c r="F127" s="216" t="s">
        <v>463</v>
      </c>
      <c r="G127" s="217" t="s">
        <v>150</v>
      </c>
      <c r="H127" s="218">
        <v>530</v>
      </c>
      <c r="I127" s="239">
        <v>0</v>
      </c>
      <c r="J127" s="219">
        <f>ROUND(I127*H127,2)</f>
        <v>0</v>
      </c>
      <c r="K127" s="112"/>
      <c r="L127" s="30"/>
      <c r="M127" s="113" t="s">
        <v>1</v>
      </c>
      <c r="N127" s="114" t="s">
        <v>37</v>
      </c>
      <c r="O127" s="115">
        <v>5.8000000000000003E-2</v>
      </c>
      <c r="P127" s="115">
        <f>O127*H127</f>
        <v>30.740000000000002</v>
      </c>
      <c r="Q127" s="115">
        <v>0</v>
      </c>
      <c r="R127" s="115">
        <f>Q127*H127</f>
        <v>0</v>
      </c>
      <c r="S127" s="115">
        <v>0</v>
      </c>
      <c r="T127" s="116">
        <f>S127*H127</f>
        <v>0</v>
      </c>
      <c r="U127" s="29"/>
      <c r="V127" s="29"/>
      <c r="W127" s="29"/>
      <c r="X127" s="29"/>
      <c r="Y127" s="29"/>
      <c r="Z127" s="29"/>
      <c r="AA127" s="29"/>
      <c r="AB127" s="29"/>
      <c r="AC127" s="29"/>
      <c r="AD127" s="29"/>
      <c r="AE127" s="29"/>
      <c r="AR127" s="117" t="s">
        <v>151</v>
      </c>
      <c r="AT127" s="117" t="s">
        <v>147</v>
      </c>
      <c r="AU127" s="117" t="s">
        <v>80</v>
      </c>
      <c r="AY127" s="18" t="s">
        <v>145</v>
      </c>
      <c r="BE127" s="118">
        <f>IF(N127="základní",J127,0)</f>
        <v>0</v>
      </c>
      <c r="BF127" s="118">
        <f>IF(N127="snížená",J127,0)</f>
        <v>0</v>
      </c>
      <c r="BG127" s="118">
        <f>IF(N127="zákl. přenesená",J127,0)</f>
        <v>0</v>
      </c>
      <c r="BH127" s="118">
        <f>IF(N127="sníž. přenesená",J127,0)</f>
        <v>0</v>
      </c>
      <c r="BI127" s="118">
        <f>IF(N127="nulová",J127,0)</f>
        <v>0</v>
      </c>
      <c r="BJ127" s="18" t="s">
        <v>80</v>
      </c>
      <c r="BK127" s="118">
        <f>ROUND(I127*H127,2)</f>
        <v>0</v>
      </c>
      <c r="BL127" s="18" t="s">
        <v>151</v>
      </c>
      <c r="BM127" s="117" t="s">
        <v>464</v>
      </c>
    </row>
    <row r="128" spans="1:65" s="13" customFormat="1">
      <c r="B128" s="119"/>
      <c r="C128" s="220"/>
      <c r="D128" s="221" t="s">
        <v>153</v>
      </c>
      <c r="E128" s="222" t="s">
        <v>1</v>
      </c>
      <c r="F128" s="223" t="s">
        <v>465</v>
      </c>
      <c r="G128" s="220"/>
      <c r="H128" s="224">
        <v>530</v>
      </c>
      <c r="I128" s="220"/>
      <c r="J128" s="220"/>
      <c r="L128" s="119"/>
      <c r="M128" s="122"/>
      <c r="N128" s="123"/>
      <c r="O128" s="123"/>
      <c r="P128" s="123"/>
      <c r="Q128" s="123"/>
      <c r="R128" s="123"/>
      <c r="S128" s="123"/>
      <c r="T128" s="124"/>
      <c r="AT128" s="121" t="s">
        <v>153</v>
      </c>
      <c r="AU128" s="121" t="s">
        <v>80</v>
      </c>
      <c r="AV128" s="13" t="s">
        <v>82</v>
      </c>
      <c r="AW128" s="13" t="s">
        <v>28</v>
      </c>
      <c r="AX128" s="13" t="s">
        <v>80</v>
      </c>
      <c r="AY128" s="121" t="s">
        <v>145</v>
      </c>
    </row>
    <row r="129" spans="1:65" s="2" customFormat="1" ht="16.5" customHeight="1">
      <c r="A129" s="29"/>
      <c r="B129" s="111"/>
      <c r="C129" s="233" t="s">
        <v>176</v>
      </c>
      <c r="D129" s="233" t="s">
        <v>316</v>
      </c>
      <c r="E129" s="234" t="s">
        <v>450</v>
      </c>
      <c r="F129" s="235" t="s">
        <v>451</v>
      </c>
      <c r="G129" s="236" t="s">
        <v>452</v>
      </c>
      <c r="H129" s="237">
        <v>10.6</v>
      </c>
      <c r="I129" s="239">
        <v>0</v>
      </c>
      <c r="J129" s="238">
        <f>ROUND(I129*H129,2)</f>
        <v>0</v>
      </c>
      <c r="K129" s="135"/>
      <c r="L129" s="136"/>
      <c r="M129" s="137" t="s">
        <v>1</v>
      </c>
      <c r="N129" s="138" t="s">
        <v>37</v>
      </c>
      <c r="O129" s="115">
        <v>0</v>
      </c>
      <c r="P129" s="115">
        <f>O129*H129</f>
        <v>0</v>
      </c>
      <c r="Q129" s="115">
        <v>1E-3</v>
      </c>
      <c r="R129" s="115">
        <f>Q129*H129</f>
        <v>1.06E-2</v>
      </c>
      <c r="S129" s="115">
        <v>0</v>
      </c>
      <c r="T129" s="116">
        <f>S129*H129</f>
        <v>0</v>
      </c>
      <c r="U129" s="29"/>
      <c r="V129" s="29"/>
      <c r="W129" s="29"/>
      <c r="X129" s="29"/>
      <c r="Y129" s="29"/>
      <c r="Z129" s="29"/>
      <c r="AA129" s="29"/>
      <c r="AB129" s="29"/>
      <c r="AC129" s="29"/>
      <c r="AD129" s="29"/>
      <c r="AE129" s="29"/>
      <c r="AR129" s="117" t="s">
        <v>188</v>
      </c>
      <c r="AT129" s="117" t="s">
        <v>316</v>
      </c>
      <c r="AU129" s="117" t="s">
        <v>80</v>
      </c>
      <c r="AY129" s="18" t="s">
        <v>145</v>
      </c>
      <c r="BE129" s="118">
        <f>IF(N129="základní",J129,0)</f>
        <v>0</v>
      </c>
      <c r="BF129" s="118">
        <f>IF(N129="snížená",J129,0)</f>
        <v>0</v>
      </c>
      <c r="BG129" s="118">
        <f>IF(N129="zákl. přenesená",J129,0)</f>
        <v>0</v>
      </c>
      <c r="BH129" s="118">
        <f>IF(N129="sníž. přenesená",J129,0)</f>
        <v>0</v>
      </c>
      <c r="BI129" s="118">
        <f>IF(N129="nulová",J129,0)</f>
        <v>0</v>
      </c>
      <c r="BJ129" s="18" t="s">
        <v>80</v>
      </c>
      <c r="BK129" s="118">
        <f>ROUND(I129*H129,2)</f>
        <v>0</v>
      </c>
      <c r="BL129" s="18" t="s">
        <v>151</v>
      </c>
      <c r="BM129" s="117" t="s">
        <v>466</v>
      </c>
    </row>
    <row r="130" spans="1:65" s="13" customFormat="1">
      <c r="B130" s="119"/>
      <c r="C130" s="220"/>
      <c r="D130" s="221" t="s">
        <v>153</v>
      </c>
      <c r="E130" s="220"/>
      <c r="F130" s="223" t="s">
        <v>467</v>
      </c>
      <c r="G130" s="220"/>
      <c r="H130" s="224">
        <v>10.6</v>
      </c>
      <c r="I130" s="220"/>
      <c r="J130" s="220"/>
      <c r="L130" s="119"/>
      <c r="M130" s="122"/>
      <c r="N130" s="123"/>
      <c r="O130" s="123"/>
      <c r="P130" s="123"/>
      <c r="Q130" s="123"/>
      <c r="R130" s="123"/>
      <c r="S130" s="123"/>
      <c r="T130" s="124"/>
      <c r="AT130" s="121" t="s">
        <v>153</v>
      </c>
      <c r="AU130" s="121" t="s">
        <v>80</v>
      </c>
      <c r="AV130" s="13" t="s">
        <v>82</v>
      </c>
      <c r="AW130" s="13" t="s">
        <v>3</v>
      </c>
      <c r="AX130" s="13" t="s">
        <v>80</v>
      </c>
      <c r="AY130" s="121" t="s">
        <v>145</v>
      </c>
    </row>
    <row r="131" spans="1:65" s="2" customFormat="1" ht="24.2" customHeight="1">
      <c r="A131" s="29"/>
      <c r="B131" s="111"/>
      <c r="C131" s="214" t="s">
        <v>182</v>
      </c>
      <c r="D131" s="214" t="s">
        <v>147</v>
      </c>
      <c r="E131" s="215" t="s">
        <v>468</v>
      </c>
      <c r="F131" s="216" t="s">
        <v>469</v>
      </c>
      <c r="G131" s="217" t="s">
        <v>150</v>
      </c>
      <c r="H131" s="218">
        <v>330</v>
      </c>
      <c r="I131" s="239">
        <v>0</v>
      </c>
      <c r="J131" s="219">
        <f>ROUND(I131*H131,2)</f>
        <v>0</v>
      </c>
      <c r="K131" s="112"/>
      <c r="L131" s="30"/>
      <c r="M131" s="113" t="s">
        <v>1</v>
      </c>
      <c r="N131" s="114" t="s">
        <v>37</v>
      </c>
      <c r="O131" s="115">
        <v>1.9E-2</v>
      </c>
      <c r="P131" s="115">
        <f>O131*H131</f>
        <v>6.27</v>
      </c>
      <c r="Q131" s="115">
        <v>0</v>
      </c>
      <c r="R131" s="115">
        <f>Q131*H131</f>
        <v>0</v>
      </c>
      <c r="S131" s="115">
        <v>0</v>
      </c>
      <c r="T131" s="116">
        <f>S131*H131</f>
        <v>0</v>
      </c>
      <c r="U131" s="29"/>
      <c r="V131" s="29"/>
      <c r="W131" s="29"/>
      <c r="X131" s="29"/>
      <c r="Y131" s="29"/>
      <c r="Z131" s="29"/>
      <c r="AA131" s="29"/>
      <c r="AB131" s="29"/>
      <c r="AC131" s="29"/>
      <c r="AD131" s="29"/>
      <c r="AE131" s="29"/>
      <c r="AR131" s="117" t="s">
        <v>151</v>
      </c>
      <c r="AT131" s="117" t="s">
        <v>147</v>
      </c>
      <c r="AU131" s="117" t="s">
        <v>80</v>
      </c>
      <c r="AY131" s="18" t="s">
        <v>145</v>
      </c>
      <c r="BE131" s="118">
        <f>IF(N131="základní",J131,0)</f>
        <v>0</v>
      </c>
      <c r="BF131" s="118">
        <f>IF(N131="snížená",J131,0)</f>
        <v>0</v>
      </c>
      <c r="BG131" s="118">
        <f>IF(N131="zákl. přenesená",J131,0)</f>
        <v>0</v>
      </c>
      <c r="BH131" s="118">
        <f>IF(N131="sníž. přenesená",J131,0)</f>
        <v>0</v>
      </c>
      <c r="BI131" s="118">
        <f>IF(N131="nulová",J131,0)</f>
        <v>0</v>
      </c>
      <c r="BJ131" s="18" t="s">
        <v>80</v>
      </c>
      <c r="BK131" s="118">
        <f>ROUND(I131*H131,2)</f>
        <v>0</v>
      </c>
      <c r="BL131" s="18" t="s">
        <v>151</v>
      </c>
      <c r="BM131" s="117" t="s">
        <v>470</v>
      </c>
    </row>
    <row r="132" spans="1:65" s="2" customFormat="1" ht="33" customHeight="1">
      <c r="A132" s="29"/>
      <c r="B132" s="111"/>
      <c r="C132" s="214" t="s">
        <v>188</v>
      </c>
      <c r="D132" s="214" t="s">
        <v>147</v>
      </c>
      <c r="E132" s="215" t="s">
        <v>471</v>
      </c>
      <c r="F132" s="216" t="s">
        <v>472</v>
      </c>
      <c r="G132" s="217" t="s">
        <v>150</v>
      </c>
      <c r="H132" s="218">
        <v>495</v>
      </c>
      <c r="I132" s="239">
        <v>0</v>
      </c>
      <c r="J132" s="219">
        <f>ROUND(I132*H132,2)</f>
        <v>0</v>
      </c>
      <c r="K132" s="112"/>
      <c r="L132" s="30"/>
      <c r="M132" s="113" t="s">
        <v>1</v>
      </c>
      <c r="N132" s="114" t="s">
        <v>37</v>
      </c>
      <c r="O132" s="115">
        <v>0.18</v>
      </c>
      <c r="P132" s="115">
        <f>O132*H132</f>
        <v>89.1</v>
      </c>
      <c r="Q132" s="115">
        <v>0</v>
      </c>
      <c r="R132" s="115">
        <f>Q132*H132</f>
        <v>0</v>
      </c>
      <c r="S132" s="115">
        <v>0</v>
      </c>
      <c r="T132" s="116">
        <f>S132*H132</f>
        <v>0</v>
      </c>
      <c r="U132" s="29"/>
      <c r="V132" s="29"/>
      <c r="W132" s="29"/>
      <c r="X132" s="29"/>
      <c r="Y132" s="29"/>
      <c r="Z132" s="29"/>
      <c r="AA132" s="29"/>
      <c r="AB132" s="29"/>
      <c r="AC132" s="29"/>
      <c r="AD132" s="29"/>
      <c r="AE132" s="29"/>
      <c r="AR132" s="117" t="s">
        <v>151</v>
      </c>
      <c r="AT132" s="117" t="s">
        <v>147</v>
      </c>
      <c r="AU132" s="117" t="s">
        <v>80</v>
      </c>
      <c r="AY132" s="18" t="s">
        <v>145</v>
      </c>
      <c r="BE132" s="118">
        <f>IF(N132="základní",J132,0)</f>
        <v>0</v>
      </c>
      <c r="BF132" s="118">
        <f>IF(N132="snížená",J132,0)</f>
        <v>0</v>
      </c>
      <c r="BG132" s="118">
        <f>IF(N132="zákl. přenesená",J132,0)</f>
        <v>0</v>
      </c>
      <c r="BH132" s="118">
        <f>IF(N132="sníž. přenesená",J132,0)</f>
        <v>0</v>
      </c>
      <c r="BI132" s="118">
        <f>IF(N132="nulová",J132,0)</f>
        <v>0</v>
      </c>
      <c r="BJ132" s="18" t="s">
        <v>80</v>
      </c>
      <c r="BK132" s="118">
        <f>ROUND(I132*H132,2)</f>
        <v>0</v>
      </c>
      <c r="BL132" s="18" t="s">
        <v>151</v>
      </c>
      <c r="BM132" s="117" t="s">
        <v>473</v>
      </c>
    </row>
    <row r="133" spans="1:65" s="2" customFormat="1" ht="16.5" customHeight="1">
      <c r="A133" s="29"/>
      <c r="B133" s="111"/>
      <c r="C133" s="233" t="s">
        <v>193</v>
      </c>
      <c r="D133" s="233" t="s">
        <v>316</v>
      </c>
      <c r="E133" s="234" t="s">
        <v>474</v>
      </c>
      <c r="F133" s="235" t="s">
        <v>475</v>
      </c>
      <c r="G133" s="236" t="s">
        <v>168</v>
      </c>
      <c r="H133" s="237">
        <v>28.71</v>
      </c>
      <c r="I133" s="239">
        <v>0</v>
      </c>
      <c r="J133" s="238">
        <f>ROUND(I133*H133,2)</f>
        <v>0</v>
      </c>
      <c r="K133" s="135"/>
      <c r="L133" s="136"/>
      <c r="M133" s="137" t="s">
        <v>1</v>
      </c>
      <c r="N133" s="138" t="s">
        <v>37</v>
      </c>
      <c r="O133" s="115">
        <v>0</v>
      </c>
      <c r="P133" s="115">
        <f>O133*H133</f>
        <v>0</v>
      </c>
      <c r="Q133" s="115">
        <v>0.21</v>
      </c>
      <c r="R133" s="115">
        <f>Q133*H133</f>
        <v>6.0290999999999997</v>
      </c>
      <c r="S133" s="115">
        <v>0</v>
      </c>
      <c r="T133" s="116">
        <f>S133*H133</f>
        <v>0</v>
      </c>
      <c r="U133" s="29"/>
      <c r="V133" s="29"/>
      <c r="W133" s="29"/>
      <c r="X133" s="29"/>
      <c r="Y133" s="29"/>
      <c r="Z133" s="29"/>
      <c r="AA133" s="29"/>
      <c r="AB133" s="29"/>
      <c r="AC133" s="29"/>
      <c r="AD133" s="29"/>
      <c r="AE133" s="29"/>
      <c r="AR133" s="117" t="s">
        <v>188</v>
      </c>
      <c r="AT133" s="117" t="s">
        <v>316</v>
      </c>
      <c r="AU133" s="117" t="s">
        <v>80</v>
      </c>
      <c r="AY133" s="18" t="s">
        <v>145</v>
      </c>
      <c r="BE133" s="118">
        <f>IF(N133="základní",J133,0)</f>
        <v>0</v>
      </c>
      <c r="BF133" s="118">
        <f>IF(N133="snížená",J133,0)</f>
        <v>0</v>
      </c>
      <c r="BG133" s="118">
        <f>IF(N133="zákl. přenesená",J133,0)</f>
        <v>0</v>
      </c>
      <c r="BH133" s="118">
        <f>IF(N133="sníž. přenesená",J133,0)</f>
        <v>0</v>
      </c>
      <c r="BI133" s="118">
        <f>IF(N133="nulová",J133,0)</f>
        <v>0</v>
      </c>
      <c r="BJ133" s="18" t="s">
        <v>80</v>
      </c>
      <c r="BK133" s="118">
        <f>ROUND(I133*H133,2)</f>
        <v>0</v>
      </c>
      <c r="BL133" s="18" t="s">
        <v>151</v>
      </c>
      <c r="BM133" s="117" t="s">
        <v>476</v>
      </c>
    </row>
    <row r="134" spans="1:65" s="13" customFormat="1">
      <c r="B134" s="119"/>
      <c r="C134" s="220"/>
      <c r="D134" s="221" t="s">
        <v>153</v>
      </c>
      <c r="E134" s="220"/>
      <c r="F134" s="223" t="s">
        <v>477</v>
      </c>
      <c r="G134" s="220"/>
      <c r="H134" s="224">
        <v>28.71</v>
      </c>
      <c r="I134" s="220"/>
      <c r="J134" s="220"/>
      <c r="L134" s="119"/>
      <c r="M134" s="122"/>
      <c r="N134" s="123"/>
      <c r="O134" s="123"/>
      <c r="P134" s="123"/>
      <c r="Q134" s="123"/>
      <c r="R134" s="123"/>
      <c r="S134" s="123"/>
      <c r="T134" s="124"/>
      <c r="AT134" s="121" t="s">
        <v>153</v>
      </c>
      <c r="AU134" s="121" t="s">
        <v>80</v>
      </c>
      <c r="AV134" s="13" t="s">
        <v>82</v>
      </c>
      <c r="AW134" s="13" t="s">
        <v>3</v>
      </c>
      <c r="AX134" s="13" t="s">
        <v>80</v>
      </c>
      <c r="AY134" s="121" t="s">
        <v>145</v>
      </c>
    </row>
    <row r="135" spans="1:65" s="2" customFormat="1" ht="37.9" customHeight="1">
      <c r="A135" s="29"/>
      <c r="B135" s="111"/>
      <c r="C135" s="214" t="s">
        <v>107</v>
      </c>
      <c r="D135" s="214" t="s">
        <v>147</v>
      </c>
      <c r="E135" s="215" t="s">
        <v>478</v>
      </c>
      <c r="F135" s="216" t="s">
        <v>479</v>
      </c>
      <c r="G135" s="217" t="s">
        <v>319</v>
      </c>
      <c r="H135" s="218">
        <v>4</v>
      </c>
      <c r="I135" s="239">
        <v>0</v>
      </c>
      <c r="J135" s="219">
        <f>ROUND(I135*H135,2)</f>
        <v>0</v>
      </c>
      <c r="K135" s="112"/>
      <c r="L135" s="30"/>
      <c r="M135" s="113" t="s">
        <v>1</v>
      </c>
      <c r="N135" s="114" t="s">
        <v>37</v>
      </c>
      <c r="O135" s="115">
        <v>0</v>
      </c>
      <c r="P135" s="115">
        <f>O135*H135</f>
        <v>0</v>
      </c>
      <c r="Q135" s="115">
        <v>0</v>
      </c>
      <c r="R135" s="115">
        <f>Q135*H135</f>
        <v>0</v>
      </c>
      <c r="S135" s="115">
        <v>0</v>
      </c>
      <c r="T135" s="116">
        <f>S135*H135</f>
        <v>0</v>
      </c>
      <c r="U135" s="29"/>
      <c r="V135" s="29"/>
      <c r="W135" s="29"/>
      <c r="X135" s="29"/>
      <c r="Y135" s="29"/>
      <c r="Z135" s="29"/>
      <c r="AA135" s="29"/>
      <c r="AB135" s="29"/>
      <c r="AC135" s="29"/>
      <c r="AD135" s="29"/>
      <c r="AE135" s="29"/>
      <c r="AR135" s="117" t="s">
        <v>151</v>
      </c>
      <c r="AT135" s="117" t="s">
        <v>147</v>
      </c>
      <c r="AU135" s="117" t="s">
        <v>80</v>
      </c>
      <c r="AY135" s="18" t="s">
        <v>145</v>
      </c>
      <c r="BE135" s="118">
        <f>IF(N135="základní",J135,0)</f>
        <v>0</v>
      </c>
      <c r="BF135" s="118">
        <f>IF(N135="snížená",J135,0)</f>
        <v>0</v>
      </c>
      <c r="BG135" s="118">
        <f>IF(N135="zákl. přenesená",J135,0)</f>
        <v>0</v>
      </c>
      <c r="BH135" s="118">
        <f>IF(N135="sníž. přenesená",J135,0)</f>
        <v>0</v>
      </c>
      <c r="BI135" s="118">
        <f>IF(N135="nulová",J135,0)</f>
        <v>0</v>
      </c>
      <c r="BJ135" s="18" t="s">
        <v>80</v>
      </c>
      <c r="BK135" s="118">
        <f>ROUND(I135*H135,2)</f>
        <v>0</v>
      </c>
      <c r="BL135" s="18" t="s">
        <v>151</v>
      </c>
      <c r="BM135" s="117" t="s">
        <v>82</v>
      </c>
    </row>
    <row r="136" spans="1:65" s="2" customFormat="1" ht="16.5" customHeight="1">
      <c r="A136" s="29"/>
      <c r="B136" s="111"/>
      <c r="C136" s="233" t="s">
        <v>202</v>
      </c>
      <c r="D136" s="233" t="s">
        <v>316</v>
      </c>
      <c r="E136" s="234" t="s">
        <v>480</v>
      </c>
      <c r="F136" s="235" t="s">
        <v>481</v>
      </c>
      <c r="G136" s="236" t="s">
        <v>482</v>
      </c>
      <c r="H136" s="237">
        <v>4</v>
      </c>
      <c r="I136" s="239">
        <v>0</v>
      </c>
      <c r="J136" s="238">
        <f>ROUND(I136*H136,2)</f>
        <v>0</v>
      </c>
      <c r="K136" s="135"/>
      <c r="L136" s="136"/>
      <c r="M136" s="137" t="s">
        <v>1</v>
      </c>
      <c r="N136" s="138" t="s">
        <v>37</v>
      </c>
      <c r="O136" s="115">
        <v>0</v>
      </c>
      <c r="P136" s="115">
        <f>O136*H136</f>
        <v>0</v>
      </c>
      <c r="Q136" s="115">
        <v>0</v>
      </c>
      <c r="R136" s="115">
        <f>Q136*H136</f>
        <v>0</v>
      </c>
      <c r="S136" s="115">
        <v>0</v>
      </c>
      <c r="T136" s="116">
        <f>S136*H136</f>
        <v>0</v>
      </c>
      <c r="U136" s="29"/>
      <c r="V136" s="29"/>
      <c r="W136" s="29"/>
      <c r="X136" s="29"/>
      <c r="Y136" s="29"/>
      <c r="Z136" s="29"/>
      <c r="AA136" s="29"/>
      <c r="AB136" s="29"/>
      <c r="AC136" s="29"/>
      <c r="AD136" s="29"/>
      <c r="AE136" s="29"/>
      <c r="AR136" s="117" t="s">
        <v>188</v>
      </c>
      <c r="AT136" s="117" t="s">
        <v>316</v>
      </c>
      <c r="AU136" s="117" t="s">
        <v>80</v>
      </c>
      <c r="AY136" s="18" t="s">
        <v>145</v>
      </c>
      <c r="BE136" s="118">
        <f>IF(N136="základní",J136,0)</f>
        <v>0</v>
      </c>
      <c r="BF136" s="118">
        <f>IF(N136="snížená",J136,0)</f>
        <v>0</v>
      </c>
      <c r="BG136" s="118">
        <f>IF(N136="zákl. přenesená",J136,0)</f>
        <v>0</v>
      </c>
      <c r="BH136" s="118">
        <f>IF(N136="sníž. přenesená",J136,0)</f>
        <v>0</v>
      </c>
      <c r="BI136" s="118">
        <f>IF(N136="nulová",J136,0)</f>
        <v>0</v>
      </c>
      <c r="BJ136" s="18" t="s">
        <v>80</v>
      </c>
      <c r="BK136" s="118">
        <f>ROUND(I136*H136,2)</f>
        <v>0</v>
      </c>
      <c r="BL136" s="18" t="s">
        <v>151</v>
      </c>
      <c r="BM136" s="117" t="s">
        <v>151</v>
      </c>
    </row>
    <row r="137" spans="1:65" s="2" customFormat="1" ht="21.75" customHeight="1">
      <c r="A137" s="29"/>
      <c r="B137" s="111"/>
      <c r="C137" s="214" t="s">
        <v>8</v>
      </c>
      <c r="D137" s="214" t="s">
        <v>147</v>
      </c>
      <c r="E137" s="215" t="s">
        <v>483</v>
      </c>
      <c r="F137" s="216" t="s">
        <v>484</v>
      </c>
      <c r="G137" s="217" t="s">
        <v>319</v>
      </c>
      <c r="H137" s="218">
        <v>4</v>
      </c>
      <c r="I137" s="239">
        <v>0</v>
      </c>
      <c r="J137" s="219">
        <f>ROUND(I137*H137,2)</f>
        <v>0</v>
      </c>
      <c r="K137" s="112"/>
      <c r="L137" s="30"/>
      <c r="M137" s="113" t="s">
        <v>1</v>
      </c>
      <c r="N137" s="114" t="s">
        <v>37</v>
      </c>
      <c r="O137" s="115">
        <v>0</v>
      </c>
      <c r="P137" s="115">
        <f>O137*H137</f>
        <v>0</v>
      </c>
      <c r="Q137" s="115">
        <v>0</v>
      </c>
      <c r="R137" s="115">
        <f>Q137*H137</f>
        <v>0</v>
      </c>
      <c r="S137" s="115">
        <v>0</v>
      </c>
      <c r="T137" s="116">
        <f>S137*H137</f>
        <v>0</v>
      </c>
      <c r="U137" s="29"/>
      <c r="V137" s="29"/>
      <c r="W137" s="29"/>
      <c r="X137" s="29"/>
      <c r="Y137" s="29"/>
      <c r="Z137" s="29"/>
      <c r="AA137" s="29"/>
      <c r="AB137" s="29"/>
      <c r="AC137" s="29"/>
      <c r="AD137" s="29"/>
      <c r="AE137" s="29"/>
      <c r="AR137" s="117" t="s">
        <v>151</v>
      </c>
      <c r="AT137" s="117" t="s">
        <v>147</v>
      </c>
      <c r="AU137" s="117" t="s">
        <v>80</v>
      </c>
      <c r="AY137" s="18" t="s">
        <v>145</v>
      </c>
      <c r="BE137" s="118">
        <f>IF(N137="základní",J137,0)</f>
        <v>0</v>
      </c>
      <c r="BF137" s="118">
        <f>IF(N137="snížená",J137,0)</f>
        <v>0</v>
      </c>
      <c r="BG137" s="118">
        <f>IF(N137="zákl. přenesená",J137,0)</f>
        <v>0</v>
      </c>
      <c r="BH137" s="118">
        <f>IF(N137="sníž. přenesená",J137,0)</f>
        <v>0</v>
      </c>
      <c r="BI137" s="118">
        <f>IF(N137="nulová",J137,0)</f>
        <v>0</v>
      </c>
      <c r="BJ137" s="18" t="s">
        <v>80</v>
      </c>
      <c r="BK137" s="118">
        <f>ROUND(I137*H137,2)</f>
        <v>0</v>
      </c>
      <c r="BL137" s="18" t="s">
        <v>151</v>
      </c>
      <c r="BM137" s="117" t="s">
        <v>176</v>
      </c>
    </row>
    <row r="138" spans="1:65" s="2" customFormat="1" ht="16.5" customHeight="1">
      <c r="A138" s="29"/>
      <c r="B138" s="111"/>
      <c r="C138" s="233" t="s">
        <v>212</v>
      </c>
      <c r="D138" s="233" t="s">
        <v>316</v>
      </c>
      <c r="E138" s="234" t="s">
        <v>485</v>
      </c>
      <c r="F138" s="235" t="s">
        <v>486</v>
      </c>
      <c r="G138" s="236" t="s">
        <v>365</v>
      </c>
      <c r="H138" s="237">
        <v>63</v>
      </c>
      <c r="I138" s="239">
        <v>0</v>
      </c>
      <c r="J138" s="238">
        <f>ROUND(I138*H138,2)</f>
        <v>0</v>
      </c>
      <c r="K138" s="135"/>
      <c r="L138" s="136"/>
      <c r="M138" s="137" t="s">
        <v>1</v>
      </c>
      <c r="N138" s="138" t="s">
        <v>37</v>
      </c>
      <c r="O138" s="115">
        <v>0</v>
      </c>
      <c r="P138" s="115">
        <f>O138*H138</f>
        <v>0</v>
      </c>
      <c r="Q138" s="115">
        <v>0</v>
      </c>
      <c r="R138" s="115">
        <f>Q138*H138</f>
        <v>0</v>
      </c>
      <c r="S138" s="115">
        <v>0</v>
      </c>
      <c r="T138" s="116">
        <f>S138*H138</f>
        <v>0</v>
      </c>
      <c r="U138" s="29"/>
      <c r="V138" s="29"/>
      <c r="W138" s="29"/>
      <c r="X138" s="29"/>
      <c r="Y138" s="29"/>
      <c r="Z138" s="29"/>
      <c r="AA138" s="29"/>
      <c r="AB138" s="29"/>
      <c r="AC138" s="29"/>
      <c r="AD138" s="29"/>
      <c r="AE138" s="29"/>
      <c r="AR138" s="117" t="s">
        <v>188</v>
      </c>
      <c r="AT138" s="117" t="s">
        <v>316</v>
      </c>
      <c r="AU138" s="117" t="s">
        <v>80</v>
      </c>
      <c r="AY138" s="18" t="s">
        <v>145</v>
      </c>
      <c r="BE138" s="118">
        <f>IF(N138="základní",J138,0)</f>
        <v>0</v>
      </c>
      <c r="BF138" s="118">
        <f>IF(N138="snížená",J138,0)</f>
        <v>0</v>
      </c>
      <c r="BG138" s="118">
        <f>IF(N138="zákl. přenesená",J138,0)</f>
        <v>0</v>
      </c>
      <c r="BH138" s="118">
        <f>IF(N138="sníž. přenesená",J138,0)</f>
        <v>0</v>
      </c>
      <c r="BI138" s="118">
        <f>IF(N138="nulová",J138,0)</f>
        <v>0</v>
      </c>
      <c r="BJ138" s="18" t="s">
        <v>80</v>
      </c>
      <c r="BK138" s="118">
        <f>ROUND(I138*H138,2)</f>
        <v>0</v>
      </c>
      <c r="BL138" s="18" t="s">
        <v>151</v>
      </c>
      <c r="BM138" s="117" t="s">
        <v>188</v>
      </c>
    </row>
    <row r="139" spans="1:65" s="2" customFormat="1" ht="24.2" customHeight="1">
      <c r="A139" s="29"/>
      <c r="B139" s="111"/>
      <c r="C139" s="214" t="s">
        <v>218</v>
      </c>
      <c r="D139" s="214" t="s">
        <v>147</v>
      </c>
      <c r="E139" s="215" t="s">
        <v>487</v>
      </c>
      <c r="F139" s="216" t="s">
        <v>488</v>
      </c>
      <c r="G139" s="217" t="s">
        <v>319</v>
      </c>
      <c r="H139" s="218">
        <v>4</v>
      </c>
      <c r="I139" s="239">
        <v>0</v>
      </c>
      <c r="J139" s="219">
        <f>ROUND(I139*H139,2)</f>
        <v>0</v>
      </c>
      <c r="K139" s="112"/>
      <c r="L139" s="30"/>
      <c r="M139" s="113" t="s">
        <v>1</v>
      </c>
      <c r="N139" s="114" t="s">
        <v>37</v>
      </c>
      <c r="O139" s="115">
        <v>0</v>
      </c>
      <c r="P139" s="115">
        <f>O139*H139</f>
        <v>0</v>
      </c>
      <c r="Q139" s="115">
        <v>0</v>
      </c>
      <c r="R139" s="115">
        <f>Q139*H139</f>
        <v>0</v>
      </c>
      <c r="S139" s="115">
        <v>0</v>
      </c>
      <c r="T139" s="116">
        <f>S139*H139</f>
        <v>0</v>
      </c>
      <c r="U139" s="29"/>
      <c r="V139" s="29"/>
      <c r="W139" s="29"/>
      <c r="X139" s="29"/>
      <c r="Y139" s="29"/>
      <c r="Z139" s="29"/>
      <c r="AA139" s="29"/>
      <c r="AB139" s="29"/>
      <c r="AC139" s="29"/>
      <c r="AD139" s="29"/>
      <c r="AE139" s="29"/>
      <c r="AR139" s="117" t="s">
        <v>151</v>
      </c>
      <c r="AT139" s="117" t="s">
        <v>147</v>
      </c>
      <c r="AU139" s="117" t="s">
        <v>80</v>
      </c>
      <c r="AY139" s="18" t="s">
        <v>145</v>
      </c>
      <c r="BE139" s="118">
        <f>IF(N139="základní",J139,0)</f>
        <v>0</v>
      </c>
      <c r="BF139" s="118">
        <f>IF(N139="snížená",J139,0)</f>
        <v>0</v>
      </c>
      <c r="BG139" s="118">
        <f>IF(N139="zákl. přenesená",J139,0)</f>
        <v>0</v>
      </c>
      <c r="BH139" s="118">
        <f>IF(N139="sníž. přenesená",J139,0)</f>
        <v>0</v>
      </c>
      <c r="BI139" s="118">
        <f>IF(N139="nulová",J139,0)</f>
        <v>0</v>
      </c>
      <c r="BJ139" s="18" t="s">
        <v>80</v>
      </c>
      <c r="BK139" s="118">
        <f>ROUND(I139*H139,2)</f>
        <v>0</v>
      </c>
      <c r="BL139" s="18" t="s">
        <v>151</v>
      </c>
      <c r="BM139" s="117" t="s">
        <v>107</v>
      </c>
    </row>
    <row r="140" spans="1:65" s="16" customFormat="1">
      <c r="B140" s="143"/>
      <c r="C140" s="242"/>
      <c r="D140" s="221" t="s">
        <v>153</v>
      </c>
      <c r="E140" s="243" t="s">
        <v>1</v>
      </c>
      <c r="F140" s="244" t="s">
        <v>489</v>
      </c>
      <c r="G140" s="242"/>
      <c r="H140" s="243" t="s">
        <v>1</v>
      </c>
      <c r="I140" s="242"/>
      <c r="J140" s="242"/>
      <c r="L140" s="143"/>
      <c r="M140" s="145"/>
      <c r="N140" s="146"/>
      <c r="O140" s="146"/>
      <c r="P140" s="146"/>
      <c r="Q140" s="146"/>
      <c r="R140" s="146"/>
      <c r="S140" s="146"/>
      <c r="T140" s="147"/>
      <c r="AT140" s="144" t="s">
        <v>153</v>
      </c>
      <c r="AU140" s="144" t="s">
        <v>80</v>
      </c>
      <c r="AV140" s="16" t="s">
        <v>80</v>
      </c>
      <c r="AW140" s="16" t="s">
        <v>28</v>
      </c>
      <c r="AX140" s="16" t="s">
        <v>72</v>
      </c>
      <c r="AY140" s="144" t="s">
        <v>145</v>
      </c>
    </row>
    <row r="141" spans="1:65" s="13" customFormat="1">
      <c r="B141" s="119"/>
      <c r="C141" s="220"/>
      <c r="D141" s="221" t="s">
        <v>153</v>
      </c>
      <c r="E141" s="222" t="s">
        <v>1</v>
      </c>
      <c r="F141" s="223" t="s">
        <v>151</v>
      </c>
      <c r="G141" s="220"/>
      <c r="H141" s="224">
        <v>4</v>
      </c>
      <c r="I141" s="220"/>
      <c r="J141" s="220"/>
      <c r="L141" s="119"/>
      <c r="M141" s="122"/>
      <c r="N141" s="123"/>
      <c r="O141" s="123"/>
      <c r="P141" s="123"/>
      <c r="Q141" s="123"/>
      <c r="R141" s="123"/>
      <c r="S141" s="123"/>
      <c r="T141" s="124"/>
      <c r="AT141" s="121" t="s">
        <v>153</v>
      </c>
      <c r="AU141" s="121" t="s">
        <v>80</v>
      </c>
      <c r="AV141" s="13" t="s">
        <v>82</v>
      </c>
      <c r="AW141" s="13" t="s">
        <v>28</v>
      </c>
      <c r="AX141" s="13" t="s">
        <v>72</v>
      </c>
      <c r="AY141" s="121" t="s">
        <v>145</v>
      </c>
    </row>
    <row r="142" spans="1:65" s="14" customFormat="1">
      <c r="B142" s="125"/>
      <c r="C142" s="225"/>
      <c r="D142" s="221" t="s">
        <v>153</v>
      </c>
      <c r="E142" s="226" t="s">
        <v>1</v>
      </c>
      <c r="F142" s="227" t="s">
        <v>156</v>
      </c>
      <c r="G142" s="225"/>
      <c r="H142" s="228">
        <v>4</v>
      </c>
      <c r="I142" s="225"/>
      <c r="J142" s="225"/>
      <c r="L142" s="125"/>
      <c r="M142" s="127"/>
      <c r="N142" s="128"/>
      <c r="O142" s="128"/>
      <c r="P142" s="128"/>
      <c r="Q142" s="128"/>
      <c r="R142" s="128"/>
      <c r="S142" s="128"/>
      <c r="T142" s="129"/>
      <c r="AT142" s="126" t="s">
        <v>153</v>
      </c>
      <c r="AU142" s="126" t="s">
        <v>80</v>
      </c>
      <c r="AV142" s="14" t="s">
        <v>151</v>
      </c>
      <c r="AW142" s="14" t="s">
        <v>28</v>
      </c>
      <c r="AX142" s="14" t="s">
        <v>80</v>
      </c>
      <c r="AY142" s="126" t="s">
        <v>145</v>
      </c>
    </row>
    <row r="143" spans="1:65" s="2" customFormat="1" ht="16.5" customHeight="1">
      <c r="A143" s="29"/>
      <c r="B143" s="111"/>
      <c r="C143" s="214" t="s">
        <v>227</v>
      </c>
      <c r="D143" s="214" t="s">
        <v>147</v>
      </c>
      <c r="E143" s="215" t="s">
        <v>490</v>
      </c>
      <c r="F143" s="216" t="s">
        <v>491</v>
      </c>
      <c r="G143" s="217" t="s">
        <v>492</v>
      </c>
      <c r="H143" s="218">
        <v>1</v>
      </c>
      <c r="I143" s="239">
        <v>0</v>
      </c>
      <c r="J143" s="219">
        <f>ROUND(I143*H143,2)</f>
        <v>0</v>
      </c>
      <c r="K143" s="112"/>
      <c r="L143" s="30"/>
      <c r="M143" s="113" t="s">
        <v>1</v>
      </c>
      <c r="N143" s="114" t="s">
        <v>37</v>
      </c>
      <c r="O143" s="115">
        <v>0</v>
      </c>
      <c r="P143" s="115">
        <f>O143*H143</f>
        <v>0</v>
      </c>
      <c r="Q143" s="115">
        <v>0</v>
      </c>
      <c r="R143" s="115">
        <f>Q143*H143</f>
        <v>0</v>
      </c>
      <c r="S143" s="115">
        <v>0</v>
      </c>
      <c r="T143" s="116">
        <f>S143*H143</f>
        <v>0</v>
      </c>
      <c r="U143" s="29"/>
      <c r="V143" s="29"/>
      <c r="W143" s="29"/>
      <c r="X143" s="29"/>
      <c r="Y143" s="29"/>
      <c r="Z143" s="29"/>
      <c r="AA143" s="29"/>
      <c r="AB143" s="29"/>
      <c r="AC143" s="29"/>
      <c r="AD143" s="29"/>
      <c r="AE143" s="29"/>
      <c r="AR143" s="117" t="s">
        <v>151</v>
      </c>
      <c r="AT143" s="117" t="s">
        <v>147</v>
      </c>
      <c r="AU143" s="117" t="s">
        <v>80</v>
      </c>
      <c r="AY143" s="18" t="s">
        <v>145</v>
      </c>
      <c r="BE143" s="118">
        <f>IF(N143="základní",J143,0)</f>
        <v>0</v>
      </c>
      <c r="BF143" s="118">
        <f>IF(N143="snížená",J143,0)</f>
        <v>0</v>
      </c>
      <c r="BG143" s="118">
        <f>IF(N143="zákl. přenesená",J143,0)</f>
        <v>0</v>
      </c>
      <c r="BH143" s="118">
        <f>IF(N143="sníž. přenesená",J143,0)</f>
        <v>0</v>
      </c>
      <c r="BI143" s="118">
        <f>IF(N143="nulová",J143,0)</f>
        <v>0</v>
      </c>
      <c r="BJ143" s="18" t="s">
        <v>80</v>
      </c>
      <c r="BK143" s="118">
        <f>ROUND(I143*H143,2)</f>
        <v>0</v>
      </c>
      <c r="BL143" s="18" t="s">
        <v>151</v>
      </c>
      <c r="BM143" s="117" t="s">
        <v>493</v>
      </c>
    </row>
    <row r="144" spans="1:65" s="12" customFormat="1" ht="25.9" customHeight="1">
      <c r="B144" s="103"/>
      <c r="C144" s="208"/>
      <c r="D144" s="209" t="s">
        <v>71</v>
      </c>
      <c r="E144" s="210" t="s">
        <v>143</v>
      </c>
      <c r="F144" s="210" t="s">
        <v>144</v>
      </c>
      <c r="G144" s="208"/>
      <c r="H144" s="208"/>
      <c r="I144" s="208"/>
      <c r="J144" s="211">
        <f>BK144</f>
        <v>0</v>
      </c>
      <c r="L144" s="103"/>
      <c r="M144" s="105"/>
      <c r="N144" s="106"/>
      <c r="O144" s="106"/>
      <c r="P144" s="107">
        <f>P145</f>
        <v>2.1749999999999998</v>
      </c>
      <c r="Q144" s="106"/>
      <c r="R144" s="107">
        <f>R145</f>
        <v>2.6500000000000003E-2</v>
      </c>
      <c r="S144" s="106"/>
      <c r="T144" s="108">
        <f>T145</f>
        <v>0</v>
      </c>
      <c r="AR144" s="104" t="s">
        <v>80</v>
      </c>
      <c r="AT144" s="109" t="s">
        <v>71</v>
      </c>
      <c r="AU144" s="109" t="s">
        <v>72</v>
      </c>
      <c r="AY144" s="104" t="s">
        <v>145</v>
      </c>
      <c r="BK144" s="110">
        <f>BK145</f>
        <v>0</v>
      </c>
    </row>
    <row r="145" spans="1:65" s="12" customFormat="1" ht="22.9" customHeight="1">
      <c r="B145" s="103"/>
      <c r="C145" s="208"/>
      <c r="D145" s="209" t="s">
        <v>71</v>
      </c>
      <c r="E145" s="212" t="s">
        <v>193</v>
      </c>
      <c r="F145" s="212" t="s">
        <v>361</v>
      </c>
      <c r="G145" s="208"/>
      <c r="H145" s="208"/>
      <c r="I145" s="208"/>
      <c r="J145" s="213">
        <f>BK145</f>
        <v>0</v>
      </c>
      <c r="L145" s="103"/>
      <c r="M145" s="105"/>
      <c r="N145" s="106"/>
      <c r="O145" s="106"/>
      <c r="P145" s="107">
        <f>SUM(P146:P148)</f>
        <v>2.1749999999999998</v>
      </c>
      <c r="Q145" s="106"/>
      <c r="R145" s="107">
        <f>SUM(R146:R148)</f>
        <v>2.6500000000000003E-2</v>
      </c>
      <c r="S145" s="106"/>
      <c r="T145" s="108">
        <f>SUM(T146:T148)</f>
        <v>0</v>
      </c>
      <c r="AR145" s="104" t="s">
        <v>80</v>
      </c>
      <c r="AT145" s="109" t="s">
        <v>71</v>
      </c>
      <c r="AU145" s="109" t="s">
        <v>80</v>
      </c>
      <c r="AY145" s="104" t="s">
        <v>145</v>
      </c>
      <c r="BK145" s="110">
        <f>SUM(BK146:BK148)</f>
        <v>0</v>
      </c>
    </row>
    <row r="146" spans="1:65" s="2" customFormat="1" ht="24.2" customHeight="1">
      <c r="A146" s="29"/>
      <c r="B146" s="111"/>
      <c r="C146" s="214" t="s">
        <v>231</v>
      </c>
      <c r="D146" s="214" t="s">
        <v>147</v>
      </c>
      <c r="E146" s="215" t="s">
        <v>494</v>
      </c>
      <c r="F146" s="216" t="s">
        <v>495</v>
      </c>
      <c r="G146" s="217" t="s">
        <v>365</v>
      </c>
      <c r="H146" s="218">
        <v>25</v>
      </c>
      <c r="I146" s="239">
        <v>0</v>
      </c>
      <c r="J146" s="219">
        <f>ROUND(I146*H146,2)</f>
        <v>0</v>
      </c>
      <c r="K146" s="112"/>
      <c r="L146" s="30"/>
      <c r="M146" s="113" t="s">
        <v>1</v>
      </c>
      <c r="N146" s="114" t="s">
        <v>37</v>
      </c>
      <c r="O146" s="115">
        <v>8.6999999999999994E-2</v>
      </c>
      <c r="P146" s="115">
        <f>O146*H146</f>
        <v>2.1749999999999998</v>
      </c>
      <c r="Q146" s="115">
        <v>4.0000000000000003E-5</v>
      </c>
      <c r="R146" s="115">
        <f>Q146*H146</f>
        <v>1E-3</v>
      </c>
      <c r="S146" s="115">
        <v>0</v>
      </c>
      <c r="T146" s="116">
        <f>S146*H146</f>
        <v>0</v>
      </c>
      <c r="U146" s="29"/>
      <c r="V146" s="29"/>
      <c r="W146" s="29"/>
      <c r="X146" s="29"/>
      <c r="Y146" s="29"/>
      <c r="Z146" s="29"/>
      <c r="AA146" s="29"/>
      <c r="AB146" s="29"/>
      <c r="AC146" s="29"/>
      <c r="AD146" s="29"/>
      <c r="AE146" s="29"/>
      <c r="AR146" s="117" t="s">
        <v>151</v>
      </c>
      <c r="AT146" s="117" t="s">
        <v>147</v>
      </c>
      <c r="AU146" s="117" t="s">
        <v>82</v>
      </c>
      <c r="AY146" s="18" t="s">
        <v>145</v>
      </c>
      <c r="BE146" s="118">
        <f>IF(N146="základní",J146,0)</f>
        <v>0</v>
      </c>
      <c r="BF146" s="118">
        <f>IF(N146="snížená",J146,0)</f>
        <v>0</v>
      </c>
      <c r="BG146" s="118">
        <f>IF(N146="zákl. přenesená",J146,0)</f>
        <v>0</v>
      </c>
      <c r="BH146" s="118">
        <f>IF(N146="sníž. přenesená",J146,0)</f>
        <v>0</v>
      </c>
      <c r="BI146" s="118">
        <f>IF(N146="nulová",J146,0)</f>
        <v>0</v>
      </c>
      <c r="BJ146" s="18" t="s">
        <v>80</v>
      </c>
      <c r="BK146" s="118">
        <f>ROUND(I146*H146,2)</f>
        <v>0</v>
      </c>
      <c r="BL146" s="18" t="s">
        <v>151</v>
      </c>
      <c r="BM146" s="117" t="s">
        <v>496</v>
      </c>
    </row>
    <row r="147" spans="1:65" s="2" customFormat="1" ht="16.5" customHeight="1">
      <c r="A147" s="29"/>
      <c r="B147" s="111"/>
      <c r="C147" s="233" t="s">
        <v>238</v>
      </c>
      <c r="D147" s="233" t="s">
        <v>316</v>
      </c>
      <c r="E147" s="234" t="s">
        <v>497</v>
      </c>
      <c r="F147" s="235" t="s">
        <v>498</v>
      </c>
      <c r="G147" s="236" t="s">
        <v>365</v>
      </c>
      <c r="H147" s="237">
        <v>25.5</v>
      </c>
      <c r="I147" s="239">
        <v>0</v>
      </c>
      <c r="J147" s="238">
        <f>ROUND(I147*H147,2)</f>
        <v>0</v>
      </c>
      <c r="K147" s="135"/>
      <c r="L147" s="136"/>
      <c r="M147" s="137" t="s">
        <v>1</v>
      </c>
      <c r="N147" s="138" t="s">
        <v>37</v>
      </c>
      <c r="O147" s="115">
        <v>0</v>
      </c>
      <c r="P147" s="115">
        <f>O147*H147</f>
        <v>0</v>
      </c>
      <c r="Q147" s="115">
        <v>1E-3</v>
      </c>
      <c r="R147" s="115">
        <f>Q147*H147</f>
        <v>2.5500000000000002E-2</v>
      </c>
      <c r="S147" s="115">
        <v>0</v>
      </c>
      <c r="T147" s="116">
        <f>S147*H147</f>
        <v>0</v>
      </c>
      <c r="U147" s="29"/>
      <c r="V147" s="29"/>
      <c r="W147" s="29"/>
      <c r="X147" s="29"/>
      <c r="Y147" s="29"/>
      <c r="Z147" s="29"/>
      <c r="AA147" s="29"/>
      <c r="AB147" s="29"/>
      <c r="AC147" s="29"/>
      <c r="AD147" s="29"/>
      <c r="AE147" s="29"/>
      <c r="AR147" s="117" t="s">
        <v>188</v>
      </c>
      <c r="AT147" s="117" t="s">
        <v>316</v>
      </c>
      <c r="AU147" s="117" t="s">
        <v>82</v>
      </c>
      <c r="AY147" s="18" t="s">
        <v>145</v>
      </c>
      <c r="BE147" s="118">
        <f>IF(N147="základní",J147,0)</f>
        <v>0</v>
      </c>
      <c r="BF147" s="118">
        <f>IF(N147="snížená",J147,0)</f>
        <v>0</v>
      </c>
      <c r="BG147" s="118">
        <f>IF(N147="zákl. přenesená",J147,0)</f>
        <v>0</v>
      </c>
      <c r="BH147" s="118">
        <f>IF(N147="sníž. přenesená",J147,0)</f>
        <v>0</v>
      </c>
      <c r="BI147" s="118">
        <f>IF(N147="nulová",J147,0)</f>
        <v>0</v>
      </c>
      <c r="BJ147" s="18" t="s">
        <v>80</v>
      </c>
      <c r="BK147" s="118">
        <f>ROUND(I147*H147,2)</f>
        <v>0</v>
      </c>
      <c r="BL147" s="18" t="s">
        <v>151</v>
      </c>
      <c r="BM147" s="117" t="s">
        <v>499</v>
      </c>
    </row>
    <row r="148" spans="1:65" s="13" customFormat="1">
      <c r="B148" s="119"/>
      <c r="C148" s="220"/>
      <c r="D148" s="221" t="s">
        <v>153</v>
      </c>
      <c r="E148" s="220"/>
      <c r="F148" s="223" t="s">
        <v>500</v>
      </c>
      <c r="G148" s="220"/>
      <c r="H148" s="224">
        <v>25.5</v>
      </c>
      <c r="I148" s="220"/>
      <c r="J148" s="220"/>
      <c r="L148" s="119"/>
      <c r="M148" s="148"/>
      <c r="N148" s="149"/>
      <c r="O148" s="149"/>
      <c r="P148" s="149"/>
      <c r="Q148" s="149"/>
      <c r="R148" s="149"/>
      <c r="S148" s="149"/>
      <c r="T148" s="150"/>
      <c r="AT148" s="121" t="s">
        <v>153</v>
      </c>
      <c r="AU148" s="121" t="s">
        <v>82</v>
      </c>
      <c r="AV148" s="13" t="s">
        <v>82</v>
      </c>
      <c r="AW148" s="13" t="s">
        <v>3</v>
      </c>
      <c r="AX148" s="13" t="s">
        <v>80</v>
      </c>
      <c r="AY148" s="121" t="s">
        <v>145</v>
      </c>
    </row>
    <row r="149" spans="1:65" s="2" customFormat="1" ht="6.95" customHeight="1">
      <c r="A149" s="29"/>
      <c r="B149" s="43"/>
      <c r="C149" s="189"/>
      <c r="D149" s="189"/>
      <c r="E149" s="189"/>
      <c r="F149" s="189"/>
      <c r="G149" s="189"/>
      <c r="H149" s="189"/>
      <c r="I149" s="189"/>
      <c r="J149" s="189"/>
      <c r="K149" s="44"/>
      <c r="L149" s="30"/>
      <c r="M149" s="29"/>
      <c r="O149" s="29"/>
      <c r="P149" s="29"/>
      <c r="Q149" s="29"/>
      <c r="R149" s="29"/>
      <c r="S149" s="29"/>
      <c r="T149" s="29"/>
      <c r="U149" s="29"/>
      <c r="V149" s="29"/>
      <c r="W149" s="29"/>
      <c r="X149" s="29"/>
      <c r="Y149" s="29"/>
      <c r="Z149" s="29"/>
      <c r="AA149" s="29"/>
      <c r="AB149" s="29"/>
      <c r="AC149" s="29"/>
      <c r="AD149" s="29"/>
      <c r="AE149" s="29"/>
    </row>
  </sheetData>
  <sheetProtection password="CA50" sheet="1" objects="1" scenarios="1"/>
  <autoFilter ref="C118:K148"/>
  <mergeCells count="9">
    <mergeCell ref="E87:H87"/>
    <mergeCell ref="E109:H109"/>
    <mergeCell ref="E111:H111"/>
    <mergeCell ref="L2:V2"/>
    <mergeCell ref="E7:H7"/>
    <mergeCell ref="E9:H9"/>
    <mergeCell ref="E18:H18"/>
    <mergeCell ref="E27:H27"/>
    <mergeCell ref="E85:H85"/>
  </mergeCells>
  <pageMargins left="0.39374999999999999" right="0.39374999999999999" top="0.39374999999999999" bottom="0.39374999999999999" header="0" footer="0"/>
  <pageSetup paperSize="9" fitToHeight="100" orientation="portrait" blackAndWhite="1"/>
  <headerFooter>
    <oddFooter>&amp;CStrana &amp;P z &amp;N</oddFooter>
  </headerFooter>
  <drawing r:id="rId1"/>
</worksheet>
</file>

<file path=xl/worksheets/sheet4.xml><?xml version="1.0" encoding="utf-8"?>
<worksheet xmlns="http://schemas.openxmlformats.org/spreadsheetml/2006/main" xmlns:r="http://schemas.openxmlformats.org/officeDocument/2006/relationships">
  <sheetPr>
    <pageSetUpPr fitToPage="1"/>
  </sheetPr>
  <dimension ref="A1:BM215"/>
  <sheetViews>
    <sheetView showGridLines="0" topLeftCell="A125" workbookViewId="0">
      <selection activeCell="I171" sqref="I171"/>
    </sheetView>
  </sheetViews>
  <sheetFormatPr defaultRowHeight="11.25"/>
  <cols>
    <col min="1" max="1" width="8.33203125" style="1" customWidth="1"/>
    <col min="2" max="2" width="1.1640625" style="1" customWidth="1"/>
    <col min="3" max="3" width="4.1640625" style="1" customWidth="1"/>
    <col min="4" max="4" width="4.33203125" style="1" customWidth="1"/>
    <col min="5" max="5" width="17.1640625" style="1" customWidth="1"/>
    <col min="6" max="6" width="50.83203125" style="1" customWidth="1"/>
    <col min="7" max="7" width="7.5" style="1" customWidth="1"/>
    <col min="8" max="8" width="14" style="1" customWidth="1"/>
    <col min="9" max="9" width="15.83203125" style="1" customWidth="1"/>
    <col min="10" max="10" width="22.33203125" style="1" customWidth="1"/>
    <col min="11" max="11" width="22.33203125" style="1" hidden="1" customWidth="1"/>
    <col min="12" max="12" width="9.33203125" style="1" customWidth="1"/>
    <col min="13" max="13" width="10.83203125" style="1" hidden="1" customWidth="1"/>
    <col min="14" max="14" width="9.33203125" style="1" hidden="1"/>
    <col min="15" max="20" width="14.1640625" style="1" hidden="1" customWidth="1"/>
    <col min="21" max="21" width="16.33203125" style="1" hidden="1" customWidth="1"/>
    <col min="22" max="22" width="12.33203125" style="1" customWidth="1"/>
    <col min="23" max="23" width="16.33203125" style="1" customWidth="1"/>
    <col min="24" max="24" width="12.33203125" style="1" customWidth="1"/>
    <col min="25" max="25" width="15" style="1" customWidth="1"/>
    <col min="26" max="26" width="11" style="1" customWidth="1"/>
    <col min="27" max="27" width="15" style="1" customWidth="1"/>
    <col min="28" max="28" width="16.33203125" style="1" customWidth="1"/>
    <col min="29" max="29" width="11" style="1" customWidth="1"/>
    <col min="30" max="30" width="15" style="1" customWidth="1"/>
    <col min="31" max="31" width="16.33203125" style="1" customWidth="1"/>
    <col min="44" max="65" width="9.33203125" style="1" hidden="1"/>
  </cols>
  <sheetData>
    <row r="1" spans="1:46">
      <c r="A1" s="87"/>
    </row>
    <row r="2" spans="1:46" s="1" customFormat="1" ht="36.950000000000003" customHeight="1">
      <c r="L2" s="255" t="s">
        <v>5</v>
      </c>
      <c r="M2" s="256"/>
      <c r="N2" s="256"/>
      <c r="O2" s="256"/>
      <c r="P2" s="256"/>
      <c r="Q2" s="256"/>
      <c r="R2" s="256"/>
      <c r="S2" s="256"/>
      <c r="T2" s="256"/>
      <c r="U2" s="256"/>
      <c r="V2" s="256"/>
      <c r="AT2" s="18" t="s">
        <v>88</v>
      </c>
    </row>
    <row r="3" spans="1:46" s="1" customFormat="1" ht="6.95" customHeight="1">
      <c r="B3" s="19"/>
      <c r="C3" s="20"/>
      <c r="D3" s="20"/>
      <c r="E3" s="20"/>
      <c r="F3" s="20"/>
      <c r="G3" s="20"/>
      <c r="H3" s="20"/>
      <c r="I3" s="20"/>
      <c r="J3" s="20"/>
      <c r="K3" s="20"/>
      <c r="L3" s="21"/>
      <c r="AT3" s="18" t="s">
        <v>82</v>
      </c>
    </row>
    <row r="4" spans="1:46" s="1" customFormat="1" ht="24.95" customHeight="1">
      <c r="B4" s="21"/>
      <c r="C4" s="87"/>
      <c r="D4" s="162" t="s">
        <v>110</v>
      </c>
      <c r="E4" s="87"/>
      <c r="F4" s="87"/>
      <c r="G4" s="87"/>
      <c r="H4" s="87"/>
      <c r="I4" s="87"/>
      <c r="J4" s="87"/>
      <c r="L4" s="21"/>
      <c r="M4" s="88" t="s">
        <v>10</v>
      </c>
      <c r="AT4" s="18" t="s">
        <v>3</v>
      </c>
    </row>
    <row r="5" spans="1:46" s="1" customFormat="1" ht="6.95" customHeight="1">
      <c r="B5" s="21"/>
      <c r="C5" s="87"/>
      <c r="D5" s="87"/>
      <c r="E5" s="87"/>
      <c r="F5" s="87"/>
      <c r="G5" s="87"/>
      <c r="H5" s="87"/>
      <c r="I5" s="87"/>
      <c r="J5" s="87"/>
      <c r="L5" s="21"/>
    </row>
    <row r="6" spans="1:46" s="1" customFormat="1" ht="12" customHeight="1">
      <c r="B6" s="21"/>
      <c r="C6" s="87"/>
      <c r="D6" s="163" t="s">
        <v>14</v>
      </c>
      <c r="E6" s="87"/>
      <c r="F6" s="87"/>
      <c r="G6" s="87"/>
      <c r="H6" s="87"/>
      <c r="I6" s="87"/>
      <c r="J6" s="87"/>
      <c r="L6" s="21"/>
    </row>
    <row r="7" spans="1:46" s="1" customFormat="1" ht="16.5" customHeight="1">
      <c r="B7" s="21"/>
      <c r="C7" s="87"/>
      <c r="D7" s="87"/>
      <c r="E7" s="283" t="str">
        <f>'Rekapitulace stavby'!K6</f>
        <v>Revitalizace parkoviště u NB</v>
      </c>
      <c r="F7" s="284"/>
      <c r="G7" s="284"/>
      <c r="H7" s="284"/>
      <c r="I7" s="87"/>
      <c r="J7" s="87"/>
      <c r="L7" s="21"/>
    </row>
    <row r="8" spans="1:46" s="2" customFormat="1" ht="12" customHeight="1">
      <c r="A8" s="29"/>
      <c r="B8" s="30"/>
      <c r="C8" s="164"/>
      <c r="D8" s="163" t="s">
        <v>111</v>
      </c>
      <c r="E8" s="164"/>
      <c r="F8" s="164"/>
      <c r="G8" s="164"/>
      <c r="H8" s="164"/>
      <c r="I8" s="164"/>
      <c r="J8" s="164"/>
      <c r="K8" s="29"/>
      <c r="L8" s="38"/>
      <c r="S8" s="29"/>
      <c r="T8" s="29"/>
      <c r="U8" s="29"/>
      <c r="V8" s="29"/>
      <c r="W8" s="29"/>
      <c r="X8" s="29"/>
      <c r="Y8" s="29"/>
      <c r="Z8" s="29"/>
      <c r="AA8" s="29"/>
      <c r="AB8" s="29"/>
      <c r="AC8" s="29"/>
      <c r="AD8" s="29"/>
      <c r="AE8" s="29"/>
    </row>
    <row r="9" spans="1:46" s="2" customFormat="1" ht="16.5" customHeight="1">
      <c r="A9" s="29"/>
      <c r="B9" s="30"/>
      <c r="C9" s="164"/>
      <c r="D9" s="164"/>
      <c r="E9" s="281" t="s">
        <v>501</v>
      </c>
      <c r="F9" s="282"/>
      <c r="G9" s="282"/>
      <c r="H9" s="282"/>
      <c r="I9" s="164"/>
      <c r="J9" s="164"/>
      <c r="K9" s="29"/>
      <c r="L9" s="38"/>
      <c r="S9" s="29"/>
      <c r="T9" s="29"/>
      <c r="U9" s="29"/>
      <c r="V9" s="29"/>
      <c r="W9" s="29"/>
      <c r="X9" s="29"/>
      <c r="Y9" s="29"/>
      <c r="Z9" s="29"/>
      <c r="AA9" s="29"/>
      <c r="AB9" s="29"/>
      <c r="AC9" s="29"/>
      <c r="AD9" s="29"/>
      <c r="AE9" s="29"/>
    </row>
    <row r="10" spans="1:46" s="2" customFormat="1">
      <c r="A10" s="29"/>
      <c r="B10" s="30"/>
      <c r="C10" s="164"/>
      <c r="D10" s="164"/>
      <c r="E10" s="164"/>
      <c r="F10" s="164"/>
      <c r="G10" s="164"/>
      <c r="H10" s="164"/>
      <c r="I10" s="164"/>
      <c r="J10" s="164"/>
      <c r="K10" s="29"/>
      <c r="L10" s="38"/>
      <c r="S10" s="29"/>
      <c r="T10" s="29"/>
      <c r="U10" s="29"/>
      <c r="V10" s="29"/>
      <c r="W10" s="29"/>
      <c r="X10" s="29"/>
      <c r="Y10" s="29"/>
      <c r="Z10" s="29"/>
      <c r="AA10" s="29"/>
      <c r="AB10" s="29"/>
      <c r="AC10" s="29"/>
      <c r="AD10" s="29"/>
      <c r="AE10" s="29"/>
    </row>
    <row r="11" spans="1:46" s="2" customFormat="1" ht="12" customHeight="1">
      <c r="A11" s="29"/>
      <c r="B11" s="30"/>
      <c r="C11" s="164"/>
      <c r="D11" s="163" t="s">
        <v>16</v>
      </c>
      <c r="E11" s="164"/>
      <c r="F11" s="165" t="s">
        <v>1</v>
      </c>
      <c r="G11" s="164"/>
      <c r="H11" s="164"/>
      <c r="I11" s="163" t="s">
        <v>17</v>
      </c>
      <c r="J11" s="165" t="s">
        <v>1</v>
      </c>
      <c r="K11" s="29"/>
      <c r="L11" s="38"/>
      <c r="S11" s="29"/>
      <c r="T11" s="29"/>
      <c r="U11" s="29"/>
      <c r="V11" s="29"/>
      <c r="W11" s="29"/>
      <c r="X11" s="29"/>
      <c r="Y11" s="29"/>
      <c r="Z11" s="29"/>
      <c r="AA11" s="29"/>
      <c r="AB11" s="29"/>
      <c r="AC11" s="29"/>
      <c r="AD11" s="29"/>
      <c r="AE11" s="29"/>
    </row>
    <row r="12" spans="1:46" s="2" customFormat="1" ht="12" customHeight="1">
      <c r="A12" s="29"/>
      <c r="B12" s="30"/>
      <c r="C12" s="164"/>
      <c r="D12" s="163" t="s">
        <v>18</v>
      </c>
      <c r="E12" s="164"/>
      <c r="F12" s="165" t="s">
        <v>19</v>
      </c>
      <c r="G12" s="164"/>
      <c r="H12" s="164"/>
      <c r="I12" s="163" t="s">
        <v>20</v>
      </c>
      <c r="J12" s="166" t="str">
        <f>'Rekapitulace stavby'!AN8</f>
        <v>17. 9. 2025</v>
      </c>
      <c r="K12" s="29"/>
      <c r="L12" s="38"/>
      <c r="S12" s="29"/>
      <c r="T12" s="29"/>
      <c r="U12" s="29"/>
      <c r="V12" s="29"/>
      <c r="W12" s="29"/>
      <c r="X12" s="29"/>
      <c r="Y12" s="29"/>
      <c r="Z12" s="29"/>
      <c r="AA12" s="29"/>
      <c r="AB12" s="29"/>
      <c r="AC12" s="29"/>
      <c r="AD12" s="29"/>
      <c r="AE12" s="29"/>
    </row>
    <row r="13" spans="1:46" s="2" customFormat="1" ht="10.9" customHeight="1">
      <c r="A13" s="29"/>
      <c r="B13" s="30"/>
      <c r="C13" s="164"/>
      <c r="D13" s="164"/>
      <c r="E13" s="164"/>
      <c r="F13" s="164"/>
      <c r="G13" s="164"/>
      <c r="H13" s="164"/>
      <c r="I13" s="164"/>
      <c r="J13" s="164"/>
      <c r="K13" s="29"/>
      <c r="L13" s="38"/>
      <c r="S13" s="29"/>
      <c r="T13" s="29"/>
      <c r="U13" s="29"/>
      <c r="V13" s="29"/>
      <c r="W13" s="29"/>
      <c r="X13" s="29"/>
      <c r="Y13" s="29"/>
      <c r="Z13" s="29"/>
      <c r="AA13" s="29"/>
      <c r="AB13" s="29"/>
      <c r="AC13" s="29"/>
      <c r="AD13" s="29"/>
      <c r="AE13" s="29"/>
    </row>
    <row r="14" spans="1:46" s="2" customFormat="1" ht="12" customHeight="1">
      <c r="A14" s="29"/>
      <c r="B14" s="30"/>
      <c r="C14" s="164"/>
      <c r="D14" s="163" t="s">
        <v>22</v>
      </c>
      <c r="E14" s="164"/>
      <c r="F14" s="164"/>
      <c r="G14" s="164"/>
      <c r="H14" s="164"/>
      <c r="I14" s="163" t="s">
        <v>23</v>
      </c>
      <c r="J14" s="165" t="str">
        <f>IF('Rekapitulace stavby'!AN10="","",'Rekapitulace stavby'!AN10)</f>
        <v/>
      </c>
      <c r="K14" s="29"/>
      <c r="L14" s="38"/>
      <c r="S14" s="29"/>
      <c r="T14" s="29"/>
      <c r="U14" s="29"/>
      <c r="V14" s="29"/>
      <c r="W14" s="29"/>
      <c r="X14" s="29"/>
      <c r="Y14" s="29"/>
      <c r="Z14" s="29"/>
      <c r="AA14" s="29"/>
      <c r="AB14" s="29"/>
      <c r="AC14" s="29"/>
      <c r="AD14" s="29"/>
      <c r="AE14" s="29"/>
    </row>
    <row r="15" spans="1:46" s="2" customFormat="1" ht="18" customHeight="1">
      <c r="A15" s="29"/>
      <c r="B15" s="30"/>
      <c r="C15" s="164"/>
      <c r="D15" s="164"/>
      <c r="E15" s="165" t="str">
        <f>IF('Rekapitulace stavby'!E11="","",'Rekapitulace stavby'!E11)</f>
        <v xml:space="preserve"> </v>
      </c>
      <c r="F15" s="164"/>
      <c r="G15" s="164"/>
      <c r="H15" s="164"/>
      <c r="I15" s="163" t="s">
        <v>25</v>
      </c>
      <c r="J15" s="165" t="str">
        <f>IF('Rekapitulace stavby'!AN11="","",'Rekapitulace stavby'!AN11)</f>
        <v/>
      </c>
      <c r="K15" s="29"/>
      <c r="L15" s="38"/>
      <c r="S15" s="29"/>
      <c r="T15" s="29"/>
      <c r="U15" s="29"/>
      <c r="V15" s="29"/>
      <c r="W15" s="29"/>
      <c r="X15" s="29"/>
      <c r="Y15" s="29"/>
      <c r="Z15" s="29"/>
      <c r="AA15" s="29"/>
      <c r="AB15" s="29"/>
      <c r="AC15" s="29"/>
      <c r="AD15" s="29"/>
      <c r="AE15" s="29"/>
    </row>
    <row r="16" spans="1:46" s="2" customFormat="1" ht="6.95" customHeight="1">
      <c r="A16" s="29"/>
      <c r="B16" s="30"/>
      <c r="C16" s="164"/>
      <c r="D16" s="164"/>
      <c r="E16" s="164"/>
      <c r="F16" s="164"/>
      <c r="G16" s="164"/>
      <c r="H16" s="164"/>
      <c r="I16" s="164"/>
      <c r="J16" s="164"/>
      <c r="K16" s="29"/>
      <c r="L16" s="38"/>
      <c r="S16" s="29"/>
      <c r="T16" s="29"/>
      <c r="U16" s="29"/>
      <c r="V16" s="29"/>
      <c r="W16" s="29"/>
      <c r="X16" s="29"/>
      <c r="Y16" s="29"/>
      <c r="Z16" s="29"/>
      <c r="AA16" s="29"/>
      <c r="AB16" s="29"/>
      <c r="AC16" s="29"/>
      <c r="AD16" s="29"/>
      <c r="AE16" s="29"/>
    </row>
    <row r="17" spans="1:31" s="2" customFormat="1" ht="12" customHeight="1">
      <c r="A17" s="29"/>
      <c r="B17" s="30"/>
      <c r="C17" s="164"/>
      <c r="D17" s="163" t="s">
        <v>26</v>
      </c>
      <c r="E17" s="164"/>
      <c r="F17" s="164"/>
      <c r="G17" s="164"/>
      <c r="H17" s="164"/>
      <c r="I17" s="163" t="s">
        <v>23</v>
      </c>
      <c r="J17" s="165" t="str">
        <f>'Rekapitulace stavby'!AN13</f>
        <v/>
      </c>
      <c r="K17" s="29"/>
      <c r="L17" s="38"/>
      <c r="S17" s="29"/>
      <c r="T17" s="29"/>
      <c r="U17" s="29"/>
      <c r="V17" s="29"/>
      <c r="W17" s="29"/>
      <c r="X17" s="29"/>
      <c r="Y17" s="29"/>
      <c r="Z17" s="29"/>
      <c r="AA17" s="29"/>
      <c r="AB17" s="29"/>
      <c r="AC17" s="29"/>
      <c r="AD17" s="29"/>
      <c r="AE17" s="29"/>
    </row>
    <row r="18" spans="1:31" s="2" customFormat="1" ht="18" customHeight="1">
      <c r="A18" s="29"/>
      <c r="B18" s="30"/>
      <c r="C18" s="164"/>
      <c r="D18" s="164"/>
      <c r="E18" s="285" t="str">
        <f>'Rekapitulace stavby'!E14</f>
        <v xml:space="preserve"> </v>
      </c>
      <c r="F18" s="285"/>
      <c r="G18" s="285"/>
      <c r="H18" s="285"/>
      <c r="I18" s="163" t="s">
        <v>25</v>
      </c>
      <c r="J18" s="165" t="str">
        <f>'Rekapitulace stavby'!AN14</f>
        <v/>
      </c>
      <c r="K18" s="29"/>
      <c r="L18" s="38"/>
      <c r="S18" s="29"/>
      <c r="T18" s="29"/>
      <c r="U18" s="29"/>
      <c r="V18" s="29"/>
      <c r="W18" s="29"/>
      <c r="X18" s="29"/>
      <c r="Y18" s="29"/>
      <c r="Z18" s="29"/>
      <c r="AA18" s="29"/>
      <c r="AB18" s="29"/>
      <c r="AC18" s="29"/>
      <c r="AD18" s="29"/>
      <c r="AE18" s="29"/>
    </row>
    <row r="19" spans="1:31" s="2" customFormat="1" ht="6.95" customHeight="1">
      <c r="A19" s="29"/>
      <c r="B19" s="30"/>
      <c r="C19" s="164"/>
      <c r="D19" s="164"/>
      <c r="E19" s="164"/>
      <c r="F19" s="164"/>
      <c r="G19" s="164"/>
      <c r="H19" s="164"/>
      <c r="I19" s="164"/>
      <c r="J19" s="164"/>
      <c r="K19" s="29"/>
      <c r="L19" s="38"/>
      <c r="S19" s="29"/>
      <c r="T19" s="29"/>
      <c r="U19" s="29"/>
      <c r="V19" s="29"/>
      <c r="W19" s="29"/>
      <c r="X19" s="29"/>
      <c r="Y19" s="29"/>
      <c r="Z19" s="29"/>
      <c r="AA19" s="29"/>
      <c r="AB19" s="29"/>
      <c r="AC19" s="29"/>
      <c r="AD19" s="29"/>
      <c r="AE19" s="29"/>
    </row>
    <row r="20" spans="1:31" s="2" customFormat="1" ht="12" customHeight="1">
      <c r="A20" s="29"/>
      <c r="B20" s="30"/>
      <c r="C20" s="164"/>
      <c r="D20" s="163" t="s">
        <v>27</v>
      </c>
      <c r="E20" s="164"/>
      <c r="F20" s="164"/>
      <c r="G20" s="164"/>
      <c r="H20" s="164"/>
      <c r="I20" s="163" t="s">
        <v>23</v>
      </c>
      <c r="J20" s="165" t="str">
        <f>IF('Rekapitulace stavby'!AN16="","",'Rekapitulace stavby'!AN16)</f>
        <v/>
      </c>
      <c r="K20" s="29"/>
      <c r="L20" s="38"/>
      <c r="S20" s="29"/>
      <c r="T20" s="29"/>
      <c r="U20" s="29"/>
      <c r="V20" s="29"/>
      <c r="W20" s="29"/>
      <c r="X20" s="29"/>
      <c r="Y20" s="29"/>
      <c r="Z20" s="29"/>
      <c r="AA20" s="29"/>
      <c r="AB20" s="29"/>
      <c r="AC20" s="29"/>
      <c r="AD20" s="29"/>
      <c r="AE20" s="29"/>
    </row>
    <row r="21" spans="1:31" s="2" customFormat="1" ht="18" customHeight="1">
      <c r="A21" s="29"/>
      <c r="B21" s="30"/>
      <c r="C21" s="164"/>
      <c r="D21" s="164"/>
      <c r="E21" s="165" t="str">
        <f>IF('Rekapitulace stavby'!E17="","",'Rekapitulace stavby'!E17)</f>
        <v xml:space="preserve"> </v>
      </c>
      <c r="F21" s="164"/>
      <c r="G21" s="164"/>
      <c r="H21" s="164"/>
      <c r="I21" s="163" t="s">
        <v>25</v>
      </c>
      <c r="J21" s="165" t="str">
        <f>IF('Rekapitulace stavby'!AN17="","",'Rekapitulace stavby'!AN17)</f>
        <v/>
      </c>
      <c r="K21" s="29"/>
      <c r="L21" s="38"/>
      <c r="S21" s="29"/>
      <c r="T21" s="29"/>
      <c r="U21" s="29"/>
      <c r="V21" s="29"/>
      <c r="W21" s="29"/>
      <c r="X21" s="29"/>
      <c r="Y21" s="29"/>
      <c r="Z21" s="29"/>
      <c r="AA21" s="29"/>
      <c r="AB21" s="29"/>
      <c r="AC21" s="29"/>
      <c r="AD21" s="29"/>
      <c r="AE21" s="29"/>
    </row>
    <row r="22" spans="1:31" s="2" customFormat="1" ht="6.95" customHeight="1">
      <c r="A22" s="29"/>
      <c r="B22" s="30"/>
      <c r="C22" s="164"/>
      <c r="D22" s="164"/>
      <c r="E22" s="164"/>
      <c r="F22" s="164"/>
      <c r="G22" s="164"/>
      <c r="H22" s="164"/>
      <c r="I22" s="164"/>
      <c r="J22" s="164"/>
      <c r="K22" s="29"/>
      <c r="L22" s="38"/>
      <c r="S22" s="29"/>
      <c r="T22" s="29"/>
      <c r="U22" s="29"/>
      <c r="V22" s="29"/>
      <c r="W22" s="29"/>
      <c r="X22" s="29"/>
      <c r="Y22" s="29"/>
      <c r="Z22" s="29"/>
      <c r="AA22" s="29"/>
      <c r="AB22" s="29"/>
      <c r="AC22" s="29"/>
      <c r="AD22" s="29"/>
      <c r="AE22" s="29"/>
    </row>
    <row r="23" spans="1:31" s="2" customFormat="1" ht="12" customHeight="1">
      <c r="A23" s="29"/>
      <c r="B23" s="30"/>
      <c r="C23" s="164"/>
      <c r="D23" s="163" t="s">
        <v>29</v>
      </c>
      <c r="E23" s="164"/>
      <c r="F23" s="164"/>
      <c r="G23" s="164"/>
      <c r="H23" s="164"/>
      <c r="I23" s="163" t="s">
        <v>23</v>
      </c>
      <c r="J23" s="165" t="s">
        <v>1</v>
      </c>
      <c r="K23" s="29"/>
      <c r="L23" s="38"/>
      <c r="S23" s="29"/>
      <c r="T23" s="29"/>
      <c r="U23" s="29"/>
      <c r="V23" s="29"/>
      <c r="W23" s="29"/>
      <c r="X23" s="29"/>
      <c r="Y23" s="29"/>
      <c r="Z23" s="29"/>
      <c r="AA23" s="29"/>
      <c r="AB23" s="29"/>
      <c r="AC23" s="29"/>
      <c r="AD23" s="29"/>
      <c r="AE23" s="29"/>
    </row>
    <row r="24" spans="1:31" s="2" customFormat="1" ht="18" customHeight="1">
      <c r="A24" s="29"/>
      <c r="B24" s="30"/>
      <c r="C24" s="164"/>
      <c r="D24" s="164"/>
      <c r="E24" s="165" t="s">
        <v>30</v>
      </c>
      <c r="F24" s="164"/>
      <c r="G24" s="164"/>
      <c r="H24" s="164"/>
      <c r="I24" s="163" t="s">
        <v>25</v>
      </c>
      <c r="J24" s="165" t="s">
        <v>1</v>
      </c>
      <c r="K24" s="29"/>
      <c r="L24" s="38"/>
      <c r="S24" s="29"/>
      <c r="T24" s="29"/>
      <c r="U24" s="29"/>
      <c r="V24" s="29"/>
      <c r="W24" s="29"/>
      <c r="X24" s="29"/>
      <c r="Y24" s="29"/>
      <c r="Z24" s="29"/>
      <c r="AA24" s="29"/>
      <c r="AB24" s="29"/>
      <c r="AC24" s="29"/>
      <c r="AD24" s="29"/>
      <c r="AE24" s="29"/>
    </row>
    <row r="25" spans="1:31" s="2" customFormat="1" ht="6.95" customHeight="1">
      <c r="A25" s="29"/>
      <c r="B25" s="30"/>
      <c r="C25" s="164"/>
      <c r="D25" s="164"/>
      <c r="E25" s="164"/>
      <c r="F25" s="164"/>
      <c r="G25" s="164"/>
      <c r="H25" s="164"/>
      <c r="I25" s="164"/>
      <c r="J25" s="164"/>
      <c r="K25" s="29"/>
      <c r="L25" s="38"/>
      <c r="S25" s="29"/>
      <c r="T25" s="29"/>
      <c r="U25" s="29"/>
      <c r="V25" s="29"/>
      <c r="W25" s="29"/>
      <c r="X25" s="29"/>
      <c r="Y25" s="29"/>
      <c r="Z25" s="29"/>
      <c r="AA25" s="29"/>
      <c r="AB25" s="29"/>
      <c r="AC25" s="29"/>
      <c r="AD25" s="29"/>
      <c r="AE25" s="29"/>
    </row>
    <row r="26" spans="1:31" s="2" customFormat="1" ht="12" customHeight="1">
      <c r="A26" s="29"/>
      <c r="B26" s="30"/>
      <c r="C26" s="164"/>
      <c r="D26" s="163" t="s">
        <v>31</v>
      </c>
      <c r="E26" s="164"/>
      <c r="F26" s="164"/>
      <c r="G26" s="164"/>
      <c r="H26" s="164"/>
      <c r="I26" s="164"/>
      <c r="J26" s="164"/>
      <c r="K26" s="29"/>
      <c r="L26" s="38"/>
      <c r="S26" s="29"/>
      <c r="T26" s="29"/>
      <c r="U26" s="29"/>
      <c r="V26" s="29"/>
      <c r="W26" s="29"/>
      <c r="X26" s="29"/>
      <c r="Y26" s="29"/>
      <c r="Z26" s="29"/>
      <c r="AA26" s="29"/>
      <c r="AB26" s="29"/>
      <c r="AC26" s="29"/>
      <c r="AD26" s="29"/>
      <c r="AE26" s="29"/>
    </row>
    <row r="27" spans="1:31" s="8" customFormat="1" ht="16.5" customHeight="1">
      <c r="A27" s="89"/>
      <c r="B27" s="90"/>
      <c r="C27" s="167"/>
      <c r="D27" s="167"/>
      <c r="E27" s="286" t="s">
        <v>1</v>
      </c>
      <c r="F27" s="286"/>
      <c r="G27" s="286"/>
      <c r="H27" s="286"/>
      <c r="I27" s="167"/>
      <c r="J27" s="167"/>
      <c r="K27" s="89"/>
      <c r="L27" s="91"/>
      <c r="S27" s="89"/>
      <c r="T27" s="89"/>
      <c r="U27" s="89"/>
      <c r="V27" s="89"/>
      <c r="W27" s="89"/>
      <c r="X27" s="89"/>
      <c r="Y27" s="89"/>
      <c r="Z27" s="89"/>
      <c r="AA27" s="89"/>
      <c r="AB27" s="89"/>
      <c r="AC27" s="89"/>
      <c r="AD27" s="89"/>
      <c r="AE27" s="89"/>
    </row>
    <row r="28" spans="1:31" s="2" customFormat="1" ht="6.95" customHeight="1">
      <c r="A28" s="29"/>
      <c r="B28" s="30"/>
      <c r="C28" s="164"/>
      <c r="D28" s="164"/>
      <c r="E28" s="164"/>
      <c r="F28" s="164"/>
      <c r="G28" s="164"/>
      <c r="H28" s="164"/>
      <c r="I28" s="164"/>
      <c r="J28" s="164"/>
      <c r="K28" s="29"/>
      <c r="L28" s="38"/>
      <c r="S28" s="29"/>
      <c r="T28" s="29"/>
      <c r="U28" s="29"/>
      <c r="V28" s="29"/>
      <c r="W28" s="29"/>
      <c r="X28" s="29"/>
      <c r="Y28" s="29"/>
      <c r="Z28" s="29"/>
      <c r="AA28" s="29"/>
      <c r="AB28" s="29"/>
      <c r="AC28" s="29"/>
      <c r="AD28" s="29"/>
      <c r="AE28" s="29"/>
    </row>
    <row r="29" spans="1:31" s="2" customFormat="1" ht="6.95" customHeight="1">
      <c r="A29" s="29"/>
      <c r="B29" s="30"/>
      <c r="C29" s="164"/>
      <c r="D29" s="168"/>
      <c r="E29" s="168"/>
      <c r="F29" s="168"/>
      <c r="G29" s="168"/>
      <c r="H29" s="168"/>
      <c r="I29" s="168"/>
      <c r="J29" s="168"/>
      <c r="K29" s="61"/>
      <c r="L29" s="38"/>
      <c r="S29" s="29"/>
      <c r="T29" s="29"/>
      <c r="U29" s="29"/>
      <c r="V29" s="29"/>
      <c r="W29" s="29"/>
      <c r="X29" s="29"/>
      <c r="Y29" s="29"/>
      <c r="Z29" s="29"/>
      <c r="AA29" s="29"/>
      <c r="AB29" s="29"/>
      <c r="AC29" s="29"/>
      <c r="AD29" s="29"/>
      <c r="AE29" s="29"/>
    </row>
    <row r="30" spans="1:31" s="2" customFormat="1" ht="25.35" customHeight="1">
      <c r="A30" s="29"/>
      <c r="B30" s="30"/>
      <c r="C30" s="164"/>
      <c r="D30" s="169" t="s">
        <v>32</v>
      </c>
      <c r="E30" s="164"/>
      <c r="F30" s="164"/>
      <c r="G30" s="164"/>
      <c r="H30" s="164"/>
      <c r="I30" s="164"/>
      <c r="J30" s="170">
        <f>ROUND(J124, 2)</f>
        <v>0</v>
      </c>
      <c r="K30" s="29"/>
      <c r="L30" s="38"/>
      <c r="S30" s="29"/>
      <c r="T30" s="29"/>
      <c r="U30" s="29"/>
      <c r="V30" s="29"/>
      <c r="W30" s="29"/>
      <c r="X30" s="29"/>
      <c r="Y30" s="29"/>
      <c r="Z30" s="29"/>
      <c r="AA30" s="29"/>
      <c r="AB30" s="29"/>
      <c r="AC30" s="29"/>
      <c r="AD30" s="29"/>
      <c r="AE30" s="29"/>
    </row>
    <row r="31" spans="1:31" s="2" customFormat="1" ht="6.95" customHeight="1">
      <c r="A31" s="29"/>
      <c r="B31" s="30"/>
      <c r="C31" s="164"/>
      <c r="D31" s="168"/>
      <c r="E31" s="168"/>
      <c r="F31" s="168"/>
      <c r="G31" s="168"/>
      <c r="H31" s="168"/>
      <c r="I31" s="168"/>
      <c r="J31" s="168"/>
      <c r="K31" s="61"/>
      <c r="L31" s="38"/>
      <c r="S31" s="29"/>
      <c r="T31" s="29"/>
      <c r="U31" s="29"/>
      <c r="V31" s="29"/>
      <c r="W31" s="29"/>
      <c r="X31" s="29"/>
      <c r="Y31" s="29"/>
      <c r="Z31" s="29"/>
      <c r="AA31" s="29"/>
      <c r="AB31" s="29"/>
      <c r="AC31" s="29"/>
      <c r="AD31" s="29"/>
      <c r="AE31" s="29"/>
    </row>
    <row r="32" spans="1:31" s="2" customFormat="1" ht="14.45" customHeight="1">
      <c r="A32" s="29"/>
      <c r="B32" s="30"/>
      <c r="C32" s="164"/>
      <c r="D32" s="164"/>
      <c r="E32" s="164"/>
      <c r="F32" s="171" t="s">
        <v>34</v>
      </c>
      <c r="G32" s="164"/>
      <c r="H32" s="164"/>
      <c r="I32" s="171" t="s">
        <v>33</v>
      </c>
      <c r="J32" s="171" t="s">
        <v>35</v>
      </c>
      <c r="K32" s="29"/>
      <c r="L32" s="38"/>
      <c r="S32" s="29"/>
      <c r="T32" s="29"/>
      <c r="U32" s="29"/>
      <c r="V32" s="29"/>
      <c r="W32" s="29"/>
      <c r="X32" s="29"/>
      <c r="Y32" s="29"/>
      <c r="Z32" s="29"/>
      <c r="AA32" s="29"/>
      <c r="AB32" s="29"/>
      <c r="AC32" s="29"/>
      <c r="AD32" s="29"/>
      <c r="AE32" s="29"/>
    </row>
    <row r="33" spans="1:31" s="2" customFormat="1" ht="14.45" customHeight="1">
      <c r="A33" s="29"/>
      <c r="B33" s="30"/>
      <c r="C33" s="164"/>
      <c r="D33" s="172" t="s">
        <v>36</v>
      </c>
      <c r="E33" s="163" t="s">
        <v>37</v>
      </c>
      <c r="F33" s="173">
        <f>ROUND((SUM(BE124:BE214)),  2)</f>
        <v>0</v>
      </c>
      <c r="G33" s="164"/>
      <c r="H33" s="164"/>
      <c r="I33" s="174">
        <v>0.21</v>
      </c>
      <c r="J33" s="173">
        <f>ROUND(((SUM(BE124:BE214))*I33),  2)</f>
        <v>0</v>
      </c>
      <c r="K33" s="29"/>
      <c r="L33" s="38"/>
      <c r="S33" s="29"/>
      <c r="T33" s="29"/>
      <c r="U33" s="29"/>
      <c r="V33" s="29"/>
      <c r="W33" s="29"/>
      <c r="X33" s="29"/>
      <c r="Y33" s="29"/>
      <c r="Z33" s="29"/>
      <c r="AA33" s="29"/>
      <c r="AB33" s="29"/>
      <c r="AC33" s="29"/>
      <c r="AD33" s="29"/>
      <c r="AE33" s="29"/>
    </row>
    <row r="34" spans="1:31" s="2" customFormat="1" ht="14.45" customHeight="1">
      <c r="A34" s="29"/>
      <c r="B34" s="30"/>
      <c r="C34" s="164"/>
      <c r="D34" s="164"/>
      <c r="E34" s="163" t="s">
        <v>38</v>
      </c>
      <c r="F34" s="173">
        <f>ROUND((SUM(BF124:BF214)),  2)</f>
        <v>0</v>
      </c>
      <c r="G34" s="164"/>
      <c r="H34" s="164"/>
      <c r="I34" s="174">
        <v>0.12</v>
      </c>
      <c r="J34" s="173">
        <f>ROUND(((SUM(BF124:BF214))*I34),  2)</f>
        <v>0</v>
      </c>
      <c r="K34" s="29"/>
      <c r="L34" s="38"/>
      <c r="S34" s="29"/>
      <c r="T34" s="29"/>
      <c r="U34" s="29"/>
      <c r="V34" s="29"/>
      <c r="W34" s="29"/>
      <c r="X34" s="29"/>
      <c r="Y34" s="29"/>
      <c r="Z34" s="29"/>
      <c r="AA34" s="29"/>
      <c r="AB34" s="29"/>
      <c r="AC34" s="29"/>
      <c r="AD34" s="29"/>
      <c r="AE34" s="29"/>
    </row>
    <row r="35" spans="1:31" s="2" customFormat="1" ht="14.45" hidden="1" customHeight="1">
      <c r="A35" s="29"/>
      <c r="B35" s="30"/>
      <c r="C35" s="164"/>
      <c r="D35" s="164"/>
      <c r="E35" s="163" t="s">
        <v>39</v>
      </c>
      <c r="F35" s="173">
        <f>ROUND((SUM(BG124:BG214)),  2)</f>
        <v>0</v>
      </c>
      <c r="G35" s="164"/>
      <c r="H35" s="164"/>
      <c r="I35" s="174">
        <v>0.21</v>
      </c>
      <c r="J35" s="173">
        <f>0</f>
        <v>0</v>
      </c>
      <c r="K35" s="29"/>
      <c r="L35" s="38"/>
      <c r="S35" s="29"/>
      <c r="T35" s="29"/>
      <c r="U35" s="29"/>
      <c r="V35" s="29"/>
      <c r="W35" s="29"/>
      <c r="X35" s="29"/>
      <c r="Y35" s="29"/>
      <c r="Z35" s="29"/>
      <c r="AA35" s="29"/>
      <c r="AB35" s="29"/>
      <c r="AC35" s="29"/>
      <c r="AD35" s="29"/>
      <c r="AE35" s="29"/>
    </row>
    <row r="36" spans="1:31" s="2" customFormat="1" ht="14.45" hidden="1" customHeight="1">
      <c r="A36" s="29"/>
      <c r="B36" s="30"/>
      <c r="C36" s="164"/>
      <c r="D36" s="164"/>
      <c r="E36" s="163" t="s">
        <v>40</v>
      </c>
      <c r="F36" s="173">
        <f>ROUND((SUM(BH124:BH214)),  2)</f>
        <v>0</v>
      </c>
      <c r="G36" s="164"/>
      <c r="H36" s="164"/>
      <c r="I36" s="174">
        <v>0.12</v>
      </c>
      <c r="J36" s="173">
        <f>0</f>
        <v>0</v>
      </c>
      <c r="K36" s="29"/>
      <c r="L36" s="38"/>
      <c r="S36" s="29"/>
      <c r="T36" s="29"/>
      <c r="U36" s="29"/>
      <c r="V36" s="29"/>
      <c r="W36" s="29"/>
      <c r="X36" s="29"/>
      <c r="Y36" s="29"/>
      <c r="Z36" s="29"/>
      <c r="AA36" s="29"/>
      <c r="AB36" s="29"/>
      <c r="AC36" s="29"/>
      <c r="AD36" s="29"/>
      <c r="AE36" s="29"/>
    </row>
    <row r="37" spans="1:31" s="2" customFormat="1" ht="14.45" hidden="1" customHeight="1">
      <c r="A37" s="29"/>
      <c r="B37" s="30"/>
      <c r="C37" s="164"/>
      <c r="D37" s="164"/>
      <c r="E37" s="163" t="s">
        <v>41</v>
      </c>
      <c r="F37" s="173">
        <f>ROUND((SUM(BI124:BI214)),  2)</f>
        <v>0</v>
      </c>
      <c r="G37" s="164"/>
      <c r="H37" s="164"/>
      <c r="I37" s="174">
        <v>0</v>
      </c>
      <c r="J37" s="173">
        <f>0</f>
        <v>0</v>
      </c>
      <c r="K37" s="29"/>
      <c r="L37" s="38"/>
      <c r="S37" s="29"/>
      <c r="T37" s="29"/>
      <c r="U37" s="29"/>
      <c r="V37" s="29"/>
      <c r="W37" s="29"/>
      <c r="X37" s="29"/>
      <c r="Y37" s="29"/>
      <c r="Z37" s="29"/>
      <c r="AA37" s="29"/>
      <c r="AB37" s="29"/>
      <c r="AC37" s="29"/>
      <c r="AD37" s="29"/>
      <c r="AE37" s="29"/>
    </row>
    <row r="38" spans="1:31" s="2" customFormat="1" ht="6.95" customHeight="1">
      <c r="A38" s="29"/>
      <c r="B38" s="30"/>
      <c r="C38" s="164"/>
      <c r="D38" s="164"/>
      <c r="E38" s="164"/>
      <c r="F38" s="164"/>
      <c r="G38" s="164"/>
      <c r="H38" s="164"/>
      <c r="I38" s="164"/>
      <c r="J38" s="164"/>
      <c r="K38" s="29"/>
      <c r="L38" s="38"/>
      <c r="S38" s="29"/>
      <c r="T38" s="29"/>
      <c r="U38" s="29"/>
      <c r="V38" s="29"/>
      <c r="W38" s="29"/>
      <c r="X38" s="29"/>
      <c r="Y38" s="29"/>
      <c r="Z38" s="29"/>
      <c r="AA38" s="29"/>
      <c r="AB38" s="29"/>
      <c r="AC38" s="29"/>
      <c r="AD38" s="29"/>
      <c r="AE38" s="29"/>
    </row>
    <row r="39" spans="1:31" s="2" customFormat="1" ht="25.35" customHeight="1">
      <c r="A39" s="29"/>
      <c r="B39" s="30"/>
      <c r="C39" s="175"/>
      <c r="D39" s="176" t="s">
        <v>42</v>
      </c>
      <c r="E39" s="177"/>
      <c r="F39" s="177"/>
      <c r="G39" s="178" t="s">
        <v>43</v>
      </c>
      <c r="H39" s="179" t="s">
        <v>44</v>
      </c>
      <c r="I39" s="177"/>
      <c r="J39" s="180">
        <f>SUM(J30:J37)</f>
        <v>0</v>
      </c>
      <c r="K39" s="93"/>
      <c r="L39" s="38"/>
      <c r="S39" s="29"/>
      <c r="T39" s="29"/>
      <c r="U39" s="29"/>
      <c r="V39" s="29"/>
      <c r="W39" s="29"/>
      <c r="X39" s="29"/>
      <c r="Y39" s="29"/>
      <c r="Z39" s="29"/>
      <c r="AA39" s="29"/>
      <c r="AB39" s="29"/>
      <c r="AC39" s="29"/>
      <c r="AD39" s="29"/>
      <c r="AE39" s="29"/>
    </row>
    <row r="40" spans="1:31" s="2" customFormat="1" ht="14.45" customHeight="1">
      <c r="A40" s="29"/>
      <c r="B40" s="30"/>
      <c r="C40" s="164"/>
      <c r="D40" s="164"/>
      <c r="E40" s="164"/>
      <c r="F40" s="164"/>
      <c r="G40" s="164"/>
      <c r="H40" s="164"/>
      <c r="I40" s="164"/>
      <c r="J40" s="164"/>
      <c r="K40" s="29"/>
      <c r="L40" s="38"/>
      <c r="S40" s="29"/>
      <c r="T40" s="29"/>
      <c r="U40" s="29"/>
      <c r="V40" s="29"/>
      <c r="W40" s="29"/>
      <c r="X40" s="29"/>
      <c r="Y40" s="29"/>
      <c r="Z40" s="29"/>
      <c r="AA40" s="29"/>
      <c r="AB40" s="29"/>
      <c r="AC40" s="29"/>
      <c r="AD40" s="29"/>
      <c r="AE40" s="29"/>
    </row>
    <row r="41" spans="1:31" s="1" customFormat="1" ht="14.45" customHeight="1">
      <c r="B41" s="21"/>
      <c r="C41" s="87"/>
      <c r="D41" s="87"/>
      <c r="E41" s="87"/>
      <c r="F41" s="87"/>
      <c r="G41" s="87"/>
      <c r="H41" s="87"/>
      <c r="I41" s="87"/>
      <c r="J41" s="87"/>
      <c r="L41" s="21"/>
    </row>
    <row r="42" spans="1:31" s="1" customFormat="1" ht="14.45" customHeight="1">
      <c r="B42" s="21"/>
      <c r="C42" s="87"/>
      <c r="D42" s="87"/>
      <c r="E42" s="87"/>
      <c r="F42" s="87"/>
      <c r="G42" s="87"/>
      <c r="H42" s="87"/>
      <c r="I42" s="87"/>
      <c r="J42" s="87"/>
      <c r="L42" s="21"/>
    </row>
    <row r="43" spans="1:31" s="1" customFormat="1" ht="14.45" customHeight="1">
      <c r="B43" s="21"/>
      <c r="C43" s="87"/>
      <c r="D43" s="87"/>
      <c r="E43" s="87"/>
      <c r="F43" s="87"/>
      <c r="G43" s="87"/>
      <c r="H43" s="87"/>
      <c r="I43" s="87"/>
      <c r="J43" s="87"/>
      <c r="L43" s="21"/>
    </row>
    <row r="44" spans="1:31" s="1" customFormat="1" ht="14.45" customHeight="1">
      <c r="B44" s="21"/>
      <c r="C44" s="87"/>
      <c r="D44" s="87"/>
      <c r="E44" s="87"/>
      <c r="F44" s="87"/>
      <c r="G44" s="87"/>
      <c r="H44" s="87"/>
      <c r="I44" s="87"/>
      <c r="J44" s="87"/>
      <c r="L44" s="21"/>
    </row>
    <row r="45" spans="1:31" s="1" customFormat="1" ht="14.45" customHeight="1">
      <c r="B45" s="21"/>
      <c r="C45" s="87"/>
      <c r="D45" s="87"/>
      <c r="E45" s="87"/>
      <c r="F45" s="87"/>
      <c r="G45" s="87"/>
      <c r="H45" s="87"/>
      <c r="I45" s="87"/>
      <c r="J45" s="87"/>
      <c r="L45" s="21"/>
    </row>
    <row r="46" spans="1:31" s="1" customFormat="1" ht="14.45" customHeight="1">
      <c r="B46" s="21"/>
      <c r="C46" s="87"/>
      <c r="D46" s="87"/>
      <c r="E46" s="87"/>
      <c r="F46" s="87"/>
      <c r="G46" s="87"/>
      <c r="H46" s="87"/>
      <c r="I46" s="87"/>
      <c r="J46" s="87"/>
      <c r="L46" s="21"/>
    </row>
    <row r="47" spans="1:31" s="1" customFormat="1" ht="14.45" customHeight="1">
      <c r="B47" s="21"/>
      <c r="C47" s="87"/>
      <c r="D47" s="87"/>
      <c r="E47" s="87"/>
      <c r="F47" s="87"/>
      <c r="G47" s="87"/>
      <c r="H47" s="87"/>
      <c r="I47" s="87"/>
      <c r="J47" s="87"/>
      <c r="L47" s="21"/>
    </row>
    <row r="48" spans="1:31" s="1" customFormat="1" ht="14.45" customHeight="1">
      <c r="B48" s="21"/>
      <c r="C48" s="87"/>
      <c r="D48" s="87"/>
      <c r="E48" s="87"/>
      <c r="F48" s="87"/>
      <c r="G48" s="87"/>
      <c r="H48" s="87"/>
      <c r="I48" s="87"/>
      <c r="J48" s="87"/>
      <c r="L48" s="21"/>
    </row>
    <row r="49" spans="1:31" s="1" customFormat="1" ht="14.45" customHeight="1">
      <c r="B49" s="21"/>
      <c r="C49" s="87"/>
      <c r="D49" s="87"/>
      <c r="E49" s="87"/>
      <c r="F49" s="87"/>
      <c r="G49" s="87"/>
      <c r="H49" s="87"/>
      <c r="I49" s="87"/>
      <c r="J49" s="87"/>
      <c r="L49" s="21"/>
    </row>
    <row r="50" spans="1:31" s="2" customFormat="1" ht="14.45" customHeight="1">
      <c r="B50" s="38"/>
      <c r="C50" s="181"/>
      <c r="D50" s="182" t="s">
        <v>45</v>
      </c>
      <c r="E50" s="183"/>
      <c r="F50" s="183"/>
      <c r="G50" s="182" t="s">
        <v>46</v>
      </c>
      <c r="H50" s="183"/>
      <c r="I50" s="183"/>
      <c r="J50" s="183"/>
      <c r="K50" s="40"/>
      <c r="L50" s="38"/>
    </row>
    <row r="51" spans="1:31">
      <c r="B51" s="21"/>
      <c r="C51" s="87"/>
      <c r="D51" s="87"/>
      <c r="E51" s="87"/>
      <c r="F51" s="87"/>
      <c r="G51" s="87"/>
      <c r="H51" s="87"/>
      <c r="I51" s="87"/>
      <c r="J51" s="87"/>
      <c r="L51" s="21"/>
    </row>
    <row r="52" spans="1:31">
      <c r="B52" s="21"/>
      <c r="C52" s="87"/>
      <c r="D52" s="87"/>
      <c r="E52" s="87"/>
      <c r="F52" s="87"/>
      <c r="G52" s="87"/>
      <c r="H52" s="87"/>
      <c r="I52" s="87"/>
      <c r="J52" s="87"/>
      <c r="L52" s="21"/>
    </row>
    <row r="53" spans="1:31">
      <c r="B53" s="21"/>
      <c r="C53" s="87"/>
      <c r="D53" s="87"/>
      <c r="E53" s="87"/>
      <c r="F53" s="87"/>
      <c r="G53" s="87"/>
      <c r="H53" s="87"/>
      <c r="I53" s="87"/>
      <c r="J53" s="87"/>
      <c r="L53" s="21"/>
    </row>
    <row r="54" spans="1:31">
      <c r="B54" s="21"/>
      <c r="C54" s="87"/>
      <c r="D54" s="87"/>
      <c r="E54" s="87"/>
      <c r="F54" s="87"/>
      <c r="G54" s="87"/>
      <c r="H54" s="87"/>
      <c r="I54" s="87"/>
      <c r="J54" s="87"/>
      <c r="L54" s="21"/>
    </row>
    <row r="55" spans="1:31">
      <c r="B55" s="21"/>
      <c r="C55" s="87"/>
      <c r="D55" s="87"/>
      <c r="E55" s="87"/>
      <c r="F55" s="87"/>
      <c r="G55" s="87"/>
      <c r="H55" s="87"/>
      <c r="I55" s="87"/>
      <c r="J55" s="87"/>
      <c r="L55" s="21"/>
    </row>
    <row r="56" spans="1:31">
      <c r="B56" s="21"/>
      <c r="C56" s="87"/>
      <c r="D56" s="87"/>
      <c r="E56" s="87"/>
      <c r="F56" s="87"/>
      <c r="G56" s="87"/>
      <c r="H56" s="87"/>
      <c r="I56" s="87"/>
      <c r="J56" s="87"/>
      <c r="L56" s="21"/>
    </row>
    <row r="57" spans="1:31">
      <c r="B57" s="21"/>
      <c r="C57" s="87"/>
      <c r="D57" s="87"/>
      <c r="E57" s="87"/>
      <c r="F57" s="87"/>
      <c r="G57" s="87"/>
      <c r="H57" s="87"/>
      <c r="I57" s="87"/>
      <c r="J57" s="87"/>
      <c r="L57" s="21"/>
    </row>
    <row r="58" spans="1:31">
      <c r="B58" s="21"/>
      <c r="C58" s="87"/>
      <c r="D58" s="87"/>
      <c r="E58" s="87"/>
      <c r="F58" s="87"/>
      <c r="G58" s="87"/>
      <c r="H58" s="87"/>
      <c r="I58" s="87"/>
      <c r="J58" s="87"/>
      <c r="L58" s="21"/>
    </row>
    <row r="59" spans="1:31">
      <c r="B59" s="21"/>
      <c r="C59" s="87"/>
      <c r="D59" s="87"/>
      <c r="E59" s="87"/>
      <c r="F59" s="87"/>
      <c r="G59" s="87"/>
      <c r="H59" s="87"/>
      <c r="I59" s="87"/>
      <c r="J59" s="87"/>
      <c r="L59" s="21"/>
    </row>
    <row r="60" spans="1:31">
      <c r="B60" s="21"/>
      <c r="C60" s="87"/>
      <c r="D60" s="87"/>
      <c r="E60" s="87"/>
      <c r="F60" s="87"/>
      <c r="G60" s="87"/>
      <c r="H60" s="87"/>
      <c r="I60" s="87"/>
      <c r="J60" s="87"/>
      <c r="L60" s="21"/>
    </row>
    <row r="61" spans="1:31" s="2" customFormat="1" ht="12.75">
      <c r="A61" s="29"/>
      <c r="B61" s="30"/>
      <c r="C61" s="164"/>
      <c r="D61" s="184" t="s">
        <v>47</v>
      </c>
      <c r="E61" s="185"/>
      <c r="F61" s="186" t="s">
        <v>48</v>
      </c>
      <c r="G61" s="184" t="s">
        <v>47</v>
      </c>
      <c r="H61" s="185"/>
      <c r="I61" s="185"/>
      <c r="J61" s="187" t="s">
        <v>48</v>
      </c>
      <c r="K61" s="32"/>
      <c r="L61" s="38"/>
      <c r="S61" s="29"/>
      <c r="T61" s="29"/>
      <c r="U61" s="29"/>
      <c r="V61" s="29"/>
      <c r="W61" s="29"/>
      <c r="X61" s="29"/>
      <c r="Y61" s="29"/>
      <c r="Z61" s="29"/>
      <c r="AA61" s="29"/>
      <c r="AB61" s="29"/>
      <c r="AC61" s="29"/>
      <c r="AD61" s="29"/>
      <c r="AE61" s="29"/>
    </row>
    <row r="62" spans="1:31">
      <c r="B62" s="21"/>
      <c r="C62" s="87"/>
      <c r="D62" s="87"/>
      <c r="E62" s="87"/>
      <c r="F62" s="87"/>
      <c r="G62" s="87"/>
      <c r="H62" s="87"/>
      <c r="I62" s="87"/>
      <c r="J62" s="87"/>
      <c r="L62" s="21"/>
    </row>
    <row r="63" spans="1:31">
      <c r="B63" s="21"/>
      <c r="C63" s="87"/>
      <c r="D63" s="87"/>
      <c r="E63" s="87"/>
      <c r="F63" s="87"/>
      <c r="G63" s="87"/>
      <c r="H63" s="87"/>
      <c r="I63" s="87"/>
      <c r="J63" s="87"/>
      <c r="L63" s="21"/>
    </row>
    <row r="64" spans="1:31">
      <c r="B64" s="21"/>
      <c r="C64" s="87"/>
      <c r="D64" s="87"/>
      <c r="E64" s="87"/>
      <c r="F64" s="87"/>
      <c r="G64" s="87"/>
      <c r="H64" s="87"/>
      <c r="I64" s="87"/>
      <c r="J64" s="87"/>
      <c r="L64" s="21"/>
    </row>
    <row r="65" spans="1:31" s="2" customFormat="1" ht="12.75">
      <c r="A65" s="29"/>
      <c r="B65" s="30"/>
      <c r="C65" s="164"/>
      <c r="D65" s="182" t="s">
        <v>49</v>
      </c>
      <c r="E65" s="188"/>
      <c r="F65" s="188"/>
      <c r="G65" s="182" t="s">
        <v>50</v>
      </c>
      <c r="H65" s="188"/>
      <c r="I65" s="188"/>
      <c r="J65" s="188"/>
      <c r="K65" s="42"/>
      <c r="L65" s="38"/>
      <c r="S65" s="29"/>
      <c r="T65" s="29"/>
      <c r="U65" s="29"/>
      <c r="V65" s="29"/>
      <c r="W65" s="29"/>
      <c r="X65" s="29"/>
      <c r="Y65" s="29"/>
      <c r="Z65" s="29"/>
      <c r="AA65" s="29"/>
      <c r="AB65" s="29"/>
      <c r="AC65" s="29"/>
      <c r="AD65" s="29"/>
      <c r="AE65" s="29"/>
    </row>
    <row r="66" spans="1:31">
      <c r="B66" s="21"/>
      <c r="C66" s="87"/>
      <c r="D66" s="87"/>
      <c r="E66" s="87"/>
      <c r="F66" s="87"/>
      <c r="G66" s="87"/>
      <c r="H66" s="87"/>
      <c r="I66" s="87"/>
      <c r="J66" s="87"/>
      <c r="L66" s="21"/>
    </row>
    <row r="67" spans="1:31">
      <c r="B67" s="21"/>
      <c r="C67" s="87"/>
      <c r="D67" s="87"/>
      <c r="E67" s="87"/>
      <c r="F67" s="87"/>
      <c r="G67" s="87"/>
      <c r="H67" s="87"/>
      <c r="I67" s="87"/>
      <c r="J67" s="87"/>
      <c r="L67" s="21"/>
    </row>
    <row r="68" spans="1:31">
      <c r="B68" s="21"/>
      <c r="C68" s="87"/>
      <c r="D68" s="87"/>
      <c r="E68" s="87"/>
      <c r="F68" s="87"/>
      <c r="G68" s="87"/>
      <c r="H68" s="87"/>
      <c r="I68" s="87"/>
      <c r="J68" s="87"/>
      <c r="L68" s="21"/>
    </row>
    <row r="69" spans="1:31">
      <c r="B69" s="21"/>
      <c r="C69" s="87"/>
      <c r="D69" s="87"/>
      <c r="E69" s="87"/>
      <c r="F69" s="87"/>
      <c r="G69" s="87"/>
      <c r="H69" s="87"/>
      <c r="I69" s="87"/>
      <c r="J69" s="87"/>
      <c r="L69" s="21"/>
    </row>
    <row r="70" spans="1:31">
      <c r="B70" s="21"/>
      <c r="C70" s="87"/>
      <c r="D70" s="87"/>
      <c r="E70" s="87"/>
      <c r="F70" s="87"/>
      <c r="G70" s="87"/>
      <c r="H70" s="87"/>
      <c r="I70" s="87"/>
      <c r="J70" s="87"/>
      <c r="L70" s="21"/>
    </row>
    <row r="71" spans="1:31">
      <c r="B71" s="21"/>
      <c r="C71" s="87"/>
      <c r="D71" s="87"/>
      <c r="E71" s="87"/>
      <c r="F71" s="87"/>
      <c r="G71" s="87"/>
      <c r="H71" s="87"/>
      <c r="I71" s="87"/>
      <c r="J71" s="87"/>
      <c r="L71" s="21"/>
    </row>
    <row r="72" spans="1:31">
      <c r="B72" s="21"/>
      <c r="C72" s="87"/>
      <c r="D72" s="87"/>
      <c r="E72" s="87"/>
      <c r="F72" s="87"/>
      <c r="G72" s="87"/>
      <c r="H72" s="87"/>
      <c r="I72" s="87"/>
      <c r="J72" s="87"/>
      <c r="L72" s="21"/>
    </row>
    <row r="73" spans="1:31">
      <c r="B73" s="21"/>
      <c r="C73" s="87"/>
      <c r="D73" s="87"/>
      <c r="E73" s="87"/>
      <c r="F73" s="87"/>
      <c r="G73" s="87"/>
      <c r="H73" s="87"/>
      <c r="I73" s="87"/>
      <c r="J73" s="87"/>
      <c r="L73" s="21"/>
    </row>
    <row r="74" spans="1:31">
      <c r="B74" s="21"/>
      <c r="C74" s="87"/>
      <c r="D74" s="87"/>
      <c r="E74" s="87"/>
      <c r="F74" s="87"/>
      <c r="G74" s="87"/>
      <c r="H74" s="87"/>
      <c r="I74" s="87"/>
      <c r="J74" s="87"/>
      <c r="L74" s="21"/>
    </row>
    <row r="75" spans="1:31">
      <c r="B75" s="21"/>
      <c r="C75" s="87"/>
      <c r="D75" s="87"/>
      <c r="E75" s="87"/>
      <c r="F75" s="87"/>
      <c r="G75" s="87"/>
      <c r="H75" s="87"/>
      <c r="I75" s="87"/>
      <c r="J75" s="87"/>
      <c r="L75" s="21"/>
    </row>
    <row r="76" spans="1:31" s="2" customFormat="1" ht="12.75">
      <c r="A76" s="29"/>
      <c r="B76" s="30"/>
      <c r="C76" s="164"/>
      <c r="D76" s="184" t="s">
        <v>47</v>
      </c>
      <c r="E76" s="185"/>
      <c r="F76" s="186" t="s">
        <v>48</v>
      </c>
      <c r="G76" s="184" t="s">
        <v>47</v>
      </c>
      <c r="H76" s="185"/>
      <c r="I76" s="185"/>
      <c r="J76" s="187" t="s">
        <v>48</v>
      </c>
      <c r="K76" s="32"/>
      <c r="L76" s="38"/>
      <c r="S76" s="29"/>
      <c r="T76" s="29"/>
      <c r="U76" s="29"/>
      <c r="V76" s="29"/>
      <c r="W76" s="29"/>
      <c r="X76" s="29"/>
      <c r="Y76" s="29"/>
      <c r="Z76" s="29"/>
      <c r="AA76" s="29"/>
      <c r="AB76" s="29"/>
      <c r="AC76" s="29"/>
      <c r="AD76" s="29"/>
      <c r="AE76" s="29"/>
    </row>
    <row r="77" spans="1:31" s="2" customFormat="1" ht="14.45" customHeight="1">
      <c r="A77" s="29"/>
      <c r="B77" s="43"/>
      <c r="C77" s="189"/>
      <c r="D77" s="189"/>
      <c r="E77" s="189"/>
      <c r="F77" s="189"/>
      <c r="G77" s="189"/>
      <c r="H77" s="189"/>
      <c r="I77" s="189"/>
      <c r="J77" s="189"/>
      <c r="K77" s="44"/>
      <c r="L77" s="38"/>
      <c r="S77" s="29"/>
      <c r="T77" s="29"/>
      <c r="U77" s="29"/>
      <c r="V77" s="29"/>
      <c r="W77" s="29"/>
      <c r="X77" s="29"/>
      <c r="Y77" s="29"/>
      <c r="Z77" s="29"/>
      <c r="AA77" s="29"/>
      <c r="AB77" s="29"/>
      <c r="AC77" s="29"/>
      <c r="AD77" s="29"/>
      <c r="AE77" s="29"/>
    </row>
    <row r="78" spans="1:31">
      <c r="C78" s="87"/>
      <c r="D78" s="87"/>
      <c r="E78" s="87"/>
      <c r="F78" s="87"/>
      <c r="G78" s="87"/>
      <c r="H78" s="87"/>
      <c r="I78" s="87"/>
      <c r="J78" s="87"/>
    </row>
    <row r="79" spans="1:31">
      <c r="C79" s="87"/>
      <c r="D79" s="87"/>
      <c r="E79" s="87"/>
      <c r="F79" s="87"/>
      <c r="G79" s="87"/>
      <c r="H79" s="87"/>
      <c r="I79" s="87"/>
      <c r="J79" s="87"/>
    </row>
    <row r="80" spans="1:31">
      <c r="C80" s="87"/>
      <c r="D80" s="87"/>
      <c r="E80" s="87"/>
      <c r="F80" s="87"/>
      <c r="G80" s="87"/>
      <c r="H80" s="87"/>
      <c r="I80" s="87"/>
      <c r="J80" s="87"/>
    </row>
    <row r="81" spans="1:47" s="2" customFormat="1" ht="6.95" hidden="1" customHeight="1">
      <c r="A81" s="29"/>
      <c r="B81" s="45"/>
      <c r="C81" s="190"/>
      <c r="D81" s="190"/>
      <c r="E81" s="190"/>
      <c r="F81" s="190"/>
      <c r="G81" s="190"/>
      <c r="H81" s="190"/>
      <c r="I81" s="190"/>
      <c r="J81" s="190"/>
      <c r="K81" s="46"/>
      <c r="L81" s="38"/>
      <c r="S81" s="29"/>
      <c r="T81" s="29"/>
      <c r="U81" s="29"/>
      <c r="V81" s="29"/>
      <c r="W81" s="29"/>
      <c r="X81" s="29"/>
      <c r="Y81" s="29"/>
      <c r="Z81" s="29"/>
      <c r="AA81" s="29"/>
      <c r="AB81" s="29"/>
      <c r="AC81" s="29"/>
      <c r="AD81" s="29"/>
      <c r="AE81" s="29"/>
    </row>
    <row r="82" spans="1:47" s="2" customFormat="1" ht="24.95" hidden="1" customHeight="1">
      <c r="A82" s="29"/>
      <c r="B82" s="30"/>
      <c r="C82" s="162" t="s">
        <v>113</v>
      </c>
      <c r="D82" s="164"/>
      <c r="E82" s="164"/>
      <c r="F82" s="164"/>
      <c r="G82" s="164"/>
      <c r="H82" s="164"/>
      <c r="I82" s="164"/>
      <c r="J82" s="164"/>
      <c r="K82" s="29"/>
      <c r="L82" s="38"/>
      <c r="S82" s="29"/>
      <c r="T82" s="29"/>
      <c r="U82" s="29"/>
      <c r="V82" s="29"/>
      <c r="W82" s="29"/>
      <c r="X82" s="29"/>
      <c r="Y82" s="29"/>
      <c r="Z82" s="29"/>
      <c r="AA82" s="29"/>
      <c r="AB82" s="29"/>
      <c r="AC82" s="29"/>
      <c r="AD82" s="29"/>
      <c r="AE82" s="29"/>
    </row>
    <row r="83" spans="1:47" s="2" customFormat="1" ht="6.95" hidden="1" customHeight="1">
      <c r="A83" s="29"/>
      <c r="B83" s="30"/>
      <c r="C83" s="164"/>
      <c r="D83" s="164"/>
      <c r="E83" s="164"/>
      <c r="F83" s="164"/>
      <c r="G83" s="164"/>
      <c r="H83" s="164"/>
      <c r="I83" s="164"/>
      <c r="J83" s="164"/>
      <c r="K83" s="29"/>
      <c r="L83" s="38"/>
      <c r="S83" s="29"/>
      <c r="T83" s="29"/>
      <c r="U83" s="29"/>
      <c r="V83" s="29"/>
      <c r="W83" s="29"/>
      <c r="X83" s="29"/>
      <c r="Y83" s="29"/>
      <c r="Z83" s="29"/>
      <c r="AA83" s="29"/>
      <c r="AB83" s="29"/>
      <c r="AC83" s="29"/>
      <c r="AD83" s="29"/>
      <c r="AE83" s="29"/>
    </row>
    <row r="84" spans="1:47" s="2" customFormat="1" ht="12" hidden="1" customHeight="1">
      <c r="A84" s="29"/>
      <c r="B84" s="30"/>
      <c r="C84" s="163" t="s">
        <v>14</v>
      </c>
      <c r="D84" s="164"/>
      <c r="E84" s="164"/>
      <c r="F84" s="164"/>
      <c r="G84" s="164"/>
      <c r="H84" s="164"/>
      <c r="I84" s="164"/>
      <c r="J84" s="164"/>
      <c r="K84" s="29"/>
      <c r="L84" s="38"/>
      <c r="S84" s="29"/>
      <c r="T84" s="29"/>
      <c r="U84" s="29"/>
      <c r="V84" s="29"/>
      <c r="W84" s="29"/>
      <c r="X84" s="29"/>
      <c r="Y84" s="29"/>
      <c r="Z84" s="29"/>
      <c r="AA84" s="29"/>
      <c r="AB84" s="29"/>
      <c r="AC84" s="29"/>
      <c r="AD84" s="29"/>
      <c r="AE84" s="29"/>
    </row>
    <row r="85" spans="1:47" s="2" customFormat="1" ht="16.5" hidden="1" customHeight="1">
      <c r="A85" s="29"/>
      <c r="B85" s="30"/>
      <c r="C85" s="164"/>
      <c r="D85" s="164"/>
      <c r="E85" s="283" t="str">
        <f>E7</f>
        <v>Revitalizace parkoviště u NB</v>
      </c>
      <c r="F85" s="284"/>
      <c r="G85" s="284"/>
      <c r="H85" s="284"/>
      <c r="I85" s="164"/>
      <c r="J85" s="164"/>
      <c r="K85" s="29"/>
      <c r="L85" s="38"/>
      <c r="S85" s="29"/>
      <c r="T85" s="29"/>
      <c r="U85" s="29"/>
      <c r="V85" s="29"/>
      <c r="W85" s="29"/>
      <c r="X85" s="29"/>
      <c r="Y85" s="29"/>
      <c r="Z85" s="29"/>
      <c r="AA85" s="29"/>
      <c r="AB85" s="29"/>
      <c r="AC85" s="29"/>
      <c r="AD85" s="29"/>
      <c r="AE85" s="29"/>
    </row>
    <row r="86" spans="1:47" s="2" customFormat="1" ht="12" hidden="1" customHeight="1">
      <c r="A86" s="29"/>
      <c r="B86" s="30"/>
      <c r="C86" s="163" t="s">
        <v>111</v>
      </c>
      <c r="D86" s="164"/>
      <c r="E86" s="164"/>
      <c r="F86" s="164"/>
      <c r="G86" s="164"/>
      <c r="H86" s="164"/>
      <c r="I86" s="164"/>
      <c r="J86" s="164"/>
      <c r="K86" s="29"/>
      <c r="L86" s="38"/>
      <c r="S86" s="29"/>
      <c r="T86" s="29"/>
      <c r="U86" s="29"/>
      <c r="V86" s="29"/>
      <c r="W86" s="29"/>
      <c r="X86" s="29"/>
      <c r="Y86" s="29"/>
      <c r="Z86" s="29"/>
      <c r="AA86" s="29"/>
      <c r="AB86" s="29"/>
      <c r="AC86" s="29"/>
      <c r="AD86" s="29"/>
      <c r="AE86" s="29"/>
    </row>
    <row r="87" spans="1:47" s="2" customFormat="1" ht="16.5" hidden="1" customHeight="1">
      <c r="A87" s="29"/>
      <c r="B87" s="30"/>
      <c r="C87" s="164"/>
      <c r="D87" s="164"/>
      <c r="E87" s="281" t="str">
        <f>E9</f>
        <v>03 - Elektro</v>
      </c>
      <c r="F87" s="282"/>
      <c r="G87" s="282"/>
      <c r="H87" s="282"/>
      <c r="I87" s="164"/>
      <c r="J87" s="164"/>
      <c r="K87" s="29"/>
      <c r="L87" s="38"/>
      <c r="S87" s="29"/>
      <c r="T87" s="29"/>
      <c r="U87" s="29"/>
      <c r="V87" s="29"/>
      <c r="W87" s="29"/>
      <c r="X87" s="29"/>
      <c r="Y87" s="29"/>
      <c r="Z87" s="29"/>
      <c r="AA87" s="29"/>
      <c r="AB87" s="29"/>
      <c r="AC87" s="29"/>
      <c r="AD87" s="29"/>
      <c r="AE87" s="29"/>
    </row>
    <row r="88" spans="1:47" s="2" customFormat="1" ht="6.95" hidden="1" customHeight="1">
      <c r="A88" s="29"/>
      <c r="B88" s="30"/>
      <c r="C88" s="164"/>
      <c r="D88" s="164"/>
      <c r="E88" s="164"/>
      <c r="F88" s="164"/>
      <c r="G88" s="164"/>
      <c r="H88" s="164"/>
      <c r="I88" s="164"/>
      <c r="J88" s="164"/>
      <c r="K88" s="29"/>
      <c r="L88" s="38"/>
      <c r="S88" s="29"/>
      <c r="T88" s="29"/>
      <c r="U88" s="29"/>
      <c r="V88" s="29"/>
      <c r="W88" s="29"/>
      <c r="X88" s="29"/>
      <c r="Y88" s="29"/>
      <c r="Z88" s="29"/>
      <c r="AA88" s="29"/>
      <c r="AB88" s="29"/>
      <c r="AC88" s="29"/>
      <c r="AD88" s="29"/>
      <c r="AE88" s="29"/>
    </row>
    <row r="89" spans="1:47" s="2" customFormat="1" ht="12" hidden="1" customHeight="1">
      <c r="A89" s="29"/>
      <c r="B89" s="30"/>
      <c r="C89" s="163" t="s">
        <v>18</v>
      </c>
      <c r="D89" s="164"/>
      <c r="E89" s="164"/>
      <c r="F89" s="165" t="str">
        <f>F12</f>
        <v xml:space="preserve">Praha </v>
      </c>
      <c r="G89" s="164"/>
      <c r="H89" s="164"/>
      <c r="I89" s="163" t="s">
        <v>20</v>
      </c>
      <c r="J89" s="166" t="str">
        <f>IF(J12="","",J12)</f>
        <v>17. 9. 2025</v>
      </c>
      <c r="K89" s="29"/>
      <c r="L89" s="38"/>
      <c r="S89" s="29"/>
      <c r="T89" s="29"/>
      <c r="U89" s="29"/>
      <c r="V89" s="29"/>
      <c r="W89" s="29"/>
      <c r="X89" s="29"/>
      <c r="Y89" s="29"/>
      <c r="Z89" s="29"/>
      <c r="AA89" s="29"/>
      <c r="AB89" s="29"/>
      <c r="AC89" s="29"/>
      <c r="AD89" s="29"/>
      <c r="AE89" s="29"/>
    </row>
    <row r="90" spans="1:47" s="2" customFormat="1" ht="6.95" hidden="1" customHeight="1">
      <c r="A90" s="29"/>
      <c r="B90" s="30"/>
      <c r="C90" s="164"/>
      <c r="D90" s="164"/>
      <c r="E90" s="164"/>
      <c r="F90" s="164"/>
      <c r="G90" s="164"/>
      <c r="H90" s="164"/>
      <c r="I90" s="164"/>
      <c r="J90" s="164"/>
      <c r="K90" s="29"/>
      <c r="L90" s="38"/>
      <c r="S90" s="29"/>
      <c r="T90" s="29"/>
      <c r="U90" s="29"/>
      <c r="V90" s="29"/>
      <c r="W90" s="29"/>
      <c r="X90" s="29"/>
      <c r="Y90" s="29"/>
      <c r="Z90" s="29"/>
      <c r="AA90" s="29"/>
      <c r="AB90" s="29"/>
      <c r="AC90" s="29"/>
      <c r="AD90" s="29"/>
      <c r="AE90" s="29"/>
    </row>
    <row r="91" spans="1:47" s="2" customFormat="1" ht="15.2" hidden="1" customHeight="1">
      <c r="A91" s="29"/>
      <c r="B91" s="30"/>
      <c r="C91" s="163" t="s">
        <v>22</v>
      </c>
      <c r="D91" s="164"/>
      <c r="E91" s="164"/>
      <c r="F91" s="165" t="str">
        <f>E15</f>
        <v xml:space="preserve"> </v>
      </c>
      <c r="G91" s="164"/>
      <c r="H91" s="164"/>
      <c r="I91" s="163" t="s">
        <v>27</v>
      </c>
      <c r="J91" s="191" t="str">
        <f>E21</f>
        <v xml:space="preserve"> </v>
      </c>
      <c r="K91" s="29"/>
      <c r="L91" s="38"/>
      <c r="S91" s="29"/>
      <c r="T91" s="29"/>
      <c r="U91" s="29"/>
      <c r="V91" s="29"/>
      <c r="W91" s="29"/>
      <c r="X91" s="29"/>
      <c r="Y91" s="29"/>
      <c r="Z91" s="29"/>
      <c r="AA91" s="29"/>
      <c r="AB91" s="29"/>
      <c r="AC91" s="29"/>
      <c r="AD91" s="29"/>
      <c r="AE91" s="29"/>
    </row>
    <row r="92" spans="1:47" s="2" customFormat="1" ht="15.2" hidden="1" customHeight="1">
      <c r="A92" s="29"/>
      <c r="B92" s="30"/>
      <c r="C92" s="163" t="s">
        <v>26</v>
      </c>
      <c r="D92" s="164"/>
      <c r="E92" s="164"/>
      <c r="F92" s="165" t="str">
        <f>IF(E18="","",E18)</f>
        <v xml:space="preserve"> </v>
      </c>
      <c r="G92" s="164"/>
      <c r="H92" s="164"/>
      <c r="I92" s="163" t="s">
        <v>29</v>
      </c>
      <c r="J92" s="191" t="str">
        <f>E24</f>
        <v>Ing. Milan Dušek</v>
      </c>
      <c r="K92" s="29"/>
      <c r="L92" s="38"/>
      <c r="S92" s="29"/>
      <c r="T92" s="29"/>
      <c r="U92" s="29"/>
      <c r="V92" s="29"/>
      <c r="W92" s="29"/>
      <c r="X92" s="29"/>
      <c r="Y92" s="29"/>
      <c r="Z92" s="29"/>
      <c r="AA92" s="29"/>
      <c r="AB92" s="29"/>
      <c r="AC92" s="29"/>
      <c r="AD92" s="29"/>
      <c r="AE92" s="29"/>
    </row>
    <row r="93" spans="1:47" s="2" customFormat="1" ht="10.35" hidden="1" customHeight="1">
      <c r="A93" s="29"/>
      <c r="B93" s="30"/>
      <c r="C93" s="164"/>
      <c r="D93" s="164"/>
      <c r="E93" s="164"/>
      <c r="F93" s="164"/>
      <c r="G93" s="164"/>
      <c r="H93" s="164"/>
      <c r="I93" s="164"/>
      <c r="J93" s="164"/>
      <c r="K93" s="29"/>
      <c r="L93" s="38"/>
      <c r="S93" s="29"/>
      <c r="T93" s="29"/>
      <c r="U93" s="29"/>
      <c r="V93" s="29"/>
      <c r="W93" s="29"/>
      <c r="X93" s="29"/>
      <c r="Y93" s="29"/>
      <c r="Z93" s="29"/>
      <c r="AA93" s="29"/>
      <c r="AB93" s="29"/>
      <c r="AC93" s="29"/>
      <c r="AD93" s="29"/>
      <c r="AE93" s="29"/>
    </row>
    <row r="94" spans="1:47" s="2" customFormat="1" ht="29.25" hidden="1" customHeight="1">
      <c r="A94" s="29"/>
      <c r="B94" s="30"/>
      <c r="C94" s="192" t="s">
        <v>114</v>
      </c>
      <c r="D94" s="175"/>
      <c r="E94" s="175"/>
      <c r="F94" s="175"/>
      <c r="G94" s="175"/>
      <c r="H94" s="175"/>
      <c r="I94" s="175"/>
      <c r="J94" s="193" t="s">
        <v>115</v>
      </c>
      <c r="K94" s="92"/>
      <c r="L94" s="38"/>
      <c r="S94" s="29"/>
      <c r="T94" s="29"/>
      <c r="U94" s="29"/>
      <c r="V94" s="29"/>
      <c r="W94" s="29"/>
      <c r="X94" s="29"/>
      <c r="Y94" s="29"/>
      <c r="Z94" s="29"/>
      <c r="AA94" s="29"/>
      <c r="AB94" s="29"/>
      <c r="AC94" s="29"/>
      <c r="AD94" s="29"/>
      <c r="AE94" s="29"/>
    </row>
    <row r="95" spans="1:47" s="2" customFormat="1" ht="10.35" hidden="1" customHeight="1">
      <c r="A95" s="29"/>
      <c r="B95" s="30"/>
      <c r="C95" s="164"/>
      <c r="D95" s="164"/>
      <c r="E95" s="164"/>
      <c r="F95" s="164"/>
      <c r="G95" s="164"/>
      <c r="H95" s="164"/>
      <c r="I95" s="164"/>
      <c r="J95" s="164"/>
      <c r="K95" s="29"/>
      <c r="L95" s="38"/>
      <c r="S95" s="29"/>
      <c r="T95" s="29"/>
      <c r="U95" s="29"/>
      <c r="V95" s="29"/>
      <c r="W95" s="29"/>
      <c r="X95" s="29"/>
      <c r="Y95" s="29"/>
      <c r="Z95" s="29"/>
      <c r="AA95" s="29"/>
      <c r="AB95" s="29"/>
      <c r="AC95" s="29"/>
      <c r="AD95" s="29"/>
      <c r="AE95" s="29"/>
    </row>
    <row r="96" spans="1:47" s="2" customFormat="1" ht="22.9" hidden="1" customHeight="1">
      <c r="A96" s="29"/>
      <c r="B96" s="30"/>
      <c r="C96" s="194" t="s">
        <v>116</v>
      </c>
      <c r="D96" s="164"/>
      <c r="E96" s="164"/>
      <c r="F96" s="164"/>
      <c r="G96" s="164"/>
      <c r="H96" s="164"/>
      <c r="I96" s="164"/>
      <c r="J96" s="170">
        <f>J124</f>
        <v>0</v>
      </c>
      <c r="K96" s="29"/>
      <c r="L96" s="38"/>
      <c r="S96" s="29"/>
      <c r="T96" s="29"/>
      <c r="U96" s="29"/>
      <c r="V96" s="29"/>
      <c r="W96" s="29"/>
      <c r="X96" s="29"/>
      <c r="Y96" s="29"/>
      <c r="Z96" s="29"/>
      <c r="AA96" s="29"/>
      <c r="AB96" s="29"/>
      <c r="AC96" s="29"/>
      <c r="AD96" s="29"/>
      <c r="AE96" s="29"/>
      <c r="AU96" s="18" t="s">
        <v>117</v>
      </c>
    </row>
    <row r="97" spans="1:31" s="9" customFormat="1" ht="24.95" hidden="1" customHeight="1">
      <c r="B97" s="94"/>
      <c r="C97" s="195"/>
      <c r="D97" s="196" t="s">
        <v>502</v>
      </c>
      <c r="E97" s="197"/>
      <c r="F97" s="197"/>
      <c r="G97" s="197"/>
      <c r="H97" s="197"/>
      <c r="I97" s="197"/>
      <c r="J97" s="198">
        <f>J125</f>
        <v>0</v>
      </c>
      <c r="L97" s="94"/>
    </row>
    <row r="98" spans="1:31" s="10" customFormat="1" ht="19.899999999999999" hidden="1" customHeight="1">
      <c r="B98" s="95"/>
      <c r="C98" s="199"/>
      <c r="D98" s="200" t="s">
        <v>503</v>
      </c>
      <c r="E98" s="201"/>
      <c r="F98" s="201"/>
      <c r="G98" s="201"/>
      <c r="H98" s="201"/>
      <c r="I98" s="201"/>
      <c r="J98" s="202">
        <f>J126</f>
        <v>0</v>
      </c>
      <c r="L98" s="95"/>
    </row>
    <row r="99" spans="1:31" s="10" customFormat="1" ht="19.899999999999999" hidden="1" customHeight="1">
      <c r="B99" s="95"/>
      <c r="C99" s="199"/>
      <c r="D99" s="200" t="s">
        <v>504</v>
      </c>
      <c r="E99" s="201"/>
      <c r="F99" s="201"/>
      <c r="G99" s="201"/>
      <c r="H99" s="201"/>
      <c r="I99" s="201"/>
      <c r="J99" s="202">
        <f>J138</f>
        <v>0</v>
      </c>
      <c r="L99" s="95"/>
    </row>
    <row r="100" spans="1:31" s="10" customFormat="1" ht="19.899999999999999" hidden="1" customHeight="1">
      <c r="B100" s="95"/>
      <c r="C100" s="199"/>
      <c r="D100" s="200" t="s">
        <v>505</v>
      </c>
      <c r="E100" s="201"/>
      <c r="F100" s="201"/>
      <c r="G100" s="201"/>
      <c r="H100" s="201"/>
      <c r="I100" s="201"/>
      <c r="J100" s="202">
        <f>J149</f>
        <v>0</v>
      </c>
      <c r="L100" s="95"/>
    </row>
    <row r="101" spans="1:31" s="10" customFormat="1" ht="19.899999999999999" hidden="1" customHeight="1">
      <c r="B101" s="95"/>
      <c r="C101" s="199"/>
      <c r="D101" s="200" t="s">
        <v>506</v>
      </c>
      <c r="E101" s="201"/>
      <c r="F101" s="201"/>
      <c r="G101" s="201"/>
      <c r="H101" s="201"/>
      <c r="I101" s="201"/>
      <c r="J101" s="202">
        <f>J161</f>
        <v>0</v>
      </c>
      <c r="L101" s="95"/>
    </row>
    <row r="102" spans="1:31" s="10" customFormat="1" ht="19.899999999999999" hidden="1" customHeight="1">
      <c r="B102" s="95"/>
      <c r="C102" s="199"/>
      <c r="D102" s="200" t="s">
        <v>507</v>
      </c>
      <c r="E102" s="201"/>
      <c r="F102" s="201"/>
      <c r="G102" s="201"/>
      <c r="H102" s="201"/>
      <c r="I102" s="201"/>
      <c r="J102" s="202">
        <f>J170</f>
        <v>0</v>
      </c>
      <c r="L102" s="95"/>
    </row>
    <row r="103" spans="1:31" s="10" customFormat="1" ht="19.899999999999999" hidden="1" customHeight="1">
      <c r="B103" s="95"/>
      <c r="C103" s="199"/>
      <c r="D103" s="200" t="s">
        <v>508</v>
      </c>
      <c r="E103" s="201"/>
      <c r="F103" s="201"/>
      <c r="G103" s="201"/>
      <c r="H103" s="201"/>
      <c r="I103" s="201"/>
      <c r="J103" s="202">
        <f>J192</f>
        <v>0</v>
      </c>
      <c r="L103" s="95"/>
    </row>
    <row r="104" spans="1:31" s="10" customFormat="1" ht="19.899999999999999" hidden="1" customHeight="1">
      <c r="B104" s="95"/>
      <c r="C104" s="199"/>
      <c r="D104" s="200" t="s">
        <v>509</v>
      </c>
      <c r="E104" s="201"/>
      <c r="F104" s="201"/>
      <c r="G104" s="201"/>
      <c r="H104" s="201"/>
      <c r="I104" s="201"/>
      <c r="J104" s="202">
        <f>J203</f>
        <v>0</v>
      </c>
      <c r="L104" s="95"/>
    </row>
    <row r="105" spans="1:31" s="2" customFormat="1" ht="21.75" hidden="1" customHeight="1">
      <c r="A105" s="29"/>
      <c r="B105" s="30"/>
      <c r="C105" s="164"/>
      <c r="D105" s="164"/>
      <c r="E105" s="164"/>
      <c r="F105" s="164"/>
      <c r="G105" s="164"/>
      <c r="H105" s="164"/>
      <c r="I105" s="164"/>
      <c r="J105" s="164"/>
      <c r="K105" s="29"/>
      <c r="L105" s="38"/>
      <c r="S105" s="29"/>
      <c r="T105" s="29"/>
      <c r="U105" s="29"/>
      <c r="V105" s="29"/>
      <c r="W105" s="29"/>
      <c r="X105" s="29"/>
      <c r="Y105" s="29"/>
      <c r="Z105" s="29"/>
      <c r="AA105" s="29"/>
      <c r="AB105" s="29"/>
      <c r="AC105" s="29"/>
      <c r="AD105" s="29"/>
      <c r="AE105" s="29"/>
    </row>
    <row r="106" spans="1:31" s="2" customFormat="1" ht="6.95" hidden="1" customHeight="1">
      <c r="A106" s="29"/>
      <c r="B106" s="43"/>
      <c r="C106" s="189"/>
      <c r="D106" s="189"/>
      <c r="E106" s="189"/>
      <c r="F106" s="189"/>
      <c r="G106" s="189"/>
      <c r="H106" s="189"/>
      <c r="I106" s="189"/>
      <c r="J106" s="189"/>
      <c r="K106" s="44"/>
      <c r="L106" s="38"/>
      <c r="S106" s="29"/>
      <c r="T106" s="29"/>
      <c r="U106" s="29"/>
      <c r="V106" s="29"/>
      <c r="W106" s="29"/>
      <c r="X106" s="29"/>
      <c r="Y106" s="29"/>
      <c r="Z106" s="29"/>
      <c r="AA106" s="29"/>
      <c r="AB106" s="29"/>
      <c r="AC106" s="29"/>
      <c r="AD106" s="29"/>
      <c r="AE106" s="29"/>
    </row>
    <row r="107" spans="1:31" hidden="1">
      <c r="C107" s="87"/>
      <c r="D107" s="87"/>
      <c r="E107" s="87"/>
      <c r="F107" s="87"/>
      <c r="G107" s="87"/>
      <c r="H107" s="87"/>
      <c r="I107" s="87"/>
      <c r="J107" s="87"/>
    </row>
    <row r="108" spans="1:31" hidden="1">
      <c r="C108" s="87"/>
      <c r="D108" s="87"/>
      <c r="E108" s="87"/>
      <c r="F108" s="87"/>
      <c r="G108" s="87"/>
      <c r="H108" s="87"/>
      <c r="I108" s="87"/>
      <c r="J108" s="87"/>
    </row>
    <row r="109" spans="1:31" hidden="1">
      <c r="C109" s="87"/>
      <c r="D109" s="87"/>
      <c r="E109" s="87"/>
      <c r="F109" s="87"/>
      <c r="G109" s="87"/>
      <c r="H109" s="87"/>
      <c r="I109" s="87"/>
      <c r="J109" s="87"/>
    </row>
    <row r="110" spans="1:31" s="2" customFormat="1" ht="6.95" customHeight="1">
      <c r="A110" s="29"/>
      <c r="B110" s="45"/>
      <c r="C110" s="190"/>
      <c r="D110" s="190"/>
      <c r="E110" s="190"/>
      <c r="F110" s="190"/>
      <c r="G110" s="190"/>
      <c r="H110" s="190"/>
      <c r="I110" s="190"/>
      <c r="J110" s="190"/>
      <c r="K110" s="46"/>
      <c r="L110" s="38"/>
      <c r="S110" s="29"/>
      <c r="T110" s="29"/>
      <c r="U110" s="29"/>
      <c r="V110" s="29"/>
      <c r="W110" s="29"/>
      <c r="X110" s="29"/>
      <c r="Y110" s="29"/>
      <c r="Z110" s="29"/>
      <c r="AA110" s="29"/>
      <c r="AB110" s="29"/>
      <c r="AC110" s="29"/>
      <c r="AD110" s="29"/>
      <c r="AE110" s="29"/>
    </row>
    <row r="111" spans="1:31" s="2" customFormat="1" ht="24.95" customHeight="1">
      <c r="A111" s="29"/>
      <c r="B111" s="30"/>
      <c r="C111" s="162" t="s">
        <v>130</v>
      </c>
      <c r="D111" s="164"/>
      <c r="E111" s="164"/>
      <c r="F111" s="164"/>
      <c r="G111" s="164"/>
      <c r="H111" s="164"/>
      <c r="I111" s="164"/>
      <c r="J111" s="164"/>
      <c r="K111" s="29"/>
      <c r="L111" s="38"/>
      <c r="S111" s="29"/>
      <c r="T111" s="29"/>
      <c r="U111" s="29"/>
      <c r="V111" s="29"/>
      <c r="W111" s="29"/>
      <c r="X111" s="29"/>
      <c r="Y111" s="29"/>
      <c r="Z111" s="29"/>
      <c r="AA111" s="29"/>
      <c r="AB111" s="29"/>
      <c r="AC111" s="29"/>
      <c r="AD111" s="29"/>
      <c r="AE111" s="29"/>
    </row>
    <row r="112" spans="1:31" s="2" customFormat="1" ht="6.95" customHeight="1">
      <c r="A112" s="29"/>
      <c r="B112" s="30"/>
      <c r="C112" s="164"/>
      <c r="D112" s="164"/>
      <c r="E112" s="164"/>
      <c r="F112" s="164"/>
      <c r="G112" s="164"/>
      <c r="H112" s="164"/>
      <c r="I112" s="164"/>
      <c r="J112" s="164"/>
      <c r="K112" s="29"/>
      <c r="L112" s="38"/>
      <c r="S112" s="29"/>
      <c r="T112" s="29"/>
      <c r="U112" s="29"/>
      <c r="V112" s="29"/>
      <c r="W112" s="29"/>
      <c r="X112" s="29"/>
      <c r="Y112" s="29"/>
      <c r="Z112" s="29"/>
      <c r="AA112" s="29"/>
      <c r="AB112" s="29"/>
      <c r="AC112" s="29"/>
      <c r="AD112" s="29"/>
      <c r="AE112" s="29"/>
    </row>
    <row r="113" spans="1:65" s="2" customFormat="1" ht="12" customHeight="1">
      <c r="A113" s="29"/>
      <c r="B113" s="30"/>
      <c r="C113" s="163" t="s">
        <v>14</v>
      </c>
      <c r="D113" s="164"/>
      <c r="E113" s="164"/>
      <c r="F113" s="164"/>
      <c r="G113" s="164"/>
      <c r="H113" s="164"/>
      <c r="I113" s="164"/>
      <c r="J113" s="164"/>
      <c r="K113" s="29"/>
      <c r="L113" s="38"/>
      <c r="S113" s="29"/>
      <c r="T113" s="29"/>
      <c r="U113" s="29"/>
      <c r="V113" s="29"/>
      <c r="W113" s="29"/>
      <c r="X113" s="29"/>
      <c r="Y113" s="29"/>
      <c r="Z113" s="29"/>
      <c r="AA113" s="29"/>
      <c r="AB113" s="29"/>
      <c r="AC113" s="29"/>
      <c r="AD113" s="29"/>
      <c r="AE113" s="29"/>
    </row>
    <row r="114" spans="1:65" s="2" customFormat="1" ht="16.5" customHeight="1">
      <c r="A114" s="29"/>
      <c r="B114" s="30"/>
      <c r="C114" s="164"/>
      <c r="D114" s="164"/>
      <c r="E114" s="283" t="str">
        <f>E7</f>
        <v>Revitalizace parkoviště u NB</v>
      </c>
      <c r="F114" s="284"/>
      <c r="G114" s="284"/>
      <c r="H114" s="284"/>
      <c r="I114" s="164"/>
      <c r="J114" s="164"/>
      <c r="K114" s="29"/>
      <c r="L114" s="38"/>
      <c r="S114" s="29"/>
      <c r="T114" s="29"/>
      <c r="U114" s="29"/>
      <c r="V114" s="29"/>
      <c r="W114" s="29"/>
      <c r="X114" s="29"/>
      <c r="Y114" s="29"/>
      <c r="Z114" s="29"/>
      <c r="AA114" s="29"/>
      <c r="AB114" s="29"/>
      <c r="AC114" s="29"/>
      <c r="AD114" s="29"/>
      <c r="AE114" s="29"/>
    </row>
    <row r="115" spans="1:65" s="2" customFormat="1" ht="12" customHeight="1">
      <c r="A115" s="29"/>
      <c r="B115" s="30"/>
      <c r="C115" s="163" t="s">
        <v>111</v>
      </c>
      <c r="D115" s="164"/>
      <c r="E115" s="164"/>
      <c r="F115" s="164"/>
      <c r="G115" s="164"/>
      <c r="H115" s="164"/>
      <c r="I115" s="164"/>
      <c r="J115" s="164"/>
      <c r="K115" s="29"/>
      <c r="L115" s="38"/>
      <c r="S115" s="29"/>
      <c r="T115" s="29"/>
      <c r="U115" s="29"/>
      <c r="V115" s="29"/>
      <c r="W115" s="29"/>
      <c r="X115" s="29"/>
      <c r="Y115" s="29"/>
      <c r="Z115" s="29"/>
      <c r="AA115" s="29"/>
      <c r="AB115" s="29"/>
      <c r="AC115" s="29"/>
      <c r="AD115" s="29"/>
      <c r="AE115" s="29"/>
    </row>
    <row r="116" spans="1:65" s="2" customFormat="1" ht="16.5" customHeight="1">
      <c r="A116" s="29"/>
      <c r="B116" s="30"/>
      <c r="C116" s="164"/>
      <c r="D116" s="164"/>
      <c r="E116" s="281" t="str">
        <f>E9</f>
        <v>03 - Elektro</v>
      </c>
      <c r="F116" s="282"/>
      <c r="G116" s="282"/>
      <c r="H116" s="282"/>
      <c r="I116" s="164"/>
      <c r="J116" s="164"/>
      <c r="K116" s="29"/>
      <c r="L116" s="38"/>
      <c r="S116" s="29"/>
      <c r="T116" s="29"/>
      <c r="U116" s="29"/>
      <c r="V116" s="29"/>
      <c r="W116" s="29"/>
      <c r="X116" s="29"/>
      <c r="Y116" s="29"/>
      <c r="Z116" s="29"/>
      <c r="AA116" s="29"/>
      <c r="AB116" s="29"/>
      <c r="AC116" s="29"/>
      <c r="AD116" s="29"/>
      <c r="AE116" s="29"/>
    </row>
    <row r="117" spans="1:65" s="2" customFormat="1" ht="6.95" customHeight="1">
      <c r="A117" s="29"/>
      <c r="B117" s="30"/>
      <c r="C117" s="164"/>
      <c r="D117" s="164"/>
      <c r="E117" s="164"/>
      <c r="F117" s="164"/>
      <c r="G117" s="164"/>
      <c r="H117" s="164"/>
      <c r="I117" s="164"/>
      <c r="J117" s="164"/>
      <c r="K117" s="29"/>
      <c r="L117" s="38"/>
      <c r="S117" s="29"/>
      <c r="T117" s="29"/>
      <c r="U117" s="29"/>
      <c r="V117" s="29"/>
      <c r="W117" s="29"/>
      <c r="X117" s="29"/>
      <c r="Y117" s="29"/>
      <c r="Z117" s="29"/>
      <c r="AA117" s="29"/>
      <c r="AB117" s="29"/>
      <c r="AC117" s="29"/>
      <c r="AD117" s="29"/>
      <c r="AE117" s="29"/>
    </row>
    <row r="118" spans="1:65" s="2" customFormat="1" ht="12" customHeight="1">
      <c r="A118" s="29"/>
      <c r="B118" s="30"/>
      <c r="C118" s="163" t="s">
        <v>18</v>
      </c>
      <c r="D118" s="164"/>
      <c r="E118" s="164"/>
      <c r="F118" s="165" t="str">
        <f>F12</f>
        <v xml:space="preserve">Praha </v>
      </c>
      <c r="G118" s="164"/>
      <c r="H118" s="164"/>
      <c r="I118" s="163" t="s">
        <v>20</v>
      </c>
      <c r="J118" s="166" t="str">
        <f>IF(J12="","",J12)</f>
        <v>17. 9. 2025</v>
      </c>
      <c r="K118" s="29"/>
      <c r="L118" s="38"/>
      <c r="S118" s="29"/>
      <c r="T118" s="29"/>
      <c r="U118" s="29"/>
      <c r="V118" s="29"/>
      <c r="W118" s="29"/>
      <c r="X118" s="29"/>
      <c r="Y118" s="29"/>
      <c r="Z118" s="29"/>
      <c r="AA118" s="29"/>
      <c r="AB118" s="29"/>
      <c r="AC118" s="29"/>
      <c r="AD118" s="29"/>
      <c r="AE118" s="29"/>
    </row>
    <row r="119" spans="1:65" s="2" customFormat="1" ht="6.95" customHeight="1">
      <c r="A119" s="29"/>
      <c r="B119" s="30"/>
      <c r="C119" s="164"/>
      <c r="D119" s="164"/>
      <c r="E119" s="164"/>
      <c r="F119" s="164"/>
      <c r="G119" s="164"/>
      <c r="H119" s="164"/>
      <c r="I119" s="164"/>
      <c r="J119" s="164"/>
      <c r="K119" s="29"/>
      <c r="L119" s="38"/>
      <c r="S119" s="29"/>
      <c r="T119" s="29"/>
      <c r="U119" s="29"/>
      <c r="V119" s="29"/>
      <c r="W119" s="29"/>
      <c r="X119" s="29"/>
      <c r="Y119" s="29"/>
      <c r="Z119" s="29"/>
      <c r="AA119" s="29"/>
      <c r="AB119" s="29"/>
      <c r="AC119" s="29"/>
      <c r="AD119" s="29"/>
      <c r="AE119" s="29"/>
    </row>
    <row r="120" spans="1:65" s="2" customFormat="1" ht="15.2" customHeight="1">
      <c r="A120" s="29"/>
      <c r="B120" s="30"/>
      <c r="C120" s="163" t="s">
        <v>22</v>
      </c>
      <c r="D120" s="164"/>
      <c r="E120" s="164"/>
      <c r="F120" s="165" t="str">
        <f>E15</f>
        <v xml:space="preserve"> </v>
      </c>
      <c r="G120" s="164"/>
      <c r="H120" s="164"/>
      <c r="I120" s="163" t="s">
        <v>27</v>
      </c>
      <c r="J120" s="191" t="str">
        <f>E21</f>
        <v xml:space="preserve"> </v>
      </c>
      <c r="K120" s="29"/>
      <c r="L120" s="38"/>
      <c r="S120" s="29"/>
      <c r="T120" s="29"/>
      <c r="U120" s="29"/>
      <c r="V120" s="29"/>
      <c r="W120" s="29"/>
      <c r="X120" s="29"/>
      <c r="Y120" s="29"/>
      <c r="Z120" s="29"/>
      <c r="AA120" s="29"/>
      <c r="AB120" s="29"/>
      <c r="AC120" s="29"/>
      <c r="AD120" s="29"/>
      <c r="AE120" s="29"/>
    </row>
    <row r="121" spans="1:65" s="2" customFormat="1" ht="15.2" customHeight="1">
      <c r="A121" s="29"/>
      <c r="B121" s="30"/>
      <c r="C121" s="163" t="s">
        <v>26</v>
      </c>
      <c r="D121" s="164"/>
      <c r="E121" s="164"/>
      <c r="F121" s="165" t="str">
        <f>IF(E18="","",E18)</f>
        <v xml:space="preserve"> </v>
      </c>
      <c r="G121" s="164"/>
      <c r="H121" s="164"/>
      <c r="I121" s="163" t="s">
        <v>29</v>
      </c>
      <c r="J121" s="191" t="str">
        <f>E24</f>
        <v>Ing. Milan Dušek</v>
      </c>
      <c r="K121" s="29"/>
      <c r="L121" s="38"/>
      <c r="S121" s="29"/>
      <c r="T121" s="29"/>
      <c r="U121" s="29"/>
      <c r="V121" s="29"/>
      <c r="W121" s="29"/>
      <c r="X121" s="29"/>
      <c r="Y121" s="29"/>
      <c r="Z121" s="29"/>
      <c r="AA121" s="29"/>
      <c r="AB121" s="29"/>
      <c r="AC121" s="29"/>
      <c r="AD121" s="29"/>
      <c r="AE121" s="29"/>
    </row>
    <row r="122" spans="1:65" s="2" customFormat="1" ht="10.35" customHeight="1">
      <c r="A122" s="29"/>
      <c r="B122" s="30"/>
      <c r="C122" s="164"/>
      <c r="D122" s="164"/>
      <c r="E122" s="164"/>
      <c r="F122" s="164"/>
      <c r="G122" s="164"/>
      <c r="H122" s="164"/>
      <c r="I122" s="164"/>
      <c r="J122" s="164"/>
      <c r="K122" s="29"/>
      <c r="L122" s="38"/>
      <c r="S122" s="29"/>
      <c r="T122" s="29"/>
      <c r="U122" s="29"/>
      <c r="V122" s="29"/>
      <c r="W122" s="29"/>
      <c r="X122" s="29"/>
      <c r="Y122" s="29"/>
      <c r="Z122" s="29"/>
      <c r="AA122" s="29"/>
      <c r="AB122" s="29"/>
      <c r="AC122" s="29"/>
      <c r="AD122" s="29"/>
      <c r="AE122" s="29"/>
    </row>
    <row r="123" spans="1:65" s="11" customFormat="1" ht="29.25" customHeight="1">
      <c r="A123" s="96"/>
      <c r="B123" s="97"/>
      <c r="C123" s="203" t="s">
        <v>131</v>
      </c>
      <c r="D123" s="204" t="s">
        <v>57</v>
      </c>
      <c r="E123" s="204" t="s">
        <v>53</v>
      </c>
      <c r="F123" s="204" t="s">
        <v>54</v>
      </c>
      <c r="G123" s="204" t="s">
        <v>132</v>
      </c>
      <c r="H123" s="204" t="s">
        <v>133</v>
      </c>
      <c r="I123" s="204" t="s">
        <v>134</v>
      </c>
      <c r="J123" s="205" t="s">
        <v>115</v>
      </c>
      <c r="K123" s="98" t="s">
        <v>135</v>
      </c>
      <c r="L123" s="99"/>
      <c r="M123" s="57" t="s">
        <v>1</v>
      </c>
      <c r="N123" s="58" t="s">
        <v>36</v>
      </c>
      <c r="O123" s="58" t="s">
        <v>136</v>
      </c>
      <c r="P123" s="58" t="s">
        <v>137</v>
      </c>
      <c r="Q123" s="58" t="s">
        <v>138</v>
      </c>
      <c r="R123" s="58" t="s">
        <v>139</v>
      </c>
      <c r="S123" s="58" t="s">
        <v>140</v>
      </c>
      <c r="T123" s="59" t="s">
        <v>141</v>
      </c>
      <c r="U123" s="96"/>
      <c r="V123" s="96"/>
      <c r="W123" s="96"/>
      <c r="X123" s="96"/>
      <c r="Y123" s="96"/>
      <c r="Z123" s="96"/>
      <c r="AA123" s="96"/>
      <c r="AB123" s="96"/>
      <c r="AC123" s="96"/>
      <c r="AD123" s="96"/>
      <c r="AE123" s="96"/>
    </row>
    <row r="124" spans="1:65" s="2" customFormat="1" ht="22.9" customHeight="1">
      <c r="A124" s="29"/>
      <c r="B124" s="30"/>
      <c r="C124" s="206" t="s">
        <v>142</v>
      </c>
      <c r="D124" s="164"/>
      <c r="E124" s="164"/>
      <c r="F124" s="164"/>
      <c r="G124" s="164"/>
      <c r="H124" s="164"/>
      <c r="I124" s="164"/>
      <c r="J124" s="207">
        <f>BK124</f>
        <v>0</v>
      </c>
      <c r="K124" s="29"/>
      <c r="L124" s="30"/>
      <c r="M124" s="60"/>
      <c r="N124" s="51"/>
      <c r="O124" s="61"/>
      <c r="P124" s="100">
        <f>P125</f>
        <v>0</v>
      </c>
      <c r="Q124" s="61"/>
      <c r="R124" s="100">
        <f>R125</f>
        <v>0</v>
      </c>
      <c r="S124" s="61"/>
      <c r="T124" s="101">
        <f>T125</f>
        <v>0</v>
      </c>
      <c r="U124" s="29"/>
      <c r="V124" s="29"/>
      <c r="W124" s="29"/>
      <c r="X124" s="29"/>
      <c r="Y124" s="29"/>
      <c r="Z124" s="29"/>
      <c r="AA124" s="29"/>
      <c r="AB124" s="29"/>
      <c r="AC124" s="29"/>
      <c r="AD124" s="29"/>
      <c r="AE124" s="29"/>
      <c r="AT124" s="18" t="s">
        <v>71</v>
      </c>
      <c r="AU124" s="18" t="s">
        <v>117</v>
      </c>
      <c r="BK124" s="102">
        <f>BK125</f>
        <v>0</v>
      </c>
    </row>
    <row r="125" spans="1:65" s="12" customFormat="1" ht="25.9" customHeight="1">
      <c r="B125" s="103"/>
      <c r="C125" s="208"/>
      <c r="D125" s="209" t="s">
        <v>71</v>
      </c>
      <c r="E125" s="210" t="s">
        <v>510</v>
      </c>
      <c r="F125" s="210" t="s">
        <v>511</v>
      </c>
      <c r="G125" s="208"/>
      <c r="H125" s="208"/>
      <c r="I125" s="208"/>
      <c r="J125" s="211">
        <f>BK125</f>
        <v>0</v>
      </c>
      <c r="L125" s="103"/>
      <c r="M125" s="105"/>
      <c r="N125" s="106"/>
      <c r="O125" s="106"/>
      <c r="P125" s="107">
        <f>P126+P138+P149+P161+P170+P192+P203</f>
        <v>0</v>
      </c>
      <c r="Q125" s="106"/>
      <c r="R125" s="107">
        <f>R126+R138+R149+R161+R170+R192+R203</f>
        <v>0</v>
      </c>
      <c r="S125" s="106"/>
      <c r="T125" s="108">
        <f>T126+T138+T149+T161+T170+T192+T203</f>
        <v>0</v>
      </c>
      <c r="AR125" s="104" t="s">
        <v>82</v>
      </c>
      <c r="AT125" s="109" t="s">
        <v>71</v>
      </c>
      <c r="AU125" s="109" t="s">
        <v>72</v>
      </c>
      <c r="AY125" s="104" t="s">
        <v>145</v>
      </c>
      <c r="BK125" s="110">
        <f>BK126+BK138+BK149+BK161+BK170+BK192+BK203</f>
        <v>0</v>
      </c>
    </row>
    <row r="126" spans="1:65" s="12" customFormat="1" ht="22.9" customHeight="1">
      <c r="B126" s="103"/>
      <c r="C126" s="208"/>
      <c r="D126" s="209" t="s">
        <v>71</v>
      </c>
      <c r="E126" s="212" t="s">
        <v>512</v>
      </c>
      <c r="F126" s="212" t="s">
        <v>513</v>
      </c>
      <c r="G126" s="208"/>
      <c r="H126" s="208"/>
      <c r="I126" s="208"/>
      <c r="J126" s="213">
        <f>BK126</f>
        <v>0</v>
      </c>
      <c r="L126" s="103"/>
      <c r="M126" s="105"/>
      <c r="N126" s="106"/>
      <c r="O126" s="106"/>
      <c r="P126" s="107">
        <f>SUM(P127:P137)</f>
        <v>0</v>
      </c>
      <c r="Q126" s="106"/>
      <c r="R126" s="107">
        <f>SUM(R127:R137)</f>
        <v>0</v>
      </c>
      <c r="S126" s="106"/>
      <c r="T126" s="108">
        <f>SUM(T127:T137)</f>
        <v>0</v>
      </c>
      <c r="AR126" s="104" t="s">
        <v>80</v>
      </c>
      <c r="AT126" s="109" t="s">
        <v>71</v>
      </c>
      <c r="AU126" s="109" t="s">
        <v>80</v>
      </c>
      <c r="AY126" s="104" t="s">
        <v>145</v>
      </c>
      <c r="BK126" s="110">
        <f>SUM(BK127:BK137)</f>
        <v>0</v>
      </c>
    </row>
    <row r="127" spans="1:65" s="2" customFormat="1" ht="16.5" customHeight="1">
      <c r="A127" s="29"/>
      <c r="B127" s="111"/>
      <c r="C127" s="214" t="s">
        <v>80</v>
      </c>
      <c r="D127" s="214" t="s">
        <v>147</v>
      </c>
      <c r="E127" s="215" t="s">
        <v>514</v>
      </c>
      <c r="F127" s="216" t="s">
        <v>515</v>
      </c>
      <c r="G127" s="217" t="s">
        <v>482</v>
      </c>
      <c r="H127" s="218">
        <v>1</v>
      </c>
      <c r="I127" s="239">
        <v>0</v>
      </c>
      <c r="J127" s="219">
        <f t="shared" ref="J127:J137" si="0">ROUND(I127*H127,2)</f>
        <v>0</v>
      </c>
      <c r="K127" s="112"/>
      <c r="L127" s="30"/>
      <c r="M127" s="113" t="s">
        <v>1</v>
      </c>
      <c r="N127" s="114" t="s">
        <v>37</v>
      </c>
      <c r="O127" s="115">
        <v>0</v>
      </c>
      <c r="P127" s="115">
        <f t="shared" ref="P127:P137" si="1">O127*H127</f>
        <v>0</v>
      </c>
      <c r="Q127" s="115">
        <v>0</v>
      </c>
      <c r="R127" s="115">
        <f t="shared" ref="R127:R137" si="2">Q127*H127</f>
        <v>0</v>
      </c>
      <c r="S127" s="115">
        <v>0</v>
      </c>
      <c r="T127" s="116">
        <f t="shared" ref="T127:T137" si="3">S127*H127</f>
        <v>0</v>
      </c>
      <c r="U127" s="29"/>
      <c r="V127" s="29"/>
      <c r="W127" s="29"/>
      <c r="X127" s="29"/>
      <c r="Y127" s="29"/>
      <c r="Z127" s="29"/>
      <c r="AA127" s="29"/>
      <c r="AB127" s="29"/>
      <c r="AC127" s="29"/>
      <c r="AD127" s="29"/>
      <c r="AE127" s="29"/>
      <c r="AR127" s="117" t="s">
        <v>231</v>
      </c>
      <c r="AT127" s="117" t="s">
        <v>147</v>
      </c>
      <c r="AU127" s="117" t="s">
        <v>82</v>
      </c>
      <c r="AY127" s="18" t="s">
        <v>145</v>
      </c>
      <c r="BE127" s="118">
        <f t="shared" ref="BE127:BE137" si="4">IF(N127="základní",J127,0)</f>
        <v>0</v>
      </c>
      <c r="BF127" s="118">
        <f t="shared" ref="BF127:BF137" si="5">IF(N127="snížená",J127,0)</f>
        <v>0</v>
      </c>
      <c r="BG127" s="118">
        <f t="shared" ref="BG127:BG137" si="6">IF(N127="zákl. přenesená",J127,0)</f>
        <v>0</v>
      </c>
      <c r="BH127" s="118">
        <f t="shared" ref="BH127:BH137" si="7">IF(N127="sníž. přenesená",J127,0)</f>
        <v>0</v>
      </c>
      <c r="BI127" s="118">
        <f t="shared" ref="BI127:BI137" si="8">IF(N127="nulová",J127,0)</f>
        <v>0</v>
      </c>
      <c r="BJ127" s="18" t="s">
        <v>80</v>
      </c>
      <c r="BK127" s="118">
        <f t="shared" ref="BK127:BK137" si="9">ROUND(I127*H127,2)</f>
        <v>0</v>
      </c>
      <c r="BL127" s="18" t="s">
        <v>231</v>
      </c>
      <c r="BM127" s="117" t="s">
        <v>82</v>
      </c>
    </row>
    <row r="128" spans="1:65" s="2" customFormat="1" ht="16.5" customHeight="1">
      <c r="A128" s="29"/>
      <c r="B128" s="111"/>
      <c r="C128" s="214" t="s">
        <v>82</v>
      </c>
      <c r="D128" s="214" t="s">
        <v>147</v>
      </c>
      <c r="E128" s="215" t="s">
        <v>516</v>
      </c>
      <c r="F128" s="216" t="s">
        <v>517</v>
      </c>
      <c r="G128" s="217" t="s">
        <v>482</v>
      </c>
      <c r="H128" s="218">
        <v>1</v>
      </c>
      <c r="I128" s="239">
        <v>0</v>
      </c>
      <c r="J128" s="219">
        <f t="shared" si="0"/>
        <v>0</v>
      </c>
      <c r="K128" s="112"/>
      <c r="L128" s="30"/>
      <c r="M128" s="113" t="s">
        <v>1</v>
      </c>
      <c r="N128" s="114" t="s">
        <v>37</v>
      </c>
      <c r="O128" s="115">
        <v>0</v>
      </c>
      <c r="P128" s="115">
        <f t="shared" si="1"/>
        <v>0</v>
      </c>
      <c r="Q128" s="115">
        <v>0</v>
      </c>
      <c r="R128" s="115">
        <f t="shared" si="2"/>
        <v>0</v>
      </c>
      <c r="S128" s="115">
        <v>0</v>
      </c>
      <c r="T128" s="116">
        <f t="shared" si="3"/>
        <v>0</v>
      </c>
      <c r="U128" s="29"/>
      <c r="V128" s="29"/>
      <c r="W128" s="29"/>
      <c r="X128" s="29"/>
      <c r="Y128" s="29"/>
      <c r="Z128" s="29"/>
      <c r="AA128" s="29"/>
      <c r="AB128" s="29"/>
      <c r="AC128" s="29"/>
      <c r="AD128" s="29"/>
      <c r="AE128" s="29"/>
      <c r="AR128" s="117" t="s">
        <v>231</v>
      </c>
      <c r="AT128" s="117" t="s">
        <v>147</v>
      </c>
      <c r="AU128" s="117" t="s">
        <v>82</v>
      </c>
      <c r="AY128" s="18" t="s">
        <v>145</v>
      </c>
      <c r="BE128" s="118">
        <f t="shared" si="4"/>
        <v>0</v>
      </c>
      <c r="BF128" s="118">
        <f t="shared" si="5"/>
        <v>0</v>
      </c>
      <c r="BG128" s="118">
        <f t="shared" si="6"/>
        <v>0</v>
      </c>
      <c r="BH128" s="118">
        <f t="shared" si="7"/>
        <v>0</v>
      </c>
      <c r="BI128" s="118">
        <f t="shared" si="8"/>
        <v>0</v>
      </c>
      <c r="BJ128" s="18" t="s">
        <v>80</v>
      </c>
      <c r="BK128" s="118">
        <f t="shared" si="9"/>
        <v>0</v>
      </c>
      <c r="BL128" s="18" t="s">
        <v>231</v>
      </c>
      <c r="BM128" s="117" t="s">
        <v>151</v>
      </c>
    </row>
    <row r="129" spans="1:65" s="2" customFormat="1" ht="16.5" customHeight="1">
      <c r="A129" s="29"/>
      <c r="B129" s="111"/>
      <c r="C129" s="214" t="s">
        <v>161</v>
      </c>
      <c r="D129" s="214" t="s">
        <v>147</v>
      </c>
      <c r="E129" s="215" t="s">
        <v>518</v>
      </c>
      <c r="F129" s="216" t="s">
        <v>519</v>
      </c>
      <c r="G129" s="217" t="s">
        <v>482</v>
      </c>
      <c r="H129" s="218">
        <v>2</v>
      </c>
      <c r="I129" s="239">
        <v>0</v>
      </c>
      <c r="J129" s="219">
        <f t="shared" si="0"/>
        <v>0</v>
      </c>
      <c r="K129" s="112"/>
      <c r="L129" s="30"/>
      <c r="M129" s="113" t="s">
        <v>1</v>
      </c>
      <c r="N129" s="114" t="s">
        <v>37</v>
      </c>
      <c r="O129" s="115">
        <v>0</v>
      </c>
      <c r="P129" s="115">
        <f t="shared" si="1"/>
        <v>0</v>
      </c>
      <c r="Q129" s="115">
        <v>0</v>
      </c>
      <c r="R129" s="115">
        <f t="shared" si="2"/>
        <v>0</v>
      </c>
      <c r="S129" s="115">
        <v>0</v>
      </c>
      <c r="T129" s="116">
        <f t="shared" si="3"/>
        <v>0</v>
      </c>
      <c r="U129" s="29"/>
      <c r="V129" s="29"/>
      <c r="W129" s="29"/>
      <c r="X129" s="29"/>
      <c r="Y129" s="29"/>
      <c r="Z129" s="29"/>
      <c r="AA129" s="29"/>
      <c r="AB129" s="29"/>
      <c r="AC129" s="29"/>
      <c r="AD129" s="29"/>
      <c r="AE129" s="29"/>
      <c r="AR129" s="117" t="s">
        <v>231</v>
      </c>
      <c r="AT129" s="117" t="s">
        <v>147</v>
      </c>
      <c r="AU129" s="117" t="s">
        <v>82</v>
      </c>
      <c r="AY129" s="18" t="s">
        <v>145</v>
      </c>
      <c r="BE129" s="118">
        <f t="shared" si="4"/>
        <v>0</v>
      </c>
      <c r="BF129" s="118">
        <f t="shared" si="5"/>
        <v>0</v>
      </c>
      <c r="BG129" s="118">
        <f t="shared" si="6"/>
        <v>0</v>
      </c>
      <c r="BH129" s="118">
        <f t="shared" si="7"/>
        <v>0</v>
      </c>
      <c r="BI129" s="118">
        <f t="shared" si="8"/>
        <v>0</v>
      </c>
      <c r="BJ129" s="18" t="s">
        <v>80</v>
      </c>
      <c r="BK129" s="118">
        <f t="shared" si="9"/>
        <v>0</v>
      </c>
      <c r="BL129" s="18" t="s">
        <v>231</v>
      </c>
      <c r="BM129" s="117" t="s">
        <v>176</v>
      </c>
    </row>
    <row r="130" spans="1:65" s="2" customFormat="1" ht="16.5" customHeight="1">
      <c r="A130" s="29"/>
      <c r="B130" s="111"/>
      <c r="C130" s="214" t="s">
        <v>151</v>
      </c>
      <c r="D130" s="214" t="s">
        <v>147</v>
      </c>
      <c r="E130" s="215" t="s">
        <v>520</v>
      </c>
      <c r="F130" s="216" t="s">
        <v>521</v>
      </c>
      <c r="G130" s="217" t="s">
        <v>482</v>
      </c>
      <c r="H130" s="218">
        <v>2</v>
      </c>
      <c r="I130" s="239">
        <v>0</v>
      </c>
      <c r="J130" s="219">
        <f t="shared" si="0"/>
        <v>0</v>
      </c>
      <c r="K130" s="112"/>
      <c r="L130" s="30"/>
      <c r="M130" s="113" t="s">
        <v>1</v>
      </c>
      <c r="N130" s="114" t="s">
        <v>37</v>
      </c>
      <c r="O130" s="115">
        <v>0</v>
      </c>
      <c r="P130" s="115">
        <f t="shared" si="1"/>
        <v>0</v>
      </c>
      <c r="Q130" s="115">
        <v>0</v>
      </c>
      <c r="R130" s="115">
        <f t="shared" si="2"/>
        <v>0</v>
      </c>
      <c r="S130" s="115">
        <v>0</v>
      </c>
      <c r="T130" s="116">
        <f t="shared" si="3"/>
        <v>0</v>
      </c>
      <c r="U130" s="29"/>
      <c r="V130" s="29"/>
      <c r="W130" s="29"/>
      <c r="X130" s="29"/>
      <c r="Y130" s="29"/>
      <c r="Z130" s="29"/>
      <c r="AA130" s="29"/>
      <c r="AB130" s="29"/>
      <c r="AC130" s="29"/>
      <c r="AD130" s="29"/>
      <c r="AE130" s="29"/>
      <c r="AR130" s="117" t="s">
        <v>231</v>
      </c>
      <c r="AT130" s="117" t="s">
        <v>147</v>
      </c>
      <c r="AU130" s="117" t="s">
        <v>82</v>
      </c>
      <c r="AY130" s="18" t="s">
        <v>145</v>
      </c>
      <c r="BE130" s="118">
        <f t="shared" si="4"/>
        <v>0</v>
      </c>
      <c r="BF130" s="118">
        <f t="shared" si="5"/>
        <v>0</v>
      </c>
      <c r="BG130" s="118">
        <f t="shared" si="6"/>
        <v>0</v>
      </c>
      <c r="BH130" s="118">
        <f t="shared" si="7"/>
        <v>0</v>
      </c>
      <c r="BI130" s="118">
        <f t="shared" si="8"/>
        <v>0</v>
      </c>
      <c r="BJ130" s="18" t="s">
        <v>80</v>
      </c>
      <c r="BK130" s="118">
        <f t="shared" si="9"/>
        <v>0</v>
      </c>
      <c r="BL130" s="18" t="s">
        <v>231</v>
      </c>
      <c r="BM130" s="117" t="s">
        <v>188</v>
      </c>
    </row>
    <row r="131" spans="1:65" s="2" customFormat="1" ht="16.5" customHeight="1">
      <c r="A131" s="29"/>
      <c r="B131" s="111"/>
      <c r="C131" s="214" t="s">
        <v>171</v>
      </c>
      <c r="D131" s="214" t="s">
        <v>147</v>
      </c>
      <c r="E131" s="215" t="s">
        <v>522</v>
      </c>
      <c r="F131" s="216" t="s">
        <v>523</v>
      </c>
      <c r="G131" s="217" t="s">
        <v>482</v>
      </c>
      <c r="H131" s="218">
        <v>2</v>
      </c>
      <c r="I131" s="239">
        <v>0</v>
      </c>
      <c r="J131" s="219">
        <f t="shared" si="0"/>
        <v>0</v>
      </c>
      <c r="K131" s="112"/>
      <c r="L131" s="30"/>
      <c r="M131" s="113" t="s">
        <v>1</v>
      </c>
      <c r="N131" s="114" t="s">
        <v>37</v>
      </c>
      <c r="O131" s="115">
        <v>0</v>
      </c>
      <c r="P131" s="115">
        <f t="shared" si="1"/>
        <v>0</v>
      </c>
      <c r="Q131" s="115">
        <v>0</v>
      </c>
      <c r="R131" s="115">
        <f t="shared" si="2"/>
        <v>0</v>
      </c>
      <c r="S131" s="115">
        <v>0</v>
      </c>
      <c r="T131" s="116">
        <f t="shared" si="3"/>
        <v>0</v>
      </c>
      <c r="U131" s="29"/>
      <c r="V131" s="29"/>
      <c r="W131" s="29"/>
      <c r="X131" s="29"/>
      <c r="Y131" s="29"/>
      <c r="Z131" s="29"/>
      <c r="AA131" s="29"/>
      <c r="AB131" s="29"/>
      <c r="AC131" s="29"/>
      <c r="AD131" s="29"/>
      <c r="AE131" s="29"/>
      <c r="AR131" s="117" t="s">
        <v>231</v>
      </c>
      <c r="AT131" s="117" t="s">
        <v>147</v>
      </c>
      <c r="AU131" s="117" t="s">
        <v>82</v>
      </c>
      <c r="AY131" s="18" t="s">
        <v>145</v>
      </c>
      <c r="BE131" s="118">
        <f t="shared" si="4"/>
        <v>0</v>
      </c>
      <c r="BF131" s="118">
        <f t="shared" si="5"/>
        <v>0</v>
      </c>
      <c r="BG131" s="118">
        <f t="shared" si="6"/>
        <v>0</v>
      </c>
      <c r="BH131" s="118">
        <f t="shared" si="7"/>
        <v>0</v>
      </c>
      <c r="BI131" s="118">
        <f t="shared" si="8"/>
        <v>0</v>
      </c>
      <c r="BJ131" s="18" t="s">
        <v>80</v>
      </c>
      <c r="BK131" s="118">
        <f t="shared" si="9"/>
        <v>0</v>
      </c>
      <c r="BL131" s="18" t="s">
        <v>231</v>
      </c>
      <c r="BM131" s="117" t="s">
        <v>107</v>
      </c>
    </row>
    <row r="132" spans="1:65" s="2" customFormat="1" ht="16.5" customHeight="1">
      <c r="A132" s="29"/>
      <c r="B132" s="111"/>
      <c r="C132" s="214" t="s">
        <v>176</v>
      </c>
      <c r="D132" s="214" t="s">
        <v>147</v>
      </c>
      <c r="E132" s="215" t="s">
        <v>524</v>
      </c>
      <c r="F132" s="216" t="s">
        <v>525</v>
      </c>
      <c r="G132" s="217" t="s">
        <v>482</v>
      </c>
      <c r="H132" s="218">
        <v>1</v>
      </c>
      <c r="I132" s="239">
        <v>0</v>
      </c>
      <c r="J132" s="219">
        <f t="shared" si="0"/>
        <v>0</v>
      </c>
      <c r="K132" s="112"/>
      <c r="L132" s="30"/>
      <c r="M132" s="113" t="s">
        <v>1</v>
      </c>
      <c r="N132" s="114" t="s">
        <v>37</v>
      </c>
      <c r="O132" s="115">
        <v>0</v>
      </c>
      <c r="P132" s="115">
        <f t="shared" si="1"/>
        <v>0</v>
      </c>
      <c r="Q132" s="115">
        <v>0</v>
      </c>
      <c r="R132" s="115">
        <f t="shared" si="2"/>
        <v>0</v>
      </c>
      <c r="S132" s="115">
        <v>0</v>
      </c>
      <c r="T132" s="116">
        <f t="shared" si="3"/>
        <v>0</v>
      </c>
      <c r="U132" s="29"/>
      <c r="V132" s="29"/>
      <c r="W132" s="29"/>
      <c r="X132" s="29"/>
      <c r="Y132" s="29"/>
      <c r="Z132" s="29"/>
      <c r="AA132" s="29"/>
      <c r="AB132" s="29"/>
      <c r="AC132" s="29"/>
      <c r="AD132" s="29"/>
      <c r="AE132" s="29"/>
      <c r="AR132" s="117" t="s">
        <v>231</v>
      </c>
      <c r="AT132" s="117" t="s">
        <v>147</v>
      </c>
      <c r="AU132" s="117" t="s">
        <v>82</v>
      </c>
      <c r="AY132" s="18" t="s">
        <v>145</v>
      </c>
      <c r="BE132" s="118">
        <f t="shared" si="4"/>
        <v>0</v>
      </c>
      <c r="BF132" s="118">
        <f t="shared" si="5"/>
        <v>0</v>
      </c>
      <c r="BG132" s="118">
        <f t="shared" si="6"/>
        <v>0</v>
      </c>
      <c r="BH132" s="118">
        <f t="shared" si="7"/>
        <v>0</v>
      </c>
      <c r="BI132" s="118">
        <f t="shared" si="8"/>
        <v>0</v>
      </c>
      <c r="BJ132" s="18" t="s">
        <v>80</v>
      </c>
      <c r="BK132" s="118">
        <f t="shared" si="9"/>
        <v>0</v>
      </c>
      <c r="BL132" s="18" t="s">
        <v>231</v>
      </c>
      <c r="BM132" s="117" t="s">
        <v>8</v>
      </c>
    </row>
    <row r="133" spans="1:65" s="2" customFormat="1" ht="16.5" customHeight="1">
      <c r="A133" s="29"/>
      <c r="B133" s="111"/>
      <c r="C133" s="214" t="s">
        <v>182</v>
      </c>
      <c r="D133" s="214" t="s">
        <v>147</v>
      </c>
      <c r="E133" s="215" t="s">
        <v>526</v>
      </c>
      <c r="F133" s="216" t="s">
        <v>527</v>
      </c>
      <c r="G133" s="217" t="s">
        <v>482</v>
      </c>
      <c r="H133" s="218">
        <v>1</v>
      </c>
      <c r="I133" s="239">
        <v>0</v>
      </c>
      <c r="J133" s="219">
        <f t="shared" si="0"/>
        <v>0</v>
      </c>
      <c r="K133" s="112"/>
      <c r="L133" s="30"/>
      <c r="M133" s="113" t="s">
        <v>1</v>
      </c>
      <c r="N133" s="114" t="s">
        <v>37</v>
      </c>
      <c r="O133" s="115">
        <v>0</v>
      </c>
      <c r="P133" s="115">
        <f t="shared" si="1"/>
        <v>0</v>
      </c>
      <c r="Q133" s="115">
        <v>0</v>
      </c>
      <c r="R133" s="115">
        <f t="shared" si="2"/>
        <v>0</v>
      </c>
      <c r="S133" s="115">
        <v>0</v>
      </c>
      <c r="T133" s="116">
        <f t="shared" si="3"/>
        <v>0</v>
      </c>
      <c r="U133" s="29"/>
      <c r="V133" s="29"/>
      <c r="W133" s="29"/>
      <c r="X133" s="29"/>
      <c r="Y133" s="29"/>
      <c r="Z133" s="29"/>
      <c r="AA133" s="29"/>
      <c r="AB133" s="29"/>
      <c r="AC133" s="29"/>
      <c r="AD133" s="29"/>
      <c r="AE133" s="29"/>
      <c r="AR133" s="117" t="s">
        <v>231</v>
      </c>
      <c r="AT133" s="117" t="s">
        <v>147</v>
      </c>
      <c r="AU133" s="117" t="s">
        <v>82</v>
      </c>
      <c r="AY133" s="18" t="s">
        <v>145</v>
      </c>
      <c r="BE133" s="118">
        <f t="shared" si="4"/>
        <v>0</v>
      </c>
      <c r="BF133" s="118">
        <f t="shared" si="5"/>
        <v>0</v>
      </c>
      <c r="BG133" s="118">
        <f t="shared" si="6"/>
        <v>0</v>
      </c>
      <c r="BH133" s="118">
        <f t="shared" si="7"/>
        <v>0</v>
      </c>
      <c r="BI133" s="118">
        <f t="shared" si="8"/>
        <v>0</v>
      </c>
      <c r="BJ133" s="18" t="s">
        <v>80</v>
      </c>
      <c r="BK133" s="118">
        <f t="shared" si="9"/>
        <v>0</v>
      </c>
      <c r="BL133" s="18" t="s">
        <v>231</v>
      </c>
      <c r="BM133" s="117" t="s">
        <v>218</v>
      </c>
    </row>
    <row r="134" spans="1:65" s="2" customFormat="1" ht="16.5" customHeight="1">
      <c r="A134" s="29"/>
      <c r="B134" s="111"/>
      <c r="C134" s="214" t="s">
        <v>188</v>
      </c>
      <c r="D134" s="214" t="s">
        <v>147</v>
      </c>
      <c r="E134" s="215" t="s">
        <v>528</v>
      </c>
      <c r="F134" s="216" t="s">
        <v>529</v>
      </c>
      <c r="G134" s="217" t="s">
        <v>482</v>
      </c>
      <c r="H134" s="218">
        <v>2</v>
      </c>
      <c r="I134" s="239">
        <v>0</v>
      </c>
      <c r="J134" s="219">
        <f t="shared" si="0"/>
        <v>0</v>
      </c>
      <c r="K134" s="112"/>
      <c r="L134" s="30"/>
      <c r="M134" s="113" t="s">
        <v>1</v>
      </c>
      <c r="N134" s="114" t="s">
        <v>37</v>
      </c>
      <c r="O134" s="115">
        <v>0</v>
      </c>
      <c r="P134" s="115">
        <f t="shared" si="1"/>
        <v>0</v>
      </c>
      <c r="Q134" s="115">
        <v>0</v>
      </c>
      <c r="R134" s="115">
        <f t="shared" si="2"/>
        <v>0</v>
      </c>
      <c r="S134" s="115">
        <v>0</v>
      </c>
      <c r="T134" s="116">
        <f t="shared" si="3"/>
        <v>0</v>
      </c>
      <c r="U134" s="29"/>
      <c r="V134" s="29"/>
      <c r="W134" s="29"/>
      <c r="X134" s="29"/>
      <c r="Y134" s="29"/>
      <c r="Z134" s="29"/>
      <c r="AA134" s="29"/>
      <c r="AB134" s="29"/>
      <c r="AC134" s="29"/>
      <c r="AD134" s="29"/>
      <c r="AE134" s="29"/>
      <c r="AR134" s="117" t="s">
        <v>231</v>
      </c>
      <c r="AT134" s="117" t="s">
        <v>147</v>
      </c>
      <c r="AU134" s="117" t="s">
        <v>82</v>
      </c>
      <c r="AY134" s="18" t="s">
        <v>145</v>
      </c>
      <c r="BE134" s="118">
        <f t="shared" si="4"/>
        <v>0</v>
      </c>
      <c r="BF134" s="118">
        <f t="shared" si="5"/>
        <v>0</v>
      </c>
      <c r="BG134" s="118">
        <f t="shared" si="6"/>
        <v>0</v>
      </c>
      <c r="BH134" s="118">
        <f t="shared" si="7"/>
        <v>0</v>
      </c>
      <c r="BI134" s="118">
        <f t="shared" si="8"/>
        <v>0</v>
      </c>
      <c r="BJ134" s="18" t="s">
        <v>80</v>
      </c>
      <c r="BK134" s="118">
        <f t="shared" si="9"/>
        <v>0</v>
      </c>
      <c r="BL134" s="18" t="s">
        <v>231</v>
      </c>
      <c r="BM134" s="117" t="s">
        <v>231</v>
      </c>
    </row>
    <row r="135" spans="1:65" s="2" customFormat="1" ht="16.5" customHeight="1">
      <c r="A135" s="29"/>
      <c r="B135" s="111"/>
      <c r="C135" s="214" t="s">
        <v>193</v>
      </c>
      <c r="D135" s="214" t="s">
        <v>147</v>
      </c>
      <c r="E135" s="215" t="s">
        <v>530</v>
      </c>
      <c r="F135" s="216" t="s">
        <v>531</v>
      </c>
      <c r="G135" s="217" t="s">
        <v>492</v>
      </c>
      <c r="H135" s="218">
        <v>1</v>
      </c>
      <c r="I135" s="239">
        <v>0</v>
      </c>
      <c r="J135" s="219">
        <f t="shared" si="0"/>
        <v>0</v>
      </c>
      <c r="K135" s="112"/>
      <c r="L135" s="30"/>
      <c r="M135" s="113" t="s">
        <v>1</v>
      </c>
      <c r="N135" s="114" t="s">
        <v>37</v>
      </c>
      <c r="O135" s="115">
        <v>0</v>
      </c>
      <c r="P135" s="115">
        <f t="shared" si="1"/>
        <v>0</v>
      </c>
      <c r="Q135" s="115">
        <v>0</v>
      </c>
      <c r="R135" s="115">
        <f t="shared" si="2"/>
        <v>0</v>
      </c>
      <c r="S135" s="115">
        <v>0</v>
      </c>
      <c r="T135" s="116">
        <f t="shared" si="3"/>
        <v>0</v>
      </c>
      <c r="U135" s="29"/>
      <c r="V135" s="29"/>
      <c r="W135" s="29"/>
      <c r="X135" s="29"/>
      <c r="Y135" s="29"/>
      <c r="Z135" s="29"/>
      <c r="AA135" s="29"/>
      <c r="AB135" s="29"/>
      <c r="AC135" s="29"/>
      <c r="AD135" s="29"/>
      <c r="AE135" s="29"/>
      <c r="AR135" s="117" t="s">
        <v>231</v>
      </c>
      <c r="AT135" s="117" t="s">
        <v>147</v>
      </c>
      <c r="AU135" s="117" t="s">
        <v>82</v>
      </c>
      <c r="AY135" s="18" t="s">
        <v>145</v>
      </c>
      <c r="BE135" s="118">
        <f t="shared" si="4"/>
        <v>0</v>
      </c>
      <c r="BF135" s="118">
        <f t="shared" si="5"/>
        <v>0</v>
      </c>
      <c r="BG135" s="118">
        <f t="shared" si="6"/>
        <v>0</v>
      </c>
      <c r="BH135" s="118">
        <f t="shared" si="7"/>
        <v>0</v>
      </c>
      <c r="BI135" s="118">
        <f t="shared" si="8"/>
        <v>0</v>
      </c>
      <c r="BJ135" s="18" t="s">
        <v>80</v>
      </c>
      <c r="BK135" s="118">
        <f t="shared" si="9"/>
        <v>0</v>
      </c>
      <c r="BL135" s="18" t="s">
        <v>231</v>
      </c>
      <c r="BM135" s="117" t="s">
        <v>243</v>
      </c>
    </row>
    <row r="136" spans="1:65" s="2" customFormat="1" ht="16.5" customHeight="1">
      <c r="A136" s="29"/>
      <c r="B136" s="111"/>
      <c r="C136" s="214" t="s">
        <v>107</v>
      </c>
      <c r="D136" s="214" t="s">
        <v>147</v>
      </c>
      <c r="E136" s="215" t="s">
        <v>532</v>
      </c>
      <c r="F136" s="216" t="s">
        <v>533</v>
      </c>
      <c r="G136" s="217" t="s">
        <v>492</v>
      </c>
      <c r="H136" s="218">
        <v>1</v>
      </c>
      <c r="I136" s="239">
        <v>0</v>
      </c>
      <c r="J136" s="219">
        <f t="shared" si="0"/>
        <v>0</v>
      </c>
      <c r="K136" s="112"/>
      <c r="L136" s="30"/>
      <c r="M136" s="113" t="s">
        <v>1</v>
      </c>
      <c r="N136" s="114" t="s">
        <v>37</v>
      </c>
      <c r="O136" s="115">
        <v>0</v>
      </c>
      <c r="P136" s="115">
        <f t="shared" si="1"/>
        <v>0</v>
      </c>
      <c r="Q136" s="115">
        <v>0</v>
      </c>
      <c r="R136" s="115">
        <f t="shared" si="2"/>
        <v>0</v>
      </c>
      <c r="S136" s="115">
        <v>0</v>
      </c>
      <c r="T136" s="116">
        <f t="shared" si="3"/>
        <v>0</v>
      </c>
      <c r="U136" s="29"/>
      <c r="V136" s="29"/>
      <c r="W136" s="29"/>
      <c r="X136" s="29"/>
      <c r="Y136" s="29"/>
      <c r="Z136" s="29"/>
      <c r="AA136" s="29"/>
      <c r="AB136" s="29"/>
      <c r="AC136" s="29"/>
      <c r="AD136" s="29"/>
      <c r="AE136" s="29"/>
      <c r="AR136" s="117" t="s">
        <v>231</v>
      </c>
      <c r="AT136" s="117" t="s">
        <v>147</v>
      </c>
      <c r="AU136" s="117" t="s">
        <v>82</v>
      </c>
      <c r="AY136" s="18" t="s">
        <v>145</v>
      </c>
      <c r="BE136" s="118">
        <f t="shared" si="4"/>
        <v>0</v>
      </c>
      <c r="BF136" s="118">
        <f t="shared" si="5"/>
        <v>0</v>
      </c>
      <c r="BG136" s="118">
        <f t="shared" si="6"/>
        <v>0</v>
      </c>
      <c r="BH136" s="118">
        <f t="shared" si="7"/>
        <v>0</v>
      </c>
      <c r="BI136" s="118">
        <f t="shared" si="8"/>
        <v>0</v>
      </c>
      <c r="BJ136" s="18" t="s">
        <v>80</v>
      </c>
      <c r="BK136" s="118">
        <f t="shared" si="9"/>
        <v>0</v>
      </c>
      <c r="BL136" s="18" t="s">
        <v>231</v>
      </c>
      <c r="BM136" s="117" t="s">
        <v>252</v>
      </c>
    </row>
    <row r="137" spans="1:65" s="2" customFormat="1" ht="16.5" customHeight="1">
      <c r="A137" s="29"/>
      <c r="B137" s="111"/>
      <c r="C137" s="214" t="s">
        <v>202</v>
      </c>
      <c r="D137" s="214" t="s">
        <v>147</v>
      </c>
      <c r="E137" s="215" t="s">
        <v>534</v>
      </c>
      <c r="F137" s="216" t="s">
        <v>535</v>
      </c>
      <c r="G137" s="217" t="s">
        <v>492</v>
      </c>
      <c r="H137" s="218">
        <v>1</v>
      </c>
      <c r="I137" s="239">
        <v>0</v>
      </c>
      <c r="J137" s="219">
        <f t="shared" si="0"/>
        <v>0</v>
      </c>
      <c r="K137" s="112"/>
      <c r="L137" s="30"/>
      <c r="M137" s="113" t="s">
        <v>1</v>
      </c>
      <c r="N137" s="114" t="s">
        <v>37</v>
      </c>
      <c r="O137" s="115">
        <v>0</v>
      </c>
      <c r="P137" s="115">
        <f t="shared" si="1"/>
        <v>0</v>
      </c>
      <c r="Q137" s="115">
        <v>0</v>
      </c>
      <c r="R137" s="115">
        <f t="shared" si="2"/>
        <v>0</v>
      </c>
      <c r="S137" s="115">
        <v>0</v>
      </c>
      <c r="T137" s="116">
        <f t="shared" si="3"/>
        <v>0</v>
      </c>
      <c r="U137" s="29"/>
      <c r="V137" s="29"/>
      <c r="W137" s="29"/>
      <c r="X137" s="29"/>
      <c r="Y137" s="29"/>
      <c r="Z137" s="29"/>
      <c r="AA137" s="29"/>
      <c r="AB137" s="29"/>
      <c r="AC137" s="29"/>
      <c r="AD137" s="29"/>
      <c r="AE137" s="29"/>
      <c r="AR137" s="117" t="s">
        <v>231</v>
      </c>
      <c r="AT137" s="117" t="s">
        <v>147</v>
      </c>
      <c r="AU137" s="117" t="s">
        <v>82</v>
      </c>
      <c r="AY137" s="18" t="s">
        <v>145</v>
      </c>
      <c r="BE137" s="118">
        <f t="shared" si="4"/>
        <v>0</v>
      </c>
      <c r="BF137" s="118">
        <f t="shared" si="5"/>
        <v>0</v>
      </c>
      <c r="BG137" s="118">
        <f t="shared" si="6"/>
        <v>0</v>
      </c>
      <c r="BH137" s="118">
        <f t="shared" si="7"/>
        <v>0</v>
      </c>
      <c r="BI137" s="118">
        <f t="shared" si="8"/>
        <v>0</v>
      </c>
      <c r="BJ137" s="18" t="s">
        <v>80</v>
      </c>
      <c r="BK137" s="118">
        <f t="shared" si="9"/>
        <v>0</v>
      </c>
      <c r="BL137" s="18" t="s">
        <v>231</v>
      </c>
      <c r="BM137" s="117" t="s">
        <v>264</v>
      </c>
    </row>
    <row r="138" spans="1:65" s="12" customFormat="1" ht="22.9" customHeight="1">
      <c r="B138" s="103"/>
      <c r="C138" s="208"/>
      <c r="D138" s="209" t="s">
        <v>71</v>
      </c>
      <c r="E138" s="212" t="s">
        <v>536</v>
      </c>
      <c r="F138" s="212" t="s">
        <v>537</v>
      </c>
      <c r="G138" s="208"/>
      <c r="H138" s="208"/>
      <c r="I138" s="208"/>
      <c r="J138" s="213">
        <f>BK138</f>
        <v>0</v>
      </c>
      <c r="L138" s="103"/>
      <c r="M138" s="105"/>
      <c r="N138" s="106"/>
      <c r="O138" s="106"/>
      <c r="P138" s="107">
        <f>SUM(P139:P148)</f>
        <v>0</v>
      </c>
      <c r="Q138" s="106"/>
      <c r="R138" s="107">
        <f>SUM(R139:R148)</f>
        <v>0</v>
      </c>
      <c r="S138" s="106"/>
      <c r="T138" s="108">
        <f>SUM(T139:T148)</f>
        <v>0</v>
      </c>
      <c r="AR138" s="104" t="s">
        <v>80</v>
      </c>
      <c r="AT138" s="109" t="s">
        <v>71</v>
      </c>
      <c r="AU138" s="109" t="s">
        <v>80</v>
      </c>
      <c r="AY138" s="104" t="s">
        <v>145</v>
      </c>
      <c r="BK138" s="110">
        <f>SUM(BK139:BK148)</f>
        <v>0</v>
      </c>
    </row>
    <row r="139" spans="1:65" s="2" customFormat="1" ht="21.75" customHeight="1">
      <c r="A139" s="29"/>
      <c r="B139" s="111"/>
      <c r="C139" s="214" t="s">
        <v>8</v>
      </c>
      <c r="D139" s="214" t="s">
        <v>147</v>
      </c>
      <c r="E139" s="215" t="s">
        <v>538</v>
      </c>
      <c r="F139" s="216" t="s">
        <v>539</v>
      </c>
      <c r="G139" s="217" t="s">
        <v>482</v>
      </c>
      <c r="H139" s="218">
        <v>14</v>
      </c>
      <c r="I139" s="239">
        <v>0</v>
      </c>
      <c r="J139" s="219">
        <f t="shared" ref="J139:J145" si="10">ROUND(I139*H139,2)</f>
        <v>0</v>
      </c>
      <c r="K139" s="112"/>
      <c r="L139" s="30"/>
      <c r="M139" s="113" t="s">
        <v>1</v>
      </c>
      <c r="N139" s="114" t="s">
        <v>37</v>
      </c>
      <c r="O139" s="115">
        <v>0</v>
      </c>
      <c r="P139" s="115">
        <f t="shared" ref="P139:P148" si="11">O139*H139</f>
        <v>0</v>
      </c>
      <c r="Q139" s="115">
        <v>0</v>
      </c>
      <c r="R139" s="115">
        <f t="shared" ref="R139:R148" si="12">Q139*H139</f>
        <v>0</v>
      </c>
      <c r="S139" s="115">
        <v>0</v>
      </c>
      <c r="T139" s="116">
        <f t="shared" ref="T139:T148" si="13">S139*H139</f>
        <v>0</v>
      </c>
      <c r="U139" s="29"/>
      <c r="V139" s="29"/>
      <c r="W139" s="29"/>
      <c r="X139" s="29"/>
      <c r="Y139" s="29"/>
      <c r="Z139" s="29"/>
      <c r="AA139" s="29"/>
      <c r="AB139" s="29"/>
      <c r="AC139" s="29"/>
      <c r="AD139" s="29"/>
      <c r="AE139" s="29"/>
      <c r="AR139" s="117" t="s">
        <v>231</v>
      </c>
      <c r="AT139" s="117" t="s">
        <v>147</v>
      </c>
      <c r="AU139" s="117" t="s">
        <v>82</v>
      </c>
      <c r="AY139" s="18" t="s">
        <v>145</v>
      </c>
      <c r="BE139" s="118">
        <f t="shared" ref="BE139:BE148" si="14">IF(N139="základní",J139,0)</f>
        <v>0</v>
      </c>
      <c r="BF139" s="118">
        <f t="shared" ref="BF139:BF148" si="15">IF(N139="snížená",J139,0)</f>
        <v>0</v>
      </c>
      <c r="BG139" s="118">
        <f t="shared" ref="BG139:BG148" si="16">IF(N139="zákl. přenesená",J139,0)</f>
        <v>0</v>
      </c>
      <c r="BH139" s="118">
        <f t="shared" ref="BH139:BH148" si="17">IF(N139="sníž. přenesená",J139,0)</f>
        <v>0</v>
      </c>
      <c r="BI139" s="118">
        <f t="shared" ref="BI139:BI148" si="18">IF(N139="nulová",J139,0)</f>
        <v>0</v>
      </c>
      <c r="BJ139" s="18" t="s">
        <v>80</v>
      </c>
      <c r="BK139" s="118">
        <f t="shared" ref="BK139:BK148" si="19">ROUND(I139*H139,2)</f>
        <v>0</v>
      </c>
      <c r="BL139" s="18" t="s">
        <v>231</v>
      </c>
      <c r="BM139" s="117" t="s">
        <v>276</v>
      </c>
    </row>
    <row r="140" spans="1:65" s="2" customFormat="1" ht="16.5" customHeight="1">
      <c r="A140" s="29"/>
      <c r="B140" s="111"/>
      <c r="C140" s="214" t="s">
        <v>212</v>
      </c>
      <c r="D140" s="214" t="s">
        <v>147</v>
      </c>
      <c r="E140" s="215" t="s">
        <v>540</v>
      </c>
      <c r="F140" s="216" t="s">
        <v>541</v>
      </c>
      <c r="G140" s="217" t="s">
        <v>482</v>
      </c>
      <c r="H140" s="218">
        <v>14</v>
      </c>
      <c r="I140" s="239">
        <v>0</v>
      </c>
      <c r="J140" s="219">
        <f t="shared" si="10"/>
        <v>0</v>
      </c>
      <c r="K140" s="112"/>
      <c r="L140" s="30"/>
      <c r="M140" s="113" t="s">
        <v>1</v>
      </c>
      <c r="N140" s="114" t="s">
        <v>37</v>
      </c>
      <c r="O140" s="115">
        <v>0</v>
      </c>
      <c r="P140" s="115">
        <f t="shared" si="11"/>
        <v>0</v>
      </c>
      <c r="Q140" s="115">
        <v>0</v>
      </c>
      <c r="R140" s="115">
        <f t="shared" si="12"/>
        <v>0</v>
      </c>
      <c r="S140" s="115">
        <v>0</v>
      </c>
      <c r="T140" s="116">
        <f t="shared" si="13"/>
        <v>0</v>
      </c>
      <c r="U140" s="29"/>
      <c r="V140" s="29"/>
      <c r="W140" s="29"/>
      <c r="X140" s="29"/>
      <c r="Y140" s="29"/>
      <c r="Z140" s="29"/>
      <c r="AA140" s="29"/>
      <c r="AB140" s="29"/>
      <c r="AC140" s="29"/>
      <c r="AD140" s="29"/>
      <c r="AE140" s="29"/>
      <c r="AR140" s="117" t="s">
        <v>231</v>
      </c>
      <c r="AT140" s="117" t="s">
        <v>147</v>
      </c>
      <c r="AU140" s="117" t="s">
        <v>82</v>
      </c>
      <c r="AY140" s="18" t="s">
        <v>145</v>
      </c>
      <c r="BE140" s="118">
        <f t="shared" si="14"/>
        <v>0</v>
      </c>
      <c r="BF140" s="118">
        <f t="shared" si="15"/>
        <v>0</v>
      </c>
      <c r="BG140" s="118">
        <f t="shared" si="16"/>
        <v>0</v>
      </c>
      <c r="BH140" s="118">
        <f t="shared" si="17"/>
        <v>0</v>
      </c>
      <c r="BI140" s="118">
        <f t="shared" si="18"/>
        <v>0</v>
      </c>
      <c r="BJ140" s="18" t="s">
        <v>80</v>
      </c>
      <c r="BK140" s="118">
        <f t="shared" si="19"/>
        <v>0</v>
      </c>
      <c r="BL140" s="18" t="s">
        <v>231</v>
      </c>
      <c r="BM140" s="117" t="s">
        <v>285</v>
      </c>
    </row>
    <row r="141" spans="1:65" s="2" customFormat="1" ht="16.5" customHeight="1">
      <c r="A141" s="29"/>
      <c r="B141" s="111"/>
      <c r="C141" s="214" t="s">
        <v>218</v>
      </c>
      <c r="D141" s="214" t="s">
        <v>147</v>
      </c>
      <c r="E141" s="215" t="s">
        <v>542</v>
      </c>
      <c r="F141" s="216" t="s">
        <v>1629</v>
      </c>
      <c r="G141" s="217" t="s">
        <v>482</v>
      </c>
      <c r="H141" s="218">
        <v>12</v>
      </c>
      <c r="I141" s="239">
        <v>0</v>
      </c>
      <c r="J141" s="219">
        <f t="shared" si="10"/>
        <v>0</v>
      </c>
      <c r="K141" s="112"/>
      <c r="L141" s="30"/>
      <c r="M141" s="113" t="s">
        <v>1</v>
      </c>
      <c r="N141" s="114" t="s">
        <v>37</v>
      </c>
      <c r="O141" s="115">
        <v>0</v>
      </c>
      <c r="P141" s="115">
        <f t="shared" si="11"/>
        <v>0</v>
      </c>
      <c r="Q141" s="115">
        <v>0</v>
      </c>
      <c r="R141" s="115">
        <f t="shared" si="12"/>
        <v>0</v>
      </c>
      <c r="S141" s="115">
        <v>0</v>
      </c>
      <c r="T141" s="116">
        <f t="shared" si="13"/>
        <v>0</v>
      </c>
      <c r="U141" s="29"/>
      <c r="V141" s="29"/>
      <c r="W141" s="29"/>
      <c r="X141" s="29"/>
      <c r="Y141" s="29"/>
      <c r="Z141" s="29"/>
      <c r="AA141" s="29"/>
      <c r="AB141" s="29"/>
      <c r="AC141" s="29"/>
      <c r="AD141" s="29"/>
      <c r="AE141" s="29"/>
      <c r="AR141" s="117" t="s">
        <v>231</v>
      </c>
      <c r="AT141" s="117" t="s">
        <v>147</v>
      </c>
      <c r="AU141" s="117" t="s">
        <v>82</v>
      </c>
      <c r="AY141" s="18" t="s">
        <v>145</v>
      </c>
      <c r="BE141" s="118">
        <f t="shared" si="14"/>
        <v>0</v>
      </c>
      <c r="BF141" s="118">
        <f t="shared" si="15"/>
        <v>0</v>
      </c>
      <c r="BG141" s="118">
        <f t="shared" si="16"/>
        <v>0</v>
      </c>
      <c r="BH141" s="118">
        <f t="shared" si="17"/>
        <v>0</v>
      </c>
      <c r="BI141" s="118">
        <f t="shared" si="18"/>
        <v>0</v>
      </c>
      <c r="BJ141" s="18" t="s">
        <v>80</v>
      </c>
      <c r="BK141" s="118">
        <f t="shared" si="19"/>
        <v>0</v>
      </c>
      <c r="BL141" s="18" t="s">
        <v>231</v>
      </c>
      <c r="BM141" s="117" t="s">
        <v>293</v>
      </c>
    </row>
    <row r="142" spans="1:65" s="2" customFormat="1" ht="16.5" customHeight="1">
      <c r="A142" s="29"/>
      <c r="B142" s="111"/>
      <c r="C142" s="214" t="s">
        <v>227</v>
      </c>
      <c r="D142" s="214" t="s">
        <v>147</v>
      </c>
      <c r="E142" s="215" t="s">
        <v>543</v>
      </c>
      <c r="F142" s="216" t="s">
        <v>544</v>
      </c>
      <c r="G142" s="217" t="s">
        <v>482</v>
      </c>
      <c r="H142" s="218">
        <v>12</v>
      </c>
      <c r="I142" s="239">
        <v>0</v>
      </c>
      <c r="J142" s="219">
        <f t="shared" si="10"/>
        <v>0</v>
      </c>
      <c r="K142" s="112"/>
      <c r="L142" s="30"/>
      <c r="M142" s="113" t="s">
        <v>1</v>
      </c>
      <c r="N142" s="114" t="s">
        <v>37</v>
      </c>
      <c r="O142" s="115">
        <v>0</v>
      </c>
      <c r="P142" s="115">
        <f t="shared" si="11"/>
        <v>0</v>
      </c>
      <c r="Q142" s="115">
        <v>0</v>
      </c>
      <c r="R142" s="115">
        <f t="shared" si="12"/>
        <v>0</v>
      </c>
      <c r="S142" s="115">
        <v>0</v>
      </c>
      <c r="T142" s="116">
        <f t="shared" si="13"/>
        <v>0</v>
      </c>
      <c r="U142" s="29"/>
      <c r="V142" s="29"/>
      <c r="W142" s="29"/>
      <c r="X142" s="29"/>
      <c r="Y142" s="29"/>
      <c r="Z142" s="29"/>
      <c r="AA142" s="29"/>
      <c r="AB142" s="29"/>
      <c r="AC142" s="29"/>
      <c r="AD142" s="29"/>
      <c r="AE142" s="29"/>
      <c r="AR142" s="117" t="s">
        <v>231</v>
      </c>
      <c r="AT142" s="117" t="s">
        <v>147</v>
      </c>
      <c r="AU142" s="117" t="s">
        <v>82</v>
      </c>
      <c r="AY142" s="18" t="s">
        <v>145</v>
      </c>
      <c r="BE142" s="118">
        <f t="shared" si="14"/>
        <v>0</v>
      </c>
      <c r="BF142" s="118">
        <f t="shared" si="15"/>
        <v>0</v>
      </c>
      <c r="BG142" s="118">
        <f t="shared" si="16"/>
        <v>0</v>
      </c>
      <c r="BH142" s="118">
        <f t="shared" si="17"/>
        <v>0</v>
      </c>
      <c r="BI142" s="118">
        <f t="shared" si="18"/>
        <v>0</v>
      </c>
      <c r="BJ142" s="18" t="s">
        <v>80</v>
      </c>
      <c r="BK142" s="118">
        <f t="shared" si="19"/>
        <v>0</v>
      </c>
      <c r="BL142" s="18" t="s">
        <v>231</v>
      </c>
      <c r="BM142" s="117" t="s">
        <v>160</v>
      </c>
    </row>
    <row r="143" spans="1:65" s="2" customFormat="1" ht="16.5" customHeight="1">
      <c r="A143" s="29"/>
      <c r="B143" s="111"/>
      <c r="C143" s="214" t="s">
        <v>231</v>
      </c>
      <c r="D143" s="214" t="s">
        <v>147</v>
      </c>
      <c r="E143" s="215" t="s">
        <v>545</v>
      </c>
      <c r="F143" s="216" t="s">
        <v>546</v>
      </c>
      <c r="G143" s="217" t="s">
        <v>482</v>
      </c>
      <c r="H143" s="218">
        <v>14</v>
      </c>
      <c r="I143" s="239">
        <v>0</v>
      </c>
      <c r="J143" s="219">
        <f t="shared" si="10"/>
        <v>0</v>
      </c>
      <c r="K143" s="112"/>
      <c r="L143" s="30"/>
      <c r="M143" s="113" t="s">
        <v>1</v>
      </c>
      <c r="N143" s="114" t="s">
        <v>37</v>
      </c>
      <c r="O143" s="115">
        <v>0</v>
      </c>
      <c r="P143" s="115">
        <f t="shared" si="11"/>
        <v>0</v>
      </c>
      <c r="Q143" s="115">
        <v>0</v>
      </c>
      <c r="R143" s="115">
        <f t="shared" si="12"/>
        <v>0</v>
      </c>
      <c r="S143" s="115">
        <v>0</v>
      </c>
      <c r="T143" s="116">
        <f t="shared" si="13"/>
        <v>0</v>
      </c>
      <c r="U143" s="29"/>
      <c r="V143" s="29"/>
      <c r="W143" s="29"/>
      <c r="X143" s="29"/>
      <c r="Y143" s="29"/>
      <c r="Z143" s="29"/>
      <c r="AA143" s="29"/>
      <c r="AB143" s="29"/>
      <c r="AC143" s="29"/>
      <c r="AD143" s="29"/>
      <c r="AE143" s="29"/>
      <c r="AR143" s="117" t="s">
        <v>231</v>
      </c>
      <c r="AT143" s="117" t="s">
        <v>147</v>
      </c>
      <c r="AU143" s="117" t="s">
        <v>82</v>
      </c>
      <c r="AY143" s="18" t="s">
        <v>145</v>
      </c>
      <c r="BE143" s="118">
        <f t="shared" si="14"/>
        <v>0</v>
      </c>
      <c r="BF143" s="118">
        <f t="shared" si="15"/>
        <v>0</v>
      </c>
      <c r="BG143" s="118">
        <f t="shared" si="16"/>
        <v>0</v>
      </c>
      <c r="BH143" s="118">
        <f t="shared" si="17"/>
        <v>0</v>
      </c>
      <c r="BI143" s="118">
        <f t="shared" si="18"/>
        <v>0</v>
      </c>
      <c r="BJ143" s="18" t="s">
        <v>80</v>
      </c>
      <c r="BK143" s="118">
        <f t="shared" si="19"/>
        <v>0</v>
      </c>
      <c r="BL143" s="18" t="s">
        <v>231</v>
      </c>
      <c r="BM143" s="117" t="s">
        <v>311</v>
      </c>
    </row>
    <row r="144" spans="1:65" s="2" customFormat="1" ht="16.5" customHeight="1">
      <c r="A144" s="29"/>
      <c r="B144" s="111"/>
      <c r="C144" s="214" t="s">
        <v>238</v>
      </c>
      <c r="D144" s="214" t="s">
        <v>147</v>
      </c>
      <c r="E144" s="215" t="s">
        <v>547</v>
      </c>
      <c r="F144" s="216" t="s">
        <v>548</v>
      </c>
      <c r="G144" s="217" t="s">
        <v>482</v>
      </c>
      <c r="H144" s="218">
        <v>14</v>
      </c>
      <c r="I144" s="239">
        <v>0</v>
      </c>
      <c r="J144" s="219">
        <f t="shared" si="10"/>
        <v>0</v>
      </c>
      <c r="K144" s="112"/>
      <c r="L144" s="30"/>
      <c r="M144" s="113" t="s">
        <v>1</v>
      </c>
      <c r="N144" s="114" t="s">
        <v>37</v>
      </c>
      <c r="O144" s="115">
        <v>0</v>
      </c>
      <c r="P144" s="115">
        <f t="shared" si="11"/>
        <v>0</v>
      </c>
      <c r="Q144" s="115">
        <v>0</v>
      </c>
      <c r="R144" s="115">
        <f t="shared" si="12"/>
        <v>0</v>
      </c>
      <c r="S144" s="115">
        <v>0</v>
      </c>
      <c r="T144" s="116">
        <f t="shared" si="13"/>
        <v>0</v>
      </c>
      <c r="U144" s="29"/>
      <c r="V144" s="29"/>
      <c r="W144" s="29"/>
      <c r="X144" s="29"/>
      <c r="Y144" s="29"/>
      <c r="Z144" s="29"/>
      <c r="AA144" s="29"/>
      <c r="AB144" s="29"/>
      <c r="AC144" s="29"/>
      <c r="AD144" s="29"/>
      <c r="AE144" s="29"/>
      <c r="AR144" s="117" t="s">
        <v>231</v>
      </c>
      <c r="AT144" s="117" t="s">
        <v>147</v>
      </c>
      <c r="AU144" s="117" t="s">
        <v>82</v>
      </c>
      <c r="AY144" s="18" t="s">
        <v>145</v>
      </c>
      <c r="BE144" s="118">
        <f t="shared" si="14"/>
        <v>0</v>
      </c>
      <c r="BF144" s="118">
        <f t="shared" si="15"/>
        <v>0</v>
      </c>
      <c r="BG144" s="118">
        <f t="shared" si="16"/>
        <v>0</v>
      </c>
      <c r="BH144" s="118">
        <f t="shared" si="17"/>
        <v>0</v>
      </c>
      <c r="BI144" s="118">
        <f t="shared" si="18"/>
        <v>0</v>
      </c>
      <c r="BJ144" s="18" t="s">
        <v>80</v>
      </c>
      <c r="BK144" s="118">
        <f t="shared" si="19"/>
        <v>0</v>
      </c>
      <c r="BL144" s="18" t="s">
        <v>231</v>
      </c>
      <c r="BM144" s="117" t="s">
        <v>323</v>
      </c>
    </row>
    <row r="145" spans="1:65" s="2" customFormat="1" ht="16.5" customHeight="1">
      <c r="A145" s="29"/>
      <c r="B145" s="111"/>
      <c r="C145" s="214" t="s">
        <v>243</v>
      </c>
      <c r="D145" s="214" t="s">
        <v>147</v>
      </c>
      <c r="E145" s="215" t="s">
        <v>549</v>
      </c>
      <c r="F145" s="216" t="s">
        <v>550</v>
      </c>
      <c r="G145" s="217" t="s">
        <v>482</v>
      </c>
      <c r="H145" s="218">
        <v>12</v>
      </c>
      <c r="I145" s="239">
        <v>0</v>
      </c>
      <c r="J145" s="219">
        <f t="shared" si="10"/>
        <v>0</v>
      </c>
      <c r="K145" s="112"/>
      <c r="L145" s="30"/>
      <c r="M145" s="113" t="s">
        <v>1</v>
      </c>
      <c r="N145" s="114" t="s">
        <v>37</v>
      </c>
      <c r="O145" s="115">
        <v>0</v>
      </c>
      <c r="P145" s="115">
        <f t="shared" si="11"/>
        <v>0</v>
      </c>
      <c r="Q145" s="115">
        <v>0</v>
      </c>
      <c r="R145" s="115">
        <f t="shared" si="12"/>
        <v>0</v>
      </c>
      <c r="S145" s="115">
        <v>0</v>
      </c>
      <c r="T145" s="116">
        <f t="shared" si="13"/>
        <v>0</v>
      </c>
      <c r="U145" s="29"/>
      <c r="V145" s="29"/>
      <c r="W145" s="29"/>
      <c r="X145" s="29"/>
      <c r="Y145" s="29"/>
      <c r="Z145" s="29"/>
      <c r="AA145" s="29"/>
      <c r="AB145" s="29"/>
      <c r="AC145" s="29"/>
      <c r="AD145" s="29"/>
      <c r="AE145" s="29"/>
      <c r="AR145" s="117" t="s">
        <v>231</v>
      </c>
      <c r="AT145" s="117" t="s">
        <v>147</v>
      </c>
      <c r="AU145" s="117" t="s">
        <v>82</v>
      </c>
      <c r="AY145" s="18" t="s">
        <v>145</v>
      </c>
      <c r="BE145" s="118">
        <f t="shared" si="14"/>
        <v>0</v>
      </c>
      <c r="BF145" s="118">
        <f t="shared" si="15"/>
        <v>0</v>
      </c>
      <c r="BG145" s="118">
        <f t="shared" si="16"/>
        <v>0</v>
      </c>
      <c r="BH145" s="118">
        <f t="shared" si="17"/>
        <v>0</v>
      </c>
      <c r="BI145" s="118">
        <f t="shared" si="18"/>
        <v>0</v>
      </c>
      <c r="BJ145" s="18" t="s">
        <v>80</v>
      </c>
      <c r="BK145" s="118">
        <f t="shared" si="19"/>
        <v>0</v>
      </c>
      <c r="BL145" s="18" t="s">
        <v>231</v>
      </c>
      <c r="BM145" s="117" t="s">
        <v>328</v>
      </c>
    </row>
    <row r="146" spans="1:65" s="2" customFormat="1" ht="16.5" customHeight="1">
      <c r="A146" s="29"/>
      <c r="B146" s="111"/>
      <c r="C146" s="214" t="s">
        <v>248</v>
      </c>
      <c r="D146" s="214" t="s">
        <v>147</v>
      </c>
      <c r="E146" s="215" t="s">
        <v>551</v>
      </c>
      <c r="F146" s="216" t="s">
        <v>552</v>
      </c>
      <c r="G146" s="217" t="s">
        <v>482</v>
      </c>
      <c r="H146" s="218">
        <v>12</v>
      </c>
      <c r="I146" s="239">
        <v>0</v>
      </c>
      <c r="J146" s="219">
        <v>0</v>
      </c>
      <c r="K146" s="112"/>
      <c r="L146" s="30"/>
      <c r="M146" s="113" t="s">
        <v>1</v>
      </c>
      <c r="N146" s="114" t="s">
        <v>37</v>
      </c>
      <c r="O146" s="115">
        <v>0</v>
      </c>
      <c r="P146" s="115">
        <f t="shared" si="11"/>
        <v>0</v>
      </c>
      <c r="Q146" s="115">
        <v>0</v>
      </c>
      <c r="R146" s="115">
        <f t="shared" si="12"/>
        <v>0</v>
      </c>
      <c r="S146" s="115">
        <v>0</v>
      </c>
      <c r="T146" s="116">
        <f t="shared" si="13"/>
        <v>0</v>
      </c>
      <c r="U146" s="29"/>
      <c r="V146" s="29"/>
      <c r="W146" s="29"/>
      <c r="X146" s="29"/>
      <c r="Y146" s="29"/>
      <c r="Z146" s="29"/>
      <c r="AA146" s="29"/>
      <c r="AB146" s="29"/>
      <c r="AC146" s="29"/>
      <c r="AD146" s="29"/>
      <c r="AE146" s="29"/>
      <c r="AR146" s="117" t="s">
        <v>231</v>
      </c>
      <c r="AT146" s="117" t="s">
        <v>147</v>
      </c>
      <c r="AU146" s="117" t="s">
        <v>82</v>
      </c>
      <c r="AY146" s="18" t="s">
        <v>145</v>
      </c>
      <c r="BE146" s="118">
        <f t="shared" si="14"/>
        <v>0</v>
      </c>
      <c r="BF146" s="118">
        <f t="shared" si="15"/>
        <v>0</v>
      </c>
      <c r="BG146" s="118">
        <f t="shared" si="16"/>
        <v>0</v>
      </c>
      <c r="BH146" s="118">
        <f t="shared" si="17"/>
        <v>0</v>
      </c>
      <c r="BI146" s="118">
        <f t="shared" si="18"/>
        <v>0</v>
      </c>
      <c r="BJ146" s="18" t="s">
        <v>80</v>
      </c>
      <c r="BK146" s="118">
        <f t="shared" si="19"/>
        <v>0</v>
      </c>
      <c r="BL146" s="18" t="s">
        <v>231</v>
      </c>
      <c r="BM146" s="117" t="s">
        <v>339</v>
      </c>
    </row>
    <row r="147" spans="1:65" s="2" customFormat="1" ht="16.5" customHeight="1">
      <c r="A147" s="29"/>
      <c r="B147" s="111"/>
      <c r="C147" s="214" t="s">
        <v>252</v>
      </c>
      <c r="D147" s="214" t="s">
        <v>147</v>
      </c>
      <c r="E147" s="215" t="s">
        <v>553</v>
      </c>
      <c r="F147" s="216" t="s">
        <v>554</v>
      </c>
      <c r="G147" s="217" t="s">
        <v>482</v>
      </c>
      <c r="H147" s="218">
        <v>1</v>
      </c>
      <c r="I147" s="239">
        <v>0</v>
      </c>
      <c r="J147" s="219">
        <v>0</v>
      </c>
      <c r="K147" s="112"/>
      <c r="L147" s="30"/>
      <c r="M147" s="113" t="s">
        <v>1</v>
      </c>
      <c r="N147" s="114" t="s">
        <v>37</v>
      </c>
      <c r="O147" s="115">
        <v>0</v>
      </c>
      <c r="P147" s="115">
        <f t="shared" si="11"/>
        <v>0</v>
      </c>
      <c r="Q147" s="115">
        <v>0</v>
      </c>
      <c r="R147" s="115">
        <f t="shared" si="12"/>
        <v>0</v>
      </c>
      <c r="S147" s="115">
        <v>0</v>
      </c>
      <c r="T147" s="116">
        <f t="shared" si="13"/>
        <v>0</v>
      </c>
      <c r="U147" s="29"/>
      <c r="V147" s="29"/>
      <c r="W147" s="29"/>
      <c r="X147" s="29"/>
      <c r="Y147" s="29"/>
      <c r="Z147" s="29"/>
      <c r="AA147" s="29"/>
      <c r="AB147" s="29"/>
      <c r="AC147" s="29"/>
      <c r="AD147" s="29"/>
      <c r="AE147" s="29"/>
      <c r="AR147" s="117" t="s">
        <v>231</v>
      </c>
      <c r="AT147" s="117" t="s">
        <v>147</v>
      </c>
      <c r="AU147" s="117" t="s">
        <v>82</v>
      </c>
      <c r="AY147" s="18" t="s">
        <v>145</v>
      </c>
      <c r="BE147" s="118">
        <f t="shared" si="14"/>
        <v>0</v>
      </c>
      <c r="BF147" s="118">
        <f t="shared" si="15"/>
        <v>0</v>
      </c>
      <c r="BG147" s="118">
        <f t="shared" si="16"/>
        <v>0</v>
      </c>
      <c r="BH147" s="118">
        <f t="shared" si="17"/>
        <v>0</v>
      </c>
      <c r="BI147" s="118">
        <f t="shared" si="18"/>
        <v>0</v>
      </c>
      <c r="BJ147" s="18" t="s">
        <v>80</v>
      </c>
      <c r="BK147" s="118">
        <f t="shared" si="19"/>
        <v>0</v>
      </c>
      <c r="BL147" s="18" t="s">
        <v>231</v>
      </c>
      <c r="BM147" s="117" t="s">
        <v>348</v>
      </c>
    </row>
    <row r="148" spans="1:65" s="2" customFormat="1" ht="16.5" customHeight="1">
      <c r="A148" s="29"/>
      <c r="B148" s="111"/>
      <c r="C148" s="214" t="s">
        <v>7</v>
      </c>
      <c r="D148" s="214" t="s">
        <v>147</v>
      </c>
      <c r="E148" s="215" t="s">
        <v>555</v>
      </c>
      <c r="F148" s="216" t="s">
        <v>556</v>
      </c>
      <c r="G148" s="217" t="s">
        <v>482</v>
      </c>
      <c r="H148" s="218">
        <v>1</v>
      </c>
      <c r="I148" s="239">
        <v>0</v>
      </c>
      <c r="J148" s="219">
        <v>0</v>
      </c>
      <c r="K148" s="112"/>
      <c r="L148" s="30"/>
      <c r="M148" s="113" t="s">
        <v>1</v>
      </c>
      <c r="N148" s="114" t="s">
        <v>37</v>
      </c>
      <c r="O148" s="115">
        <v>0</v>
      </c>
      <c r="P148" s="115">
        <f t="shared" si="11"/>
        <v>0</v>
      </c>
      <c r="Q148" s="115">
        <v>0</v>
      </c>
      <c r="R148" s="115">
        <f t="shared" si="12"/>
        <v>0</v>
      </c>
      <c r="S148" s="115">
        <v>0</v>
      </c>
      <c r="T148" s="116">
        <f t="shared" si="13"/>
        <v>0</v>
      </c>
      <c r="U148" s="29"/>
      <c r="V148" s="29"/>
      <c r="W148" s="29"/>
      <c r="X148" s="29"/>
      <c r="Y148" s="29"/>
      <c r="Z148" s="29"/>
      <c r="AA148" s="29"/>
      <c r="AB148" s="29"/>
      <c r="AC148" s="29"/>
      <c r="AD148" s="29"/>
      <c r="AE148" s="29"/>
      <c r="AR148" s="117" t="s">
        <v>231</v>
      </c>
      <c r="AT148" s="117" t="s">
        <v>147</v>
      </c>
      <c r="AU148" s="117" t="s">
        <v>82</v>
      </c>
      <c r="AY148" s="18" t="s">
        <v>145</v>
      </c>
      <c r="BE148" s="118">
        <f t="shared" si="14"/>
        <v>0</v>
      </c>
      <c r="BF148" s="118">
        <f t="shared" si="15"/>
        <v>0</v>
      </c>
      <c r="BG148" s="118">
        <f t="shared" si="16"/>
        <v>0</v>
      </c>
      <c r="BH148" s="118">
        <f t="shared" si="17"/>
        <v>0</v>
      </c>
      <c r="BI148" s="118">
        <f t="shared" si="18"/>
        <v>0</v>
      </c>
      <c r="BJ148" s="18" t="s">
        <v>80</v>
      </c>
      <c r="BK148" s="118">
        <f t="shared" si="19"/>
        <v>0</v>
      </c>
      <c r="BL148" s="18" t="s">
        <v>231</v>
      </c>
      <c r="BM148" s="117" t="s">
        <v>356</v>
      </c>
    </row>
    <row r="149" spans="1:65" s="12" customFormat="1" ht="22.9" customHeight="1">
      <c r="B149" s="103"/>
      <c r="C149" s="208"/>
      <c r="D149" s="209" t="s">
        <v>71</v>
      </c>
      <c r="E149" s="212" t="s">
        <v>557</v>
      </c>
      <c r="F149" s="212" t="s">
        <v>558</v>
      </c>
      <c r="G149" s="208"/>
      <c r="H149" s="208"/>
      <c r="I149" s="208"/>
      <c r="J149" s="213">
        <f>BK149</f>
        <v>0</v>
      </c>
      <c r="L149" s="103"/>
      <c r="M149" s="105"/>
      <c r="N149" s="106"/>
      <c r="O149" s="106"/>
      <c r="P149" s="107">
        <f>SUM(P150:P160)</f>
        <v>0</v>
      </c>
      <c r="Q149" s="106"/>
      <c r="R149" s="107">
        <f>SUM(R150:R160)</f>
        <v>0</v>
      </c>
      <c r="S149" s="106"/>
      <c r="T149" s="108">
        <f>SUM(T150:T160)</f>
        <v>0</v>
      </c>
      <c r="AR149" s="104" t="s">
        <v>80</v>
      </c>
      <c r="AT149" s="109" t="s">
        <v>71</v>
      </c>
      <c r="AU149" s="109" t="s">
        <v>80</v>
      </c>
      <c r="AY149" s="104" t="s">
        <v>145</v>
      </c>
      <c r="BK149" s="110">
        <f>SUM(BK150:BK160)</f>
        <v>0</v>
      </c>
    </row>
    <row r="150" spans="1:65" s="2" customFormat="1" ht="16.5" customHeight="1">
      <c r="A150" s="29"/>
      <c r="B150" s="111"/>
      <c r="C150" s="214" t="s">
        <v>264</v>
      </c>
      <c r="D150" s="214" t="s">
        <v>147</v>
      </c>
      <c r="E150" s="215" t="s">
        <v>559</v>
      </c>
      <c r="F150" s="216" t="s">
        <v>560</v>
      </c>
      <c r="G150" s="217" t="s">
        <v>365</v>
      </c>
      <c r="H150" s="218">
        <v>240</v>
      </c>
      <c r="I150" s="239">
        <v>0</v>
      </c>
      <c r="J150" s="219">
        <f t="shared" ref="J150:J160" si="20">ROUND(I150*H150,2)</f>
        <v>0</v>
      </c>
      <c r="K150" s="112"/>
      <c r="L150" s="30"/>
      <c r="M150" s="113" t="s">
        <v>1</v>
      </c>
      <c r="N150" s="114" t="s">
        <v>37</v>
      </c>
      <c r="O150" s="115">
        <v>0</v>
      </c>
      <c r="P150" s="115">
        <f t="shared" ref="P150:P160" si="21">O150*H150</f>
        <v>0</v>
      </c>
      <c r="Q150" s="115">
        <v>0</v>
      </c>
      <c r="R150" s="115">
        <f t="shared" ref="R150:R160" si="22">Q150*H150</f>
        <v>0</v>
      </c>
      <c r="S150" s="115">
        <v>0</v>
      </c>
      <c r="T150" s="116">
        <f t="shared" ref="T150:T160" si="23">S150*H150</f>
        <v>0</v>
      </c>
      <c r="U150" s="29"/>
      <c r="V150" s="29"/>
      <c r="W150" s="29"/>
      <c r="X150" s="29"/>
      <c r="Y150" s="29"/>
      <c r="Z150" s="29"/>
      <c r="AA150" s="29"/>
      <c r="AB150" s="29"/>
      <c r="AC150" s="29"/>
      <c r="AD150" s="29"/>
      <c r="AE150" s="29"/>
      <c r="AR150" s="117" t="s">
        <v>231</v>
      </c>
      <c r="AT150" s="117" t="s">
        <v>147</v>
      </c>
      <c r="AU150" s="117" t="s">
        <v>82</v>
      </c>
      <c r="AY150" s="18" t="s">
        <v>145</v>
      </c>
      <c r="BE150" s="118">
        <f t="shared" ref="BE150:BE160" si="24">IF(N150="základní",J150,0)</f>
        <v>0</v>
      </c>
      <c r="BF150" s="118">
        <f t="shared" ref="BF150:BF160" si="25">IF(N150="snížená",J150,0)</f>
        <v>0</v>
      </c>
      <c r="BG150" s="118">
        <f t="shared" ref="BG150:BG160" si="26">IF(N150="zákl. přenesená",J150,0)</f>
        <v>0</v>
      </c>
      <c r="BH150" s="118">
        <f t="shared" ref="BH150:BH160" si="27">IF(N150="sníž. přenesená",J150,0)</f>
        <v>0</v>
      </c>
      <c r="BI150" s="118">
        <f t="shared" ref="BI150:BI160" si="28">IF(N150="nulová",J150,0)</f>
        <v>0</v>
      </c>
      <c r="BJ150" s="18" t="s">
        <v>80</v>
      </c>
      <c r="BK150" s="118">
        <f t="shared" ref="BK150:BK160" si="29">ROUND(I150*H150,2)</f>
        <v>0</v>
      </c>
      <c r="BL150" s="18" t="s">
        <v>231</v>
      </c>
      <c r="BM150" s="117" t="s">
        <v>368</v>
      </c>
    </row>
    <row r="151" spans="1:65" s="2" customFormat="1" ht="16.5" customHeight="1">
      <c r="A151" s="29"/>
      <c r="B151" s="111"/>
      <c r="C151" s="214" t="s">
        <v>268</v>
      </c>
      <c r="D151" s="214" t="s">
        <v>147</v>
      </c>
      <c r="E151" s="215" t="s">
        <v>561</v>
      </c>
      <c r="F151" s="216" t="s">
        <v>562</v>
      </c>
      <c r="G151" s="217" t="s">
        <v>365</v>
      </c>
      <c r="H151" s="218">
        <v>240</v>
      </c>
      <c r="I151" s="239">
        <v>0</v>
      </c>
      <c r="J151" s="219">
        <f t="shared" si="20"/>
        <v>0</v>
      </c>
      <c r="K151" s="112"/>
      <c r="L151" s="30"/>
      <c r="M151" s="113" t="s">
        <v>1</v>
      </c>
      <c r="N151" s="114" t="s">
        <v>37</v>
      </c>
      <c r="O151" s="115">
        <v>0</v>
      </c>
      <c r="P151" s="115">
        <f t="shared" si="21"/>
        <v>0</v>
      </c>
      <c r="Q151" s="115">
        <v>0</v>
      </c>
      <c r="R151" s="115">
        <f t="shared" si="22"/>
        <v>0</v>
      </c>
      <c r="S151" s="115">
        <v>0</v>
      </c>
      <c r="T151" s="116">
        <f t="shared" si="23"/>
        <v>0</v>
      </c>
      <c r="U151" s="29"/>
      <c r="V151" s="29"/>
      <c r="W151" s="29"/>
      <c r="X151" s="29"/>
      <c r="Y151" s="29"/>
      <c r="Z151" s="29"/>
      <c r="AA151" s="29"/>
      <c r="AB151" s="29"/>
      <c r="AC151" s="29"/>
      <c r="AD151" s="29"/>
      <c r="AE151" s="29"/>
      <c r="AR151" s="117" t="s">
        <v>231</v>
      </c>
      <c r="AT151" s="117" t="s">
        <v>147</v>
      </c>
      <c r="AU151" s="117" t="s">
        <v>82</v>
      </c>
      <c r="AY151" s="18" t="s">
        <v>145</v>
      </c>
      <c r="BE151" s="118">
        <f t="shared" si="24"/>
        <v>0</v>
      </c>
      <c r="BF151" s="118">
        <f t="shared" si="25"/>
        <v>0</v>
      </c>
      <c r="BG151" s="118">
        <f t="shared" si="26"/>
        <v>0</v>
      </c>
      <c r="BH151" s="118">
        <f t="shared" si="27"/>
        <v>0</v>
      </c>
      <c r="BI151" s="118">
        <f t="shared" si="28"/>
        <v>0</v>
      </c>
      <c r="BJ151" s="18" t="s">
        <v>80</v>
      </c>
      <c r="BK151" s="118">
        <f t="shared" si="29"/>
        <v>0</v>
      </c>
      <c r="BL151" s="18" t="s">
        <v>231</v>
      </c>
      <c r="BM151" s="117" t="s">
        <v>378</v>
      </c>
    </row>
    <row r="152" spans="1:65" s="2" customFormat="1" ht="16.5" customHeight="1">
      <c r="A152" s="29"/>
      <c r="B152" s="111"/>
      <c r="C152" s="214" t="s">
        <v>276</v>
      </c>
      <c r="D152" s="214" t="s">
        <v>147</v>
      </c>
      <c r="E152" s="215" t="s">
        <v>563</v>
      </c>
      <c r="F152" s="216" t="s">
        <v>564</v>
      </c>
      <c r="G152" s="217" t="s">
        <v>482</v>
      </c>
      <c r="H152" s="218">
        <v>24</v>
      </c>
      <c r="I152" s="239">
        <v>0</v>
      </c>
      <c r="J152" s="219">
        <f t="shared" si="20"/>
        <v>0</v>
      </c>
      <c r="K152" s="112"/>
      <c r="L152" s="30"/>
      <c r="M152" s="113" t="s">
        <v>1</v>
      </c>
      <c r="N152" s="114" t="s">
        <v>37</v>
      </c>
      <c r="O152" s="115">
        <v>0</v>
      </c>
      <c r="P152" s="115">
        <f t="shared" si="21"/>
        <v>0</v>
      </c>
      <c r="Q152" s="115">
        <v>0</v>
      </c>
      <c r="R152" s="115">
        <f t="shared" si="22"/>
        <v>0</v>
      </c>
      <c r="S152" s="115">
        <v>0</v>
      </c>
      <c r="T152" s="116">
        <f t="shared" si="23"/>
        <v>0</v>
      </c>
      <c r="U152" s="29"/>
      <c r="V152" s="29"/>
      <c r="W152" s="29"/>
      <c r="X152" s="29"/>
      <c r="Y152" s="29"/>
      <c r="Z152" s="29"/>
      <c r="AA152" s="29"/>
      <c r="AB152" s="29"/>
      <c r="AC152" s="29"/>
      <c r="AD152" s="29"/>
      <c r="AE152" s="29"/>
      <c r="AR152" s="117" t="s">
        <v>231</v>
      </c>
      <c r="AT152" s="117" t="s">
        <v>147</v>
      </c>
      <c r="AU152" s="117" t="s">
        <v>82</v>
      </c>
      <c r="AY152" s="18" t="s">
        <v>145</v>
      </c>
      <c r="BE152" s="118">
        <f t="shared" si="24"/>
        <v>0</v>
      </c>
      <c r="BF152" s="118">
        <f t="shared" si="25"/>
        <v>0</v>
      </c>
      <c r="BG152" s="118">
        <f t="shared" si="26"/>
        <v>0</v>
      </c>
      <c r="BH152" s="118">
        <f t="shared" si="27"/>
        <v>0</v>
      </c>
      <c r="BI152" s="118">
        <f t="shared" si="28"/>
        <v>0</v>
      </c>
      <c r="BJ152" s="18" t="s">
        <v>80</v>
      </c>
      <c r="BK152" s="118">
        <f t="shared" si="29"/>
        <v>0</v>
      </c>
      <c r="BL152" s="18" t="s">
        <v>231</v>
      </c>
      <c r="BM152" s="117" t="s">
        <v>387</v>
      </c>
    </row>
    <row r="153" spans="1:65" s="2" customFormat="1" ht="16.5" customHeight="1">
      <c r="A153" s="29"/>
      <c r="B153" s="111"/>
      <c r="C153" s="214" t="s">
        <v>281</v>
      </c>
      <c r="D153" s="214" t="s">
        <v>147</v>
      </c>
      <c r="E153" s="215" t="s">
        <v>565</v>
      </c>
      <c r="F153" s="216" t="s">
        <v>566</v>
      </c>
      <c r="G153" s="217" t="s">
        <v>482</v>
      </c>
      <c r="H153" s="218">
        <v>24</v>
      </c>
      <c r="I153" s="239">
        <v>0</v>
      </c>
      <c r="J153" s="219">
        <f t="shared" si="20"/>
        <v>0</v>
      </c>
      <c r="K153" s="112"/>
      <c r="L153" s="30"/>
      <c r="M153" s="113" t="s">
        <v>1</v>
      </c>
      <c r="N153" s="114" t="s">
        <v>37</v>
      </c>
      <c r="O153" s="115">
        <v>0</v>
      </c>
      <c r="P153" s="115">
        <f t="shared" si="21"/>
        <v>0</v>
      </c>
      <c r="Q153" s="115">
        <v>0</v>
      </c>
      <c r="R153" s="115">
        <f t="shared" si="22"/>
        <v>0</v>
      </c>
      <c r="S153" s="115">
        <v>0</v>
      </c>
      <c r="T153" s="116">
        <f t="shared" si="23"/>
        <v>0</v>
      </c>
      <c r="U153" s="29"/>
      <c r="V153" s="29"/>
      <c r="W153" s="29"/>
      <c r="X153" s="29"/>
      <c r="Y153" s="29"/>
      <c r="Z153" s="29"/>
      <c r="AA153" s="29"/>
      <c r="AB153" s="29"/>
      <c r="AC153" s="29"/>
      <c r="AD153" s="29"/>
      <c r="AE153" s="29"/>
      <c r="AR153" s="117" t="s">
        <v>231</v>
      </c>
      <c r="AT153" s="117" t="s">
        <v>147</v>
      </c>
      <c r="AU153" s="117" t="s">
        <v>82</v>
      </c>
      <c r="AY153" s="18" t="s">
        <v>145</v>
      </c>
      <c r="BE153" s="118">
        <f t="shared" si="24"/>
        <v>0</v>
      </c>
      <c r="BF153" s="118">
        <f t="shared" si="25"/>
        <v>0</v>
      </c>
      <c r="BG153" s="118">
        <f t="shared" si="26"/>
        <v>0</v>
      </c>
      <c r="BH153" s="118">
        <f t="shared" si="27"/>
        <v>0</v>
      </c>
      <c r="BI153" s="118">
        <f t="shared" si="28"/>
        <v>0</v>
      </c>
      <c r="BJ153" s="18" t="s">
        <v>80</v>
      </c>
      <c r="BK153" s="118">
        <f t="shared" si="29"/>
        <v>0</v>
      </c>
      <c r="BL153" s="18" t="s">
        <v>231</v>
      </c>
      <c r="BM153" s="117" t="s">
        <v>395</v>
      </c>
    </row>
    <row r="154" spans="1:65" s="2" customFormat="1" ht="16.5" customHeight="1">
      <c r="A154" s="29"/>
      <c r="B154" s="111"/>
      <c r="C154" s="214" t="s">
        <v>285</v>
      </c>
      <c r="D154" s="214" t="s">
        <v>147</v>
      </c>
      <c r="E154" s="215" t="s">
        <v>567</v>
      </c>
      <c r="F154" s="216" t="s">
        <v>568</v>
      </c>
      <c r="G154" s="217" t="s">
        <v>365</v>
      </c>
      <c r="H154" s="218">
        <v>70</v>
      </c>
      <c r="I154" s="239">
        <v>0</v>
      </c>
      <c r="J154" s="219">
        <f t="shared" si="20"/>
        <v>0</v>
      </c>
      <c r="K154" s="112"/>
      <c r="L154" s="30"/>
      <c r="M154" s="113" t="s">
        <v>1</v>
      </c>
      <c r="N154" s="114" t="s">
        <v>37</v>
      </c>
      <c r="O154" s="115">
        <v>0</v>
      </c>
      <c r="P154" s="115">
        <f t="shared" si="21"/>
        <v>0</v>
      </c>
      <c r="Q154" s="115">
        <v>0</v>
      </c>
      <c r="R154" s="115">
        <f t="shared" si="22"/>
        <v>0</v>
      </c>
      <c r="S154" s="115">
        <v>0</v>
      </c>
      <c r="T154" s="116">
        <f t="shared" si="23"/>
        <v>0</v>
      </c>
      <c r="U154" s="29"/>
      <c r="V154" s="29"/>
      <c r="W154" s="29"/>
      <c r="X154" s="29"/>
      <c r="Y154" s="29"/>
      <c r="Z154" s="29"/>
      <c r="AA154" s="29"/>
      <c r="AB154" s="29"/>
      <c r="AC154" s="29"/>
      <c r="AD154" s="29"/>
      <c r="AE154" s="29"/>
      <c r="AR154" s="117" t="s">
        <v>231</v>
      </c>
      <c r="AT154" s="117" t="s">
        <v>147</v>
      </c>
      <c r="AU154" s="117" t="s">
        <v>82</v>
      </c>
      <c r="AY154" s="18" t="s">
        <v>145</v>
      </c>
      <c r="BE154" s="118">
        <f t="shared" si="24"/>
        <v>0</v>
      </c>
      <c r="BF154" s="118">
        <f t="shared" si="25"/>
        <v>0</v>
      </c>
      <c r="BG154" s="118">
        <f t="shared" si="26"/>
        <v>0</v>
      </c>
      <c r="BH154" s="118">
        <f t="shared" si="27"/>
        <v>0</v>
      </c>
      <c r="BI154" s="118">
        <f t="shared" si="28"/>
        <v>0</v>
      </c>
      <c r="BJ154" s="18" t="s">
        <v>80</v>
      </c>
      <c r="BK154" s="118">
        <f t="shared" si="29"/>
        <v>0</v>
      </c>
      <c r="BL154" s="18" t="s">
        <v>231</v>
      </c>
      <c r="BM154" s="117" t="s">
        <v>404</v>
      </c>
    </row>
    <row r="155" spans="1:65" s="2" customFormat="1" ht="16.5" customHeight="1">
      <c r="A155" s="29"/>
      <c r="B155" s="111"/>
      <c r="C155" s="214" t="s">
        <v>289</v>
      </c>
      <c r="D155" s="214" t="s">
        <v>147</v>
      </c>
      <c r="E155" s="215" t="s">
        <v>569</v>
      </c>
      <c r="F155" s="216" t="s">
        <v>570</v>
      </c>
      <c r="G155" s="217" t="s">
        <v>365</v>
      </c>
      <c r="H155" s="218">
        <v>70</v>
      </c>
      <c r="I155" s="239">
        <v>0</v>
      </c>
      <c r="J155" s="219">
        <f t="shared" si="20"/>
        <v>0</v>
      </c>
      <c r="K155" s="112"/>
      <c r="L155" s="30"/>
      <c r="M155" s="113" t="s">
        <v>1</v>
      </c>
      <c r="N155" s="114" t="s">
        <v>37</v>
      </c>
      <c r="O155" s="115">
        <v>0</v>
      </c>
      <c r="P155" s="115">
        <f t="shared" si="21"/>
        <v>0</v>
      </c>
      <c r="Q155" s="115">
        <v>0</v>
      </c>
      <c r="R155" s="115">
        <f t="shared" si="22"/>
        <v>0</v>
      </c>
      <c r="S155" s="115">
        <v>0</v>
      </c>
      <c r="T155" s="116">
        <f t="shared" si="23"/>
        <v>0</v>
      </c>
      <c r="U155" s="29"/>
      <c r="V155" s="29"/>
      <c r="W155" s="29"/>
      <c r="X155" s="29"/>
      <c r="Y155" s="29"/>
      <c r="Z155" s="29"/>
      <c r="AA155" s="29"/>
      <c r="AB155" s="29"/>
      <c r="AC155" s="29"/>
      <c r="AD155" s="29"/>
      <c r="AE155" s="29"/>
      <c r="AR155" s="117" t="s">
        <v>231</v>
      </c>
      <c r="AT155" s="117" t="s">
        <v>147</v>
      </c>
      <c r="AU155" s="117" t="s">
        <v>82</v>
      </c>
      <c r="AY155" s="18" t="s">
        <v>145</v>
      </c>
      <c r="BE155" s="118">
        <f t="shared" si="24"/>
        <v>0</v>
      </c>
      <c r="BF155" s="118">
        <f t="shared" si="25"/>
        <v>0</v>
      </c>
      <c r="BG155" s="118">
        <f t="shared" si="26"/>
        <v>0</v>
      </c>
      <c r="BH155" s="118">
        <f t="shared" si="27"/>
        <v>0</v>
      </c>
      <c r="BI155" s="118">
        <f t="shared" si="28"/>
        <v>0</v>
      </c>
      <c r="BJ155" s="18" t="s">
        <v>80</v>
      </c>
      <c r="BK155" s="118">
        <f t="shared" si="29"/>
        <v>0</v>
      </c>
      <c r="BL155" s="18" t="s">
        <v>231</v>
      </c>
      <c r="BM155" s="117" t="s">
        <v>413</v>
      </c>
    </row>
    <row r="156" spans="1:65" s="2" customFormat="1" ht="16.5" customHeight="1">
      <c r="A156" s="29"/>
      <c r="B156" s="111"/>
      <c r="C156" s="214" t="s">
        <v>293</v>
      </c>
      <c r="D156" s="214" t="s">
        <v>147</v>
      </c>
      <c r="E156" s="215" t="s">
        <v>571</v>
      </c>
      <c r="F156" s="216" t="s">
        <v>572</v>
      </c>
      <c r="G156" s="217" t="s">
        <v>482</v>
      </c>
      <c r="H156" s="218">
        <v>14</v>
      </c>
      <c r="I156" s="239">
        <v>0</v>
      </c>
      <c r="J156" s="219">
        <f t="shared" si="20"/>
        <v>0</v>
      </c>
      <c r="K156" s="112"/>
      <c r="L156" s="30"/>
      <c r="M156" s="113" t="s">
        <v>1</v>
      </c>
      <c r="N156" s="114" t="s">
        <v>37</v>
      </c>
      <c r="O156" s="115">
        <v>0</v>
      </c>
      <c r="P156" s="115">
        <f t="shared" si="21"/>
        <v>0</v>
      </c>
      <c r="Q156" s="115">
        <v>0</v>
      </c>
      <c r="R156" s="115">
        <f t="shared" si="22"/>
        <v>0</v>
      </c>
      <c r="S156" s="115">
        <v>0</v>
      </c>
      <c r="T156" s="116">
        <f t="shared" si="23"/>
        <v>0</v>
      </c>
      <c r="U156" s="29"/>
      <c r="V156" s="29"/>
      <c r="W156" s="29"/>
      <c r="X156" s="29"/>
      <c r="Y156" s="29"/>
      <c r="Z156" s="29"/>
      <c r="AA156" s="29"/>
      <c r="AB156" s="29"/>
      <c r="AC156" s="29"/>
      <c r="AD156" s="29"/>
      <c r="AE156" s="29"/>
      <c r="AR156" s="117" t="s">
        <v>231</v>
      </c>
      <c r="AT156" s="117" t="s">
        <v>147</v>
      </c>
      <c r="AU156" s="117" t="s">
        <v>82</v>
      </c>
      <c r="AY156" s="18" t="s">
        <v>145</v>
      </c>
      <c r="BE156" s="118">
        <f t="shared" si="24"/>
        <v>0</v>
      </c>
      <c r="BF156" s="118">
        <f t="shared" si="25"/>
        <v>0</v>
      </c>
      <c r="BG156" s="118">
        <f t="shared" si="26"/>
        <v>0</v>
      </c>
      <c r="BH156" s="118">
        <f t="shared" si="27"/>
        <v>0</v>
      </c>
      <c r="BI156" s="118">
        <f t="shared" si="28"/>
        <v>0</v>
      </c>
      <c r="BJ156" s="18" t="s">
        <v>80</v>
      </c>
      <c r="BK156" s="118">
        <f t="shared" si="29"/>
        <v>0</v>
      </c>
      <c r="BL156" s="18" t="s">
        <v>231</v>
      </c>
      <c r="BM156" s="117" t="s">
        <v>424</v>
      </c>
    </row>
    <row r="157" spans="1:65" s="2" customFormat="1" ht="16.5" customHeight="1">
      <c r="A157" s="29"/>
      <c r="B157" s="111"/>
      <c r="C157" s="214" t="s">
        <v>297</v>
      </c>
      <c r="D157" s="214" t="s">
        <v>147</v>
      </c>
      <c r="E157" s="215" t="s">
        <v>573</v>
      </c>
      <c r="F157" s="216" t="s">
        <v>574</v>
      </c>
      <c r="G157" s="217" t="s">
        <v>482</v>
      </c>
      <c r="H157" s="218">
        <v>14</v>
      </c>
      <c r="I157" s="239">
        <v>0</v>
      </c>
      <c r="J157" s="219">
        <f t="shared" si="20"/>
        <v>0</v>
      </c>
      <c r="K157" s="112"/>
      <c r="L157" s="30"/>
      <c r="M157" s="113" t="s">
        <v>1</v>
      </c>
      <c r="N157" s="114" t="s">
        <v>37</v>
      </c>
      <c r="O157" s="115">
        <v>0</v>
      </c>
      <c r="P157" s="115">
        <f t="shared" si="21"/>
        <v>0</v>
      </c>
      <c r="Q157" s="115">
        <v>0</v>
      </c>
      <c r="R157" s="115">
        <f t="shared" si="22"/>
        <v>0</v>
      </c>
      <c r="S157" s="115">
        <v>0</v>
      </c>
      <c r="T157" s="116">
        <f t="shared" si="23"/>
        <v>0</v>
      </c>
      <c r="U157" s="29"/>
      <c r="V157" s="29"/>
      <c r="W157" s="29"/>
      <c r="X157" s="29"/>
      <c r="Y157" s="29"/>
      <c r="Z157" s="29"/>
      <c r="AA157" s="29"/>
      <c r="AB157" s="29"/>
      <c r="AC157" s="29"/>
      <c r="AD157" s="29"/>
      <c r="AE157" s="29"/>
      <c r="AR157" s="117" t="s">
        <v>231</v>
      </c>
      <c r="AT157" s="117" t="s">
        <v>147</v>
      </c>
      <c r="AU157" s="117" t="s">
        <v>82</v>
      </c>
      <c r="AY157" s="18" t="s">
        <v>145</v>
      </c>
      <c r="BE157" s="118">
        <f t="shared" si="24"/>
        <v>0</v>
      </c>
      <c r="BF157" s="118">
        <f t="shared" si="25"/>
        <v>0</v>
      </c>
      <c r="BG157" s="118">
        <f t="shared" si="26"/>
        <v>0</v>
      </c>
      <c r="BH157" s="118">
        <f t="shared" si="27"/>
        <v>0</v>
      </c>
      <c r="BI157" s="118">
        <f t="shared" si="28"/>
        <v>0</v>
      </c>
      <c r="BJ157" s="18" t="s">
        <v>80</v>
      </c>
      <c r="BK157" s="118">
        <f t="shared" si="29"/>
        <v>0</v>
      </c>
      <c r="BL157" s="18" t="s">
        <v>231</v>
      </c>
      <c r="BM157" s="117" t="s">
        <v>435</v>
      </c>
    </row>
    <row r="158" spans="1:65" s="2" customFormat="1" ht="16.5" customHeight="1">
      <c r="A158" s="29"/>
      <c r="B158" s="111"/>
      <c r="C158" s="214" t="s">
        <v>160</v>
      </c>
      <c r="D158" s="214" t="s">
        <v>147</v>
      </c>
      <c r="E158" s="215" t="s">
        <v>575</v>
      </c>
      <c r="F158" s="216" t="s">
        <v>576</v>
      </c>
      <c r="G158" s="217" t="s">
        <v>365</v>
      </c>
      <c r="H158" s="218">
        <v>400</v>
      </c>
      <c r="I158" s="239">
        <v>0</v>
      </c>
      <c r="J158" s="219">
        <f t="shared" si="20"/>
        <v>0</v>
      </c>
      <c r="K158" s="112"/>
      <c r="L158" s="30"/>
      <c r="M158" s="113" t="s">
        <v>1</v>
      </c>
      <c r="N158" s="114" t="s">
        <v>37</v>
      </c>
      <c r="O158" s="115">
        <v>0</v>
      </c>
      <c r="P158" s="115">
        <f t="shared" si="21"/>
        <v>0</v>
      </c>
      <c r="Q158" s="115">
        <v>0</v>
      </c>
      <c r="R158" s="115">
        <f t="shared" si="22"/>
        <v>0</v>
      </c>
      <c r="S158" s="115">
        <v>0</v>
      </c>
      <c r="T158" s="116">
        <f t="shared" si="23"/>
        <v>0</v>
      </c>
      <c r="U158" s="29"/>
      <c r="V158" s="29"/>
      <c r="W158" s="29"/>
      <c r="X158" s="29"/>
      <c r="Y158" s="29"/>
      <c r="Z158" s="29"/>
      <c r="AA158" s="29"/>
      <c r="AB158" s="29"/>
      <c r="AC158" s="29"/>
      <c r="AD158" s="29"/>
      <c r="AE158" s="29"/>
      <c r="AR158" s="117" t="s">
        <v>231</v>
      </c>
      <c r="AT158" s="117" t="s">
        <v>147</v>
      </c>
      <c r="AU158" s="117" t="s">
        <v>82</v>
      </c>
      <c r="AY158" s="18" t="s">
        <v>145</v>
      </c>
      <c r="BE158" s="118">
        <f t="shared" si="24"/>
        <v>0</v>
      </c>
      <c r="BF158" s="118">
        <f t="shared" si="25"/>
        <v>0</v>
      </c>
      <c r="BG158" s="118">
        <f t="shared" si="26"/>
        <v>0</v>
      </c>
      <c r="BH158" s="118">
        <f t="shared" si="27"/>
        <v>0</v>
      </c>
      <c r="BI158" s="118">
        <f t="shared" si="28"/>
        <v>0</v>
      </c>
      <c r="BJ158" s="18" t="s">
        <v>80</v>
      </c>
      <c r="BK158" s="118">
        <f t="shared" si="29"/>
        <v>0</v>
      </c>
      <c r="BL158" s="18" t="s">
        <v>231</v>
      </c>
      <c r="BM158" s="117" t="s">
        <v>577</v>
      </c>
    </row>
    <row r="159" spans="1:65" s="2" customFormat="1" ht="16.5" customHeight="1">
      <c r="A159" s="29"/>
      <c r="B159" s="111"/>
      <c r="C159" s="214" t="s">
        <v>307</v>
      </c>
      <c r="D159" s="214" t="s">
        <v>147</v>
      </c>
      <c r="E159" s="215" t="s">
        <v>578</v>
      </c>
      <c r="F159" s="216" t="s">
        <v>579</v>
      </c>
      <c r="G159" s="217" t="s">
        <v>365</v>
      </c>
      <c r="H159" s="218">
        <v>400</v>
      </c>
      <c r="I159" s="239">
        <v>0</v>
      </c>
      <c r="J159" s="219">
        <f t="shared" si="20"/>
        <v>0</v>
      </c>
      <c r="K159" s="112"/>
      <c r="L159" s="30"/>
      <c r="M159" s="113" t="s">
        <v>1</v>
      </c>
      <c r="N159" s="114" t="s">
        <v>37</v>
      </c>
      <c r="O159" s="115">
        <v>0</v>
      </c>
      <c r="P159" s="115">
        <f t="shared" si="21"/>
        <v>0</v>
      </c>
      <c r="Q159" s="115">
        <v>0</v>
      </c>
      <c r="R159" s="115">
        <f t="shared" si="22"/>
        <v>0</v>
      </c>
      <c r="S159" s="115">
        <v>0</v>
      </c>
      <c r="T159" s="116">
        <f t="shared" si="23"/>
        <v>0</v>
      </c>
      <c r="U159" s="29"/>
      <c r="V159" s="29"/>
      <c r="W159" s="29"/>
      <c r="X159" s="29"/>
      <c r="Y159" s="29"/>
      <c r="Z159" s="29"/>
      <c r="AA159" s="29"/>
      <c r="AB159" s="29"/>
      <c r="AC159" s="29"/>
      <c r="AD159" s="29"/>
      <c r="AE159" s="29"/>
      <c r="AR159" s="117" t="s">
        <v>231</v>
      </c>
      <c r="AT159" s="117" t="s">
        <v>147</v>
      </c>
      <c r="AU159" s="117" t="s">
        <v>82</v>
      </c>
      <c r="AY159" s="18" t="s">
        <v>145</v>
      </c>
      <c r="BE159" s="118">
        <f t="shared" si="24"/>
        <v>0</v>
      </c>
      <c r="BF159" s="118">
        <f t="shared" si="25"/>
        <v>0</v>
      </c>
      <c r="BG159" s="118">
        <f t="shared" si="26"/>
        <v>0</v>
      </c>
      <c r="BH159" s="118">
        <f t="shared" si="27"/>
        <v>0</v>
      </c>
      <c r="BI159" s="118">
        <f t="shared" si="28"/>
        <v>0</v>
      </c>
      <c r="BJ159" s="18" t="s">
        <v>80</v>
      </c>
      <c r="BK159" s="118">
        <f t="shared" si="29"/>
        <v>0</v>
      </c>
      <c r="BL159" s="18" t="s">
        <v>231</v>
      </c>
      <c r="BM159" s="117" t="s">
        <v>580</v>
      </c>
    </row>
    <row r="160" spans="1:65" s="2" customFormat="1" ht="16.5" customHeight="1">
      <c r="A160" s="29"/>
      <c r="B160" s="111"/>
      <c r="C160" s="214" t="s">
        <v>311</v>
      </c>
      <c r="D160" s="214" t="s">
        <v>147</v>
      </c>
      <c r="E160" s="215" t="s">
        <v>581</v>
      </c>
      <c r="F160" s="216" t="s">
        <v>582</v>
      </c>
      <c r="G160" s="217" t="s">
        <v>492</v>
      </c>
      <c r="H160" s="218">
        <v>1</v>
      </c>
      <c r="I160" s="239">
        <v>0</v>
      </c>
      <c r="J160" s="219">
        <f t="shared" si="20"/>
        <v>0</v>
      </c>
      <c r="K160" s="112"/>
      <c r="L160" s="30"/>
      <c r="M160" s="113" t="s">
        <v>1</v>
      </c>
      <c r="N160" s="114" t="s">
        <v>37</v>
      </c>
      <c r="O160" s="115">
        <v>0</v>
      </c>
      <c r="P160" s="115">
        <f t="shared" si="21"/>
        <v>0</v>
      </c>
      <c r="Q160" s="115">
        <v>0</v>
      </c>
      <c r="R160" s="115">
        <f t="shared" si="22"/>
        <v>0</v>
      </c>
      <c r="S160" s="115">
        <v>0</v>
      </c>
      <c r="T160" s="116">
        <f t="shared" si="23"/>
        <v>0</v>
      </c>
      <c r="U160" s="29"/>
      <c r="V160" s="29"/>
      <c r="W160" s="29"/>
      <c r="X160" s="29"/>
      <c r="Y160" s="29"/>
      <c r="Z160" s="29"/>
      <c r="AA160" s="29"/>
      <c r="AB160" s="29"/>
      <c r="AC160" s="29"/>
      <c r="AD160" s="29"/>
      <c r="AE160" s="29"/>
      <c r="AR160" s="117" t="s">
        <v>231</v>
      </c>
      <c r="AT160" s="117" t="s">
        <v>147</v>
      </c>
      <c r="AU160" s="117" t="s">
        <v>82</v>
      </c>
      <c r="AY160" s="18" t="s">
        <v>145</v>
      </c>
      <c r="BE160" s="118">
        <f t="shared" si="24"/>
        <v>0</v>
      </c>
      <c r="BF160" s="118">
        <f t="shared" si="25"/>
        <v>0</v>
      </c>
      <c r="BG160" s="118">
        <f t="shared" si="26"/>
        <v>0</v>
      </c>
      <c r="BH160" s="118">
        <f t="shared" si="27"/>
        <v>0</v>
      </c>
      <c r="BI160" s="118">
        <f t="shared" si="28"/>
        <v>0</v>
      </c>
      <c r="BJ160" s="18" t="s">
        <v>80</v>
      </c>
      <c r="BK160" s="118">
        <f t="shared" si="29"/>
        <v>0</v>
      </c>
      <c r="BL160" s="18" t="s">
        <v>231</v>
      </c>
      <c r="BM160" s="117" t="s">
        <v>583</v>
      </c>
    </row>
    <row r="161" spans="1:65" s="12" customFormat="1" ht="22.9" customHeight="1">
      <c r="B161" s="103"/>
      <c r="C161" s="208"/>
      <c r="D161" s="209" t="s">
        <v>71</v>
      </c>
      <c r="E161" s="212" t="s">
        <v>584</v>
      </c>
      <c r="F161" s="212" t="s">
        <v>585</v>
      </c>
      <c r="G161" s="208"/>
      <c r="H161" s="208"/>
      <c r="I161" s="208"/>
      <c r="J161" s="213">
        <f>BK161</f>
        <v>0</v>
      </c>
      <c r="L161" s="103"/>
      <c r="M161" s="105"/>
      <c r="N161" s="106"/>
      <c r="O161" s="106"/>
      <c r="P161" s="107">
        <f>SUM(P162:P169)</f>
        <v>0</v>
      </c>
      <c r="Q161" s="106"/>
      <c r="R161" s="107">
        <f>SUM(R162:R169)</f>
        <v>0</v>
      </c>
      <c r="S161" s="106"/>
      <c r="T161" s="108">
        <f>SUM(T162:T169)</f>
        <v>0</v>
      </c>
      <c r="AR161" s="104" t="s">
        <v>80</v>
      </c>
      <c r="AT161" s="109" t="s">
        <v>71</v>
      </c>
      <c r="AU161" s="109" t="s">
        <v>80</v>
      </c>
      <c r="AY161" s="104" t="s">
        <v>145</v>
      </c>
      <c r="BK161" s="110">
        <f>SUM(BK162:BK169)</f>
        <v>0</v>
      </c>
    </row>
    <row r="162" spans="1:65" s="2" customFormat="1" ht="16.5" customHeight="1">
      <c r="A162" s="29"/>
      <c r="B162" s="111"/>
      <c r="C162" s="214" t="s">
        <v>315</v>
      </c>
      <c r="D162" s="214" t="s">
        <v>147</v>
      </c>
      <c r="E162" s="215" t="s">
        <v>586</v>
      </c>
      <c r="F162" s="216" t="s">
        <v>587</v>
      </c>
      <c r="G162" s="217" t="s">
        <v>365</v>
      </c>
      <c r="H162" s="218">
        <v>400</v>
      </c>
      <c r="I162" s="239">
        <v>0</v>
      </c>
      <c r="J162" s="219">
        <f t="shared" ref="J162:J169" si="30">ROUND(I162*H162,2)</f>
        <v>0</v>
      </c>
      <c r="K162" s="112"/>
      <c r="L162" s="30"/>
      <c r="M162" s="113" t="s">
        <v>1</v>
      </c>
      <c r="N162" s="114" t="s">
        <v>37</v>
      </c>
      <c r="O162" s="115">
        <v>0</v>
      </c>
      <c r="P162" s="115">
        <f t="shared" ref="P162:P169" si="31">O162*H162</f>
        <v>0</v>
      </c>
      <c r="Q162" s="115">
        <v>0</v>
      </c>
      <c r="R162" s="115">
        <f t="shared" ref="R162:R169" si="32">Q162*H162</f>
        <v>0</v>
      </c>
      <c r="S162" s="115">
        <v>0</v>
      </c>
      <c r="T162" s="116">
        <f t="shared" ref="T162:T169" si="33">S162*H162</f>
        <v>0</v>
      </c>
      <c r="U162" s="29"/>
      <c r="V162" s="29"/>
      <c r="W162" s="29"/>
      <c r="X162" s="29"/>
      <c r="Y162" s="29"/>
      <c r="Z162" s="29"/>
      <c r="AA162" s="29"/>
      <c r="AB162" s="29"/>
      <c r="AC162" s="29"/>
      <c r="AD162" s="29"/>
      <c r="AE162" s="29"/>
      <c r="AR162" s="117" t="s">
        <v>231</v>
      </c>
      <c r="AT162" s="117" t="s">
        <v>147</v>
      </c>
      <c r="AU162" s="117" t="s">
        <v>82</v>
      </c>
      <c r="AY162" s="18" t="s">
        <v>145</v>
      </c>
      <c r="BE162" s="118">
        <f t="shared" ref="BE162:BE169" si="34">IF(N162="základní",J162,0)</f>
        <v>0</v>
      </c>
      <c r="BF162" s="118">
        <f t="shared" ref="BF162:BF169" si="35">IF(N162="snížená",J162,0)</f>
        <v>0</v>
      </c>
      <c r="BG162" s="118">
        <f t="shared" ref="BG162:BG169" si="36">IF(N162="zákl. přenesená",J162,0)</f>
        <v>0</v>
      </c>
      <c r="BH162" s="118">
        <f t="shared" ref="BH162:BH169" si="37">IF(N162="sníž. přenesená",J162,0)</f>
        <v>0</v>
      </c>
      <c r="BI162" s="118">
        <f t="shared" ref="BI162:BI169" si="38">IF(N162="nulová",J162,0)</f>
        <v>0</v>
      </c>
      <c r="BJ162" s="18" t="s">
        <v>80</v>
      </c>
      <c r="BK162" s="118">
        <f t="shared" ref="BK162:BK169" si="39">ROUND(I162*H162,2)</f>
        <v>0</v>
      </c>
      <c r="BL162" s="18" t="s">
        <v>231</v>
      </c>
      <c r="BM162" s="117" t="s">
        <v>588</v>
      </c>
    </row>
    <row r="163" spans="1:65" s="2" customFormat="1" ht="16.5" customHeight="1">
      <c r="A163" s="29"/>
      <c r="B163" s="111"/>
      <c r="C163" s="214" t="s">
        <v>323</v>
      </c>
      <c r="D163" s="214" t="s">
        <v>147</v>
      </c>
      <c r="E163" s="215" t="s">
        <v>589</v>
      </c>
      <c r="F163" s="216" t="s">
        <v>590</v>
      </c>
      <c r="G163" s="217" t="s">
        <v>365</v>
      </c>
      <c r="H163" s="218">
        <v>400</v>
      </c>
      <c r="I163" s="239">
        <v>0</v>
      </c>
      <c r="J163" s="219">
        <f t="shared" si="30"/>
        <v>0</v>
      </c>
      <c r="K163" s="112"/>
      <c r="L163" s="30"/>
      <c r="M163" s="113" t="s">
        <v>1</v>
      </c>
      <c r="N163" s="114" t="s">
        <v>37</v>
      </c>
      <c r="O163" s="115">
        <v>0</v>
      </c>
      <c r="P163" s="115">
        <f t="shared" si="31"/>
        <v>0</v>
      </c>
      <c r="Q163" s="115">
        <v>0</v>
      </c>
      <c r="R163" s="115">
        <f t="shared" si="32"/>
        <v>0</v>
      </c>
      <c r="S163" s="115">
        <v>0</v>
      </c>
      <c r="T163" s="116">
        <f t="shared" si="33"/>
        <v>0</v>
      </c>
      <c r="U163" s="29"/>
      <c r="V163" s="29"/>
      <c r="W163" s="29"/>
      <c r="X163" s="29"/>
      <c r="Y163" s="29"/>
      <c r="Z163" s="29"/>
      <c r="AA163" s="29"/>
      <c r="AB163" s="29"/>
      <c r="AC163" s="29"/>
      <c r="AD163" s="29"/>
      <c r="AE163" s="29"/>
      <c r="AR163" s="117" t="s">
        <v>231</v>
      </c>
      <c r="AT163" s="117" t="s">
        <v>147</v>
      </c>
      <c r="AU163" s="117" t="s">
        <v>82</v>
      </c>
      <c r="AY163" s="18" t="s">
        <v>145</v>
      </c>
      <c r="BE163" s="118">
        <f t="shared" si="34"/>
        <v>0</v>
      </c>
      <c r="BF163" s="118">
        <f t="shared" si="35"/>
        <v>0</v>
      </c>
      <c r="BG163" s="118">
        <f t="shared" si="36"/>
        <v>0</v>
      </c>
      <c r="BH163" s="118">
        <f t="shared" si="37"/>
        <v>0</v>
      </c>
      <c r="BI163" s="118">
        <f t="shared" si="38"/>
        <v>0</v>
      </c>
      <c r="BJ163" s="18" t="s">
        <v>80</v>
      </c>
      <c r="BK163" s="118">
        <f t="shared" si="39"/>
        <v>0</v>
      </c>
      <c r="BL163" s="18" t="s">
        <v>231</v>
      </c>
      <c r="BM163" s="117" t="s">
        <v>591</v>
      </c>
    </row>
    <row r="164" spans="1:65" s="2" customFormat="1" ht="16.5" customHeight="1">
      <c r="A164" s="29"/>
      <c r="B164" s="111"/>
      <c r="C164" s="214" t="s">
        <v>326</v>
      </c>
      <c r="D164" s="214" t="s">
        <v>147</v>
      </c>
      <c r="E164" s="215" t="s">
        <v>592</v>
      </c>
      <c r="F164" s="216" t="s">
        <v>593</v>
      </c>
      <c r="G164" s="217" t="s">
        <v>365</v>
      </c>
      <c r="H164" s="218">
        <v>120</v>
      </c>
      <c r="I164" s="239">
        <v>0</v>
      </c>
      <c r="J164" s="219">
        <f t="shared" si="30"/>
        <v>0</v>
      </c>
      <c r="K164" s="112"/>
      <c r="L164" s="30"/>
      <c r="M164" s="113" t="s">
        <v>1</v>
      </c>
      <c r="N164" s="114" t="s">
        <v>37</v>
      </c>
      <c r="O164" s="115">
        <v>0</v>
      </c>
      <c r="P164" s="115">
        <f t="shared" si="31"/>
        <v>0</v>
      </c>
      <c r="Q164" s="115">
        <v>0</v>
      </c>
      <c r="R164" s="115">
        <f t="shared" si="32"/>
        <v>0</v>
      </c>
      <c r="S164" s="115">
        <v>0</v>
      </c>
      <c r="T164" s="116">
        <f t="shared" si="33"/>
        <v>0</v>
      </c>
      <c r="U164" s="29"/>
      <c r="V164" s="29"/>
      <c r="W164" s="29"/>
      <c r="X164" s="29"/>
      <c r="Y164" s="29"/>
      <c r="Z164" s="29"/>
      <c r="AA164" s="29"/>
      <c r="AB164" s="29"/>
      <c r="AC164" s="29"/>
      <c r="AD164" s="29"/>
      <c r="AE164" s="29"/>
      <c r="AR164" s="117" t="s">
        <v>231</v>
      </c>
      <c r="AT164" s="117" t="s">
        <v>147</v>
      </c>
      <c r="AU164" s="117" t="s">
        <v>82</v>
      </c>
      <c r="AY164" s="18" t="s">
        <v>145</v>
      </c>
      <c r="BE164" s="118">
        <f t="shared" si="34"/>
        <v>0</v>
      </c>
      <c r="BF164" s="118">
        <f t="shared" si="35"/>
        <v>0</v>
      </c>
      <c r="BG164" s="118">
        <f t="shared" si="36"/>
        <v>0</v>
      </c>
      <c r="BH164" s="118">
        <f t="shared" si="37"/>
        <v>0</v>
      </c>
      <c r="BI164" s="118">
        <f t="shared" si="38"/>
        <v>0</v>
      </c>
      <c r="BJ164" s="18" t="s">
        <v>80</v>
      </c>
      <c r="BK164" s="118">
        <f t="shared" si="39"/>
        <v>0</v>
      </c>
      <c r="BL164" s="18" t="s">
        <v>231</v>
      </c>
      <c r="BM164" s="117" t="s">
        <v>594</v>
      </c>
    </row>
    <row r="165" spans="1:65" s="2" customFormat="1" ht="16.5" customHeight="1">
      <c r="A165" s="29"/>
      <c r="B165" s="111"/>
      <c r="C165" s="214" t="s">
        <v>328</v>
      </c>
      <c r="D165" s="214" t="s">
        <v>147</v>
      </c>
      <c r="E165" s="215" t="s">
        <v>595</v>
      </c>
      <c r="F165" s="216" t="s">
        <v>596</v>
      </c>
      <c r="G165" s="217" t="s">
        <v>365</v>
      </c>
      <c r="H165" s="218">
        <v>120</v>
      </c>
      <c r="I165" s="239">
        <v>0</v>
      </c>
      <c r="J165" s="219">
        <f t="shared" si="30"/>
        <v>0</v>
      </c>
      <c r="K165" s="112"/>
      <c r="L165" s="30"/>
      <c r="M165" s="113" t="s">
        <v>1</v>
      </c>
      <c r="N165" s="114" t="s">
        <v>37</v>
      </c>
      <c r="O165" s="115">
        <v>0</v>
      </c>
      <c r="P165" s="115">
        <f t="shared" si="31"/>
        <v>0</v>
      </c>
      <c r="Q165" s="115">
        <v>0</v>
      </c>
      <c r="R165" s="115">
        <f t="shared" si="32"/>
        <v>0</v>
      </c>
      <c r="S165" s="115">
        <v>0</v>
      </c>
      <c r="T165" s="116">
        <f t="shared" si="33"/>
        <v>0</v>
      </c>
      <c r="U165" s="29"/>
      <c r="V165" s="29"/>
      <c r="W165" s="29"/>
      <c r="X165" s="29"/>
      <c r="Y165" s="29"/>
      <c r="Z165" s="29"/>
      <c r="AA165" s="29"/>
      <c r="AB165" s="29"/>
      <c r="AC165" s="29"/>
      <c r="AD165" s="29"/>
      <c r="AE165" s="29"/>
      <c r="AR165" s="117" t="s">
        <v>231</v>
      </c>
      <c r="AT165" s="117" t="s">
        <v>147</v>
      </c>
      <c r="AU165" s="117" t="s">
        <v>82</v>
      </c>
      <c r="AY165" s="18" t="s">
        <v>145</v>
      </c>
      <c r="BE165" s="118">
        <f t="shared" si="34"/>
        <v>0</v>
      </c>
      <c r="BF165" s="118">
        <f t="shared" si="35"/>
        <v>0</v>
      </c>
      <c r="BG165" s="118">
        <f t="shared" si="36"/>
        <v>0</v>
      </c>
      <c r="BH165" s="118">
        <f t="shared" si="37"/>
        <v>0</v>
      </c>
      <c r="BI165" s="118">
        <f t="shared" si="38"/>
        <v>0</v>
      </c>
      <c r="BJ165" s="18" t="s">
        <v>80</v>
      </c>
      <c r="BK165" s="118">
        <f t="shared" si="39"/>
        <v>0</v>
      </c>
      <c r="BL165" s="18" t="s">
        <v>231</v>
      </c>
      <c r="BM165" s="117" t="s">
        <v>597</v>
      </c>
    </row>
    <row r="166" spans="1:65" s="2" customFormat="1" ht="16.5" customHeight="1">
      <c r="A166" s="29"/>
      <c r="B166" s="111"/>
      <c r="C166" s="214" t="s">
        <v>332</v>
      </c>
      <c r="D166" s="214" t="s">
        <v>147</v>
      </c>
      <c r="E166" s="215" t="s">
        <v>598</v>
      </c>
      <c r="F166" s="216" t="s">
        <v>599</v>
      </c>
      <c r="G166" s="217" t="s">
        <v>482</v>
      </c>
      <c r="H166" s="218">
        <v>52</v>
      </c>
      <c r="I166" s="239">
        <v>0</v>
      </c>
      <c r="J166" s="219">
        <f t="shared" si="30"/>
        <v>0</v>
      </c>
      <c r="K166" s="112"/>
      <c r="L166" s="30"/>
      <c r="M166" s="113" t="s">
        <v>1</v>
      </c>
      <c r="N166" s="114" t="s">
        <v>37</v>
      </c>
      <c r="O166" s="115">
        <v>0</v>
      </c>
      <c r="P166" s="115">
        <f t="shared" si="31"/>
        <v>0</v>
      </c>
      <c r="Q166" s="115">
        <v>0</v>
      </c>
      <c r="R166" s="115">
        <f t="shared" si="32"/>
        <v>0</v>
      </c>
      <c r="S166" s="115">
        <v>0</v>
      </c>
      <c r="T166" s="116">
        <f t="shared" si="33"/>
        <v>0</v>
      </c>
      <c r="U166" s="29"/>
      <c r="V166" s="29"/>
      <c r="W166" s="29"/>
      <c r="X166" s="29"/>
      <c r="Y166" s="29"/>
      <c r="Z166" s="29"/>
      <c r="AA166" s="29"/>
      <c r="AB166" s="29"/>
      <c r="AC166" s="29"/>
      <c r="AD166" s="29"/>
      <c r="AE166" s="29"/>
      <c r="AR166" s="117" t="s">
        <v>231</v>
      </c>
      <c r="AT166" s="117" t="s">
        <v>147</v>
      </c>
      <c r="AU166" s="117" t="s">
        <v>82</v>
      </c>
      <c r="AY166" s="18" t="s">
        <v>145</v>
      </c>
      <c r="BE166" s="118">
        <f t="shared" si="34"/>
        <v>0</v>
      </c>
      <c r="BF166" s="118">
        <f t="shared" si="35"/>
        <v>0</v>
      </c>
      <c r="BG166" s="118">
        <f t="shared" si="36"/>
        <v>0</v>
      </c>
      <c r="BH166" s="118">
        <f t="shared" si="37"/>
        <v>0</v>
      </c>
      <c r="BI166" s="118">
        <f t="shared" si="38"/>
        <v>0</v>
      </c>
      <c r="BJ166" s="18" t="s">
        <v>80</v>
      </c>
      <c r="BK166" s="118">
        <f t="shared" si="39"/>
        <v>0</v>
      </c>
      <c r="BL166" s="18" t="s">
        <v>231</v>
      </c>
      <c r="BM166" s="117" t="s">
        <v>600</v>
      </c>
    </row>
    <row r="167" spans="1:65" s="2" customFormat="1" ht="16.5" customHeight="1">
      <c r="A167" s="29"/>
      <c r="B167" s="111"/>
      <c r="C167" s="214" t="s">
        <v>339</v>
      </c>
      <c r="D167" s="214" t="s">
        <v>147</v>
      </c>
      <c r="E167" s="215" t="s">
        <v>601</v>
      </c>
      <c r="F167" s="216" t="s">
        <v>602</v>
      </c>
      <c r="G167" s="217" t="s">
        <v>482</v>
      </c>
      <c r="H167" s="218">
        <v>62</v>
      </c>
      <c r="I167" s="239">
        <v>0</v>
      </c>
      <c r="J167" s="219">
        <f t="shared" si="30"/>
        <v>0</v>
      </c>
      <c r="K167" s="112"/>
      <c r="L167" s="30"/>
      <c r="M167" s="113" t="s">
        <v>1</v>
      </c>
      <c r="N167" s="114" t="s">
        <v>37</v>
      </c>
      <c r="O167" s="115">
        <v>0</v>
      </c>
      <c r="P167" s="115">
        <f t="shared" si="31"/>
        <v>0</v>
      </c>
      <c r="Q167" s="115">
        <v>0</v>
      </c>
      <c r="R167" s="115">
        <f t="shared" si="32"/>
        <v>0</v>
      </c>
      <c r="S167" s="115">
        <v>0</v>
      </c>
      <c r="T167" s="116">
        <f t="shared" si="33"/>
        <v>0</v>
      </c>
      <c r="U167" s="29"/>
      <c r="V167" s="29"/>
      <c r="W167" s="29"/>
      <c r="X167" s="29"/>
      <c r="Y167" s="29"/>
      <c r="Z167" s="29"/>
      <c r="AA167" s="29"/>
      <c r="AB167" s="29"/>
      <c r="AC167" s="29"/>
      <c r="AD167" s="29"/>
      <c r="AE167" s="29"/>
      <c r="AR167" s="117" t="s">
        <v>231</v>
      </c>
      <c r="AT167" s="117" t="s">
        <v>147</v>
      </c>
      <c r="AU167" s="117" t="s">
        <v>82</v>
      </c>
      <c r="AY167" s="18" t="s">
        <v>145</v>
      </c>
      <c r="BE167" s="118">
        <f t="shared" si="34"/>
        <v>0</v>
      </c>
      <c r="BF167" s="118">
        <f t="shared" si="35"/>
        <v>0</v>
      </c>
      <c r="BG167" s="118">
        <f t="shared" si="36"/>
        <v>0</v>
      </c>
      <c r="BH167" s="118">
        <f t="shared" si="37"/>
        <v>0</v>
      </c>
      <c r="BI167" s="118">
        <f t="shared" si="38"/>
        <v>0</v>
      </c>
      <c r="BJ167" s="18" t="s">
        <v>80</v>
      </c>
      <c r="BK167" s="118">
        <f t="shared" si="39"/>
        <v>0</v>
      </c>
      <c r="BL167" s="18" t="s">
        <v>231</v>
      </c>
      <c r="BM167" s="117" t="s">
        <v>603</v>
      </c>
    </row>
    <row r="168" spans="1:65" s="2" customFormat="1" ht="16.5" customHeight="1">
      <c r="A168" s="29"/>
      <c r="B168" s="111"/>
      <c r="C168" s="214" t="s">
        <v>344</v>
      </c>
      <c r="D168" s="214" t="s">
        <v>147</v>
      </c>
      <c r="E168" s="215" t="s">
        <v>604</v>
      </c>
      <c r="F168" s="216" t="s">
        <v>605</v>
      </c>
      <c r="G168" s="217" t="s">
        <v>482</v>
      </c>
      <c r="H168" s="218">
        <v>2</v>
      </c>
      <c r="I168" s="239">
        <v>0</v>
      </c>
      <c r="J168" s="219">
        <f t="shared" si="30"/>
        <v>0</v>
      </c>
      <c r="K168" s="112"/>
      <c r="L168" s="30"/>
      <c r="M168" s="113" t="s">
        <v>1</v>
      </c>
      <c r="N168" s="114" t="s">
        <v>37</v>
      </c>
      <c r="O168" s="115">
        <v>0</v>
      </c>
      <c r="P168" s="115">
        <f t="shared" si="31"/>
        <v>0</v>
      </c>
      <c r="Q168" s="115">
        <v>0</v>
      </c>
      <c r="R168" s="115">
        <f t="shared" si="32"/>
        <v>0</v>
      </c>
      <c r="S168" s="115">
        <v>0</v>
      </c>
      <c r="T168" s="116">
        <f t="shared" si="33"/>
        <v>0</v>
      </c>
      <c r="U168" s="29"/>
      <c r="V168" s="29"/>
      <c r="W168" s="29"/>
      <c r="X168" s="29"/>
      <c r="Y168" s="29"/>
      <c r="Z168" s="29"/>
      <c r="AA168" s="29"/>
      <c r="AB168" s="29"/>
      <c r="AC168" s="29"/>
      <c r="AD168" s="29"/>
      <c r="AE168" s="29"/>
      <c r="AR168" s="117" t="s">
        <v>231</v>
      </c>
      <c r="AT168" s="117" t="s">
        <v>147</v>
      </c>
      <c r="AU168" s="117" t="s">
        <v>82</v>
      </c>
      <c r="AY168" s="18" t="s">
        <v>145</v>
      </c>
      <c r="BE168" s="118">
        <f t="shared" si="34"/>
        <v>0</v>
      </c>
      <c r="BF168" s="118">
        <f t="shared" si="35"/>
        <v>0</v>
      </c>
      <c r="BG168" s="118">
        <f t="shared" si="36"/>
        <v>0</v>
      </c>
      <c r="BH168" s="118">
        <f t="shared" si="37"/>
        <v>0</v>
      </c>
      <c r="BI168" s="118">
        <f t="shared" si="38"/>
        <v>0</v>
      </c>
      <c r="BJ168" s="18" t="s">
        <v>80</v>
      </c>
      <c r="BK168" s="118">
        <f t="shared" si="39"/>
        <v>0</v>
      </c>
      <c r="BL168" s="18" t="s">
        <v>231</v>
      </c>
      <c r="BM168" s="117" t="s">
        <v>606</v>
      </c>
    </row>
    <row r="169" spans="1:65" s="2" customFormat="1" ht="16.5" customHeight="1">
      <c r="A169" s="29"/>
      <c r="B169" s="111"/>
      <c r="C169" s="214" t="s">
        <v>348</v>
      </c>
      <c r="D169" s="214" t="s">
        <v>147</v>
      </c>
      <c r="E169" s="215" t="s">
        <v>607</v>
      </c>
      <c r="F169" s="216" t="s">
        <v>608</v>
      </c>
      <c r="G169" s="217" t="s">
        <v>492</v>
      </c>
      <c r="H169" s="218">
        <v>1</v>
      </c>
      <c r="I169" s="239">
        <v>0</v>
      </c>
      <c r="J169" s="219">
        <f t="shared" si="30"/>
        <v>0</v>
      </c>
      <c r="K169" s="112"/>
      <c r="L169" s="30"/>
      <c r="M169" s="113" t="s">
        <v>1</v>
      </c>
      <c r="N169" s="114" t="s">
        <v>37</v>
      </c>
      <c r="O169" s="115">
        <v>0</v>
      </c>
      <c r="P169" s="115">
        <f t="shared" si="31"/>
        <v>0</v>
      </c>
      <c r="Q169" s="115">
        <v>0</v>
      </c>
      <c r="R169" s="115">
        <f t="shared" si="32"/>
        <v>0</v>
      </c>
      <c r="S169" s="115">
        <v>0</v>
      </c>
      <c r="T169" s="116">
        <f t="shared" si="33"/>
        <v>0</v>
      </c>
      <c r="U169" s="29"/>
      <c r="V169" s="29"/>
      <c r="W169" s="29"/>
      <c r="X169" s="29"/>
      <c r="Y169" s="29"/>
      <c r="Z169" s="29"/>
      <c r="AA169" s="29"/>
      <c r="AB169" s="29"/>
      <c r="AC169" s="29"/>
      <c r="AD169" s="29"/>
      <c r="AE169" s="29"/>
      <c r="AR169" s="117" t="s">
        <v>231</v>
      </c>
      <c r="AT169" s="117" t="s">
        <v>147</v>
      </c>
      <c r="AU169" s="117" t="s">
        <v>82</v>
      </c>
      <c r="AY169" s="18" t="s">
        <v>145</v>
      </c>
      <c r="BE169" s="118">
        <f t="shared" si="34"/>
        <v>0</v>
      </c>
      <c r="BF169" s="118">
        <f t="shared" si="35"/>
        <v>0</v>
      </c>
      <c r="BG169" s="118">
        <f t="shared" si="36"/>
        <v>0</v>
      </c>
      <c r="BH169" s="118">
        <f t="shared" si="37"/>
        <v>0</v>
      </c>
      <c r="BI169" s="118">
        <f t="shared" si="38"/>
        <v>0</v>
      </c>
      <c r="BJ169" s="18" t="s">
        <v>80</v>
      </c>
      <c r="BK169" s="118">
        <f t="shared" si="39"/>
        <v>0</v>
      </c>
      <c r="BL169" s="18" t="s">
        <v>231</v>
      </c>
      <c r="BM169" s="117" t="s">
        <v>609</v>
      </c>
    </row>
    <row r="170" spans="1:65" s="12" customFormat="1" ht="22.9" customHeight="1">
      <c r="B170" s="103"/>
      <c r="C170" s="208"/>
      <c r="D170" s="209" t="s">
        <v>71</v>
      </c>
      <c r="E170" s="212" t="s">
        <v>610</v>
      </c>
      <c r="F170" s="212" t="s">
        <v>611</v>
      </c>
      <c r="G170" s="208"/>
      <c r="H170" s="208"/>
      <c r="I170" s="208"/>
      <c r="J170" s="213">
        <f>BK170</f>
        <v>0</v>
      </c>
      <c r="L170" s="103"/>
      <c r="M170" s="105"/>
      <c r="N170" s="106"/>
      <c r="O170" s="106"/>
      <c r="P170" s="107">
        <f>SUM(P171:P191)</f>
        <v>0</v>
      </c>
      <c r="Q170" s="106"/>
      <c r="R170" s="107">
        <f>SUM(R171:R191)</f>
        <v>0</v>
      </c>
      <c r="S170" s="106"/>
      <c r="T170" s="108">
        <f>SUM(T171:T191)</f>
        <v>0</v>
      </c>
      <c r="AR170" s="104" t="s">
        <v>80</v>
      </c>
      <c r="AT170" s="109" t="s">
        <v>71</v>
      </c>
      <c r="AU170" s="109" t="s">
        <v>80</v>
      </c>
      <c r="AY170" s="104" t="s">
        <v>145</v>
      </c>
      <c r="BK170" s="110">
        <f>SUM(BK171:BK191)</f>
        <v>0</v>
      </c>
    </row>
    <row r="171" spans="1:65" s="2" customFormat="1" ht="24.2" customHeight="1">
      <c r="A171" s="29"/>
      <c r="B171" s="111"/>
      <c r="C171" s="214" t="s">
        <v>352</v>
      </c>
      <c r="D171" s="214" t="s">
        <v>147</v>
      </c>
      <c r="E171" s="215" t="s">
        <v>612</v>
      </c>
      <c r="F171" s="216" t="s">
        <v>613</v>
      </c>
      <c r="G171" s="217" t="s">
        <v>482</v>
      </c>
      <c r="H171" s="218">
        <v>12</v>
      </c>
      <c r="I171" s="239">
        <v>0</v>
      </c>
      <c r="J171" s="219">
        <f t="shared" ref="J171:J191" si="40">ROUND(I171*H171,2)</f>
        <v>0</v>
      </c>
      <c r="K171" s="112"/>
      <c r="L171" s="30"/>
      <c r="M171" s="113" t="s">
        <v>1</v>
      </c>
      <c r="N171" s="114" t="s">
        <v>37</v>
      </c>
      <c r="O171" s="115">
        <v>0</v>
      </c>
      <c r="P171" s="115">
        <f t="shared" ref="P171:P191" si="41">O171*H171</f>
        <v>0</v>
      </c>
      <c r="Q171" s="115">
        <v>0</v>
      </c>
      <c r="R171" s="115">
        <f t="shared" ref="R171:R191" si="42">Q171*H171</f>
        <v>0</v>
      </c>
      <c r="S171" s="115">
        <v>0</v>
      </c>
      <c r="T171" s="116">
        <f t="shared" ref="T171:T191" si="43">S171*H171</f>
        <v>0</v>
      </c>
      <c r="U171" s="29"/>
      <c r="V171" s="29"/>
      <c r="W171" s="29"/>
      <c r="X171" s="29"/>
      <c r="Y171" s="29"/>
      <c r="Z171" s="29"/>
      <c r="AA171" s="29"/>
      <c r="AB171" s="29"/>
      <c r="AC171" s="29"/>
      <c r="AD171" s="29"/>
      <c r="AE171" s="29"/>
      <c r="AR171" s="117" t="s">
        <v>231</v>
      </c>
      <c r="AT171" s="117" t="s">
        <v>147</v>
      </c>
      <c r="AU171" s="117" t="s">
        <v>82</v>
      </c>
      <c r="AY171" s="18" t="s">
        <v>145</v>
      </c>
      <c r="BE171" s="118">
        <f t="shared" ref="BE171:BE191" si="44">IF(N171="základní",J171,0)</f>
        <v>0</v>
      </c>
      <c r="BF171" s="118">
        <f t="shared" ref="BF171:BF191" si="45">IF(N171="snížená",J171,0)</f>
        <v>0</v>
      </c>
      <c r="BG171" s="118">
        <f t="shared" ref="BG171:BG191" si="46">IF(N171="zákl. přenesená",J171,0)</f>
        <v>0</v>
      </c>
      <c r="BH171" s="118">
        <f t="shared" ref="BH171:BH191" si="47">IF(N171="sníž. přenesená",J171,0)</f>
        <v>0</v>
      </c>
      <c r="BI171" s="118">
        <f t="shared" ref="BI171:BI191" si="48">IF(N171="nulová",J171,0)</f>
        <v>0</v>
      </c>
      <c r="BJ171" s="18" t="s">
        <v>80</v>
      </c>
      <c r="BK171" s="118">
        <f t="shared" ref="BK171:BK191" si="49">ROUND(I171*H171,2)</f>
        <v>0</v>
      </c>
      <c r="BL171" s="18" t="s">
        <v>231</v>
      </c>
      <c r="BM171" s="117" t="s">
        <v>614</v>
      </c>
    </row>
    <row r="172" spans="1:65" s="2" customFormat="1" ht="24.2" customHeight="1">
      <c r="A172" s="29"/>
      <c r="B172" s="111"/>
      <c r="C172" s="214" t="s">
        <v>356</v>
      </c>
      <c r="D172" s="214" t="s">
        <v>147</v>
      </c>
      <c r="E172" s="215" t="s">
        <v>615</v>
      </c>
      <c r="F172" s="216" t="s">
        <v>616</v>
      </c>
      <c r="G172" s="217" t="s">
        <v>482</v>
      </c>
      <c r="H172" s="218">
        <v>2.5</v>
      </c>
      <c r="I172" s="239">
        <v>0</v>
      </c>
      <c r="J172" s="219">
        <f t="shared" si="40"/>
        <v>0</v>
      </c>
      <c r="K172" s="112"/>
      <c r="L172" s="30"/>
      <c r="M172" s="113" t="s">
        <v>1</v>
      </c>
      <c r="N172" s="114" t="s">
        <v>37</v>
      </c>
      <c r="O172" s="115">
        <v>0</v>
      </c>
      <c r="P172" s="115">
        <f t="shared" si="41"/>
        <v>0</v>
      </c>
      <c r="Q172" s="115">
        <v>0</v>
      </c>
      <c r="R172" s="115">
        <f t="shared" si="42"/>
        <v>0</v>
      </c>
      <c r="S172" s="115">
        <v>0</v>
      </c>
      <c r="T172" s="116">
        <f t="shared" si="43"/>
        <v>0</v>
      </c>
      <c r="U172" s="29"/>
      <c r="V172" s="29"/>
      <c r="W172" s="29"/>
      <c r="X172" s="29"/>
      <c r="Y172" s="29"/>
      <c r="Z172" s="29"/>
      <c r="AA172" s="29"/>
      <c r="AB172" s="29"/>
      <c r="AC172" s="29"/>
      <c r="AD172" s="29"/>
      <c r="AE172" s="29"/>
      <c r="AR172" s="117" t="s">
        <v>231</v>
      </c>
      <c r="AT172" s="117" t="s">
        <v>147</v>
      </c>
      <c r="AU172" s="117" t="s">
        <v>82</v>
      </c>
      <c r="AY172" s="18" t="s">
        <v>145</v>
      </c>
      <c r="BE172" s="118">
        <f t="shared" si="44"/>
        <v>0</v>
      </c>
      <c r="BF172" s="118">
        <f t="shared" si="45"/>
        <v>0</v>
      </c>
      <c r="BG172" s="118">
        <f t="shared" si="46"/>
        <v>0</v>
      </c>
      <c r="BH172" s="118">
        <f t="shared" si="47"/>
        <v>0</v>
      </c>
      <c r="BI172" s="118">
        <f t="shared" si="48"/>
        <v>0</v>
      </c>
      <c r="BJ172" s="18" t="s">
        <v>80</v>
      </c>
      <c r="BK172" s="118">
        <f t="shared" si="49"/>
        <v>0</v>
      </c>
      <c r="BL172" s="18" t="s">
        <v>231</v>
      </c>
      <c r="BM172" s="117" t="s">
        <v>617</v>
      </c>
    </row>
    <row r="173" spans="1:65" s="2" customFormat="1" ht="16.5" customHeight="1">
      <c r="A173" s="29"/>
      <c r="B173" s="111"/>
      <c r="C173" s="214" t="s">
        <v>362</v>
      </c>
      <c r="D173" s="214" t="s">
        <v>147</v>
      </c>
      <c r="E173" s="215" t="s">
        <v>618</v>
      </c>
      <c r="F173" s="216" t="s">
        <v>619</v>
      </c>
      <c r="G173" s="217" t="s">
        <v>482</v>
      </c>
      <c r="H173" s="218">
        <v>12</v>
      </c>
      <c r="I173" s="239">
        <v>0</v>
      </c>
      <c r="J173" s="219">
        <f t="shared" si="40"/>
        <v>0</v>
      </c>
      <c r="K173" s="112"/>
      <c r="L173" s="30"/>
      <c r="M173" s="113" t="s">
        <v>1</v>
      </c>
      <c r="N173" s="114" t="s">
        <v>37</v>
      </c>
      <c r="O173" s="115">
        <v>0</v>
      </c>
      <c r="P173" s="115">
        <f t="shared" si="41"/>
        <v>0</v>
      </c>
      <c r="Q173" s="115">
        <v>0</v>
      </c>
      <c r="R173" s="115">
        <f t="shared" si="42"/>
        <v>0</v>
      </c>
      <c r="S173" s="115">
        <v>0</v>
      </c>
      <c r="T173" s="116">
        <f t="shared" si="43"/>
        <v>0</v>
      </c>
      <c r="U173" s="29"/>
      <c r="V173" s="29"/>
      <c r="W173" s="29"/>
      <c r="X173" s="29"/>
      <c r="Y173" s="29"/>
      <c r="Z173" s="29"/>
      <c r="AA173" s="29"/>
      <c r="AB173" s="29"/>
      <c r="AC173" s="29"/>
      <c r="AD173" s="29"/>
      <c r="AE173" s="29"/>
      <c r="AR173" s="117" t="s">
        <v>231</v>
      </c>
      <c r="AT173" s="117" t="s">
        <v>147</v>
      </c>
      <c r="AU173" s="117" t="s">
        <v>82</v>
      </c>
      <c r="AY173" s="18" t="s">
        <v>145</v>
      </c>
      <c r="BE173" s="118">
        <f t="shared" si="44"/>
        <v>0</v>
      </c>
      <c r="BF173" s="118">
        <f t="shared" si="45"/>
        <v>0</v>
      </c>
      <c r="BG173" s="118">
        <f t="shared" si="46"/>
        <v>0</v>
      </c>
      <c r="BH173" s="118">
        <f t="shared" si="47"/>
        <v>0</v>
      </c>
      <c r="BI173" s="118">
        <f t="shared" si="48"/>
        <v>0</v>
      </c>
      <c r="BJ173" s="18" t="s">
        <v>80</v>
      </c>
      <c r="BK173" s="118">
        <f t="shared" si="49"/>
        <v>0</v>
      </c>
      <c r="BL173" s="18" t="s">
        <v>231</v>
      </c>
      <c r="BM173" s="117" t="s">
        <v>620</v>
      </c>
    </row>
    <row r="174" spans="1:65" s="2" customFormat="1" ht="16.5" customHeight="1">
      <c r="A174" s="29"/>
      <c r="B174" s="111"/>
      <c r="C174" s="214" t="s">
        <v>368</v>
      </c>
      <c r="D174" s="214" t="s">
        <v>147</v>
      </c>
      <c r="E174" s="215" t="s">
        <v>621</v>
      </c>
      <c r="F174" s="216" t="s">
        <v>622</v>
      </c>
      <c r="G174" s="217" t="s">
        <v>482</v>
      </c>
      <c r="H174" s="218">
        <v>12</v>
      </c>
      <c r="I174" s="239">
        <v>0</v>
      </c>
      <c r="J174" s="219">
        <f t="shared" si="40"/>
        <v>0</v>
      </c>
      <c r="K174" s="112"/>
      <c r="L174" s="30"/>
      <c r="M174" s="113" t="s">
        <v>1</v>
      </c>
      <c r="N174" s="114" t="s">
        <v>37</v>
      </c>
      <c r="O174" s="115">
        <v>0</v>
      </c>
      <c r="P174" s="115">
        <f t="shared" si="41"/>
        <v>0</v>
      </c>
      <c r="Q174" s="115">
        <v>0</v>
      </c>
      <c r="R174" s="115">
        <f t="shared" si="42"/>
        <v>0</v>
      </c>
      <c r="S174" s="115">
        <v>0</v>
      </c>
      <c r="T174" s="116">
        <f t="shared" si="43"/>
        <v>0</v>
      </c>
      <c r="U174" s="29"/>
      <c r="V174" s="29"/>
      <c r="W174" s="29"/>
      <c r="X174" s="29"/>
      <c r="Y174" s="29"/>
      <c r="Z174" s="29"/>
      <c r="AA174" s="29"/>
      <c r="AB174" s="29"/>
      <c r="AC174" s="29"/>
      <c r="AD174" s="29"/>
      <c r="AE174" s="29"/>
      <c r="AR174" s="117" t="s">
        <v>231</v>
      </c>
      <c r="AT174" s="117" t="s">
        <v>147</v>
      </c>
      <c r="AU174" s="117" t="s">
        <v>82</v>
      </c>
      <c r="AY174" s="18" t="s">
        <v>145</v>
      </c>
      <c r="BE174" s="118">
        <f t="shared" si="44"/>
        <v>0</v>
      </c>
      <c r="BF174" s="118">
        <f t="shared" si="45"/>
        <v>0</v>
      </c>
      <c r="BG174" s="118">
        <f t="shared" si="46"/>
        <v>0</v>
      </c>
      <c r="BH174" s="118">
        <f t="shared" si="47"/>
        <v>0</v>
      </c>
      <c r="BI174" s="118">
        <f t="shared" si="48"/>
        <v>0</v>
      </c>
      <c r="BJ174" s="18" t="s">
        <v>80</v>
      </c>
      <c r="BK174" s="118">
        <f t="shared" si="49"/>
        <v>0</v>
      </c>
      <c r="BL174" s="18" t="s">
        <v>231</v>
      </c>
      <c r="BM174" s="117" t="s">
        <v>623</v>
      </c>
    </row>
    <row r="175" spans="1:65" s="2" customFormat="1" ht="16.5" customHeight="1">
      <c r="A175" s="29"/>
      <c r="B175" s="111"/>
      <c r="C175" s="214" t="s">
        <v>373</v>
      </c>
      <c r="D175" s="214" t="s">
        <v>147</v>
      </c>
      <c r="E175" s="215" t="s">
        <v>624</v>
      </c>
      <c r="F175" s="216" t="s">
        <v>625</v>
      </c>
      <c r="G175" s="217" t="s">
        <v>482</v>
      </c>
      <c r="H175" s="218">
        <v>12</v>
      </c>
      <c r="I175" s="239">
        <v>0</v>
      </c>
      <c r="J175" s="219">
        <f t="shared" si="40"/>
        <v>0</v>
      </c>
      <c r="K175" s="112"/>
      <c r="L175" s="30"/>
      <c r="M175" s="113" t="s">
        <v>1</v>
      </c>
      <c r="N175" s="114" t="s">
        <v>37</v>
      </c>
      <c r="O175" s="115">
        <v>0</v>
      </c>
      <c r="P175" s="115">
        <f t="shared" si="41"/>
        <v>0</v>
      </c>
      <c r="Q175" s="115">
        <v>0</v>
      </c>
      <c r="R175" s="115">
        <f t="shared" si="42"/>
        <v>0</v>
      </c>
      <c r="S175" s="115">
        <v>0</v>
      </c>
      <c r="T175" s="116">
        <f t="shared" si="43"/>
        <v>0</v>
      </c>
      <c r="U175" s="29"/>
      <c r="V175" s="29"/>
      <c r="W175" s="29"/>
      <c r="X175" s="29"/>
      <c r="Y175" s="29"/>
      <c r="Z175" s="29"/>
      <c r="AA175" s="29"/>
      <c r="AB175" s="29"/>
      <c r="AC175" s="29"/>
      <c r="AD175" s="29"/>
      <c r="AE175" s="29"/>
      <c r="AR175" s="117" t="s">
        <v>231</v>
      </c>
      <c r="AT175" s="117" t="s">
        <v>147</v>
      </c>
      <c r="AU175" s="117" t="s">
        <v>82</v>
      </c>
      <c r="AY175" s="18" t="s">
        <v>145</v>
      </c>
      <c r="BE175" s="118">
        <f t="shared" si="44"/>
        <v>0</v>
      </c>
      <c r="BF175" s="118">
        <f t="shared" si="45"/>
        <v>0</v>
      </c>
      <c r="BG175" s="118">
        <f t="shared" si="46"/>
        <v>0</v>
      </c>
      <c r="BH175" s="118">
        <f t="shared" si="47"/>
        <v>0</v>
      </c>
      <c r="BI175" s="118">
        <f t="shared" si="48"/>
        <v>0</v>
      </c>
      <c r="BJ175" s="18" t="s">
        <v>80</v>
      </c>
      <c r="BK175" s="118">
        <f t="shared" si="49"/>
        <v>0</v>
      </c>
      <c r="BL175" s="18" t="s">
        <v>231</v>
      </c>
      <c r="BM175" s="117" t="s">
        <v>626</v>
      </c>
    </row>
    <row r="176" spans="1:65" s="2" customFormat="1" ht="24.2" customHeight="1">
      <c r="A176" s="29"/>
      <c r="B176" s="111"/>
      <c r="C176" s="214" t="s">
        <v>378</v>
      </c>
      <c r="D176" s="214" t="s">
        <v>147</v>
      </c>
      <c r="E176" s="215" t="s">
        <v>627</v>
      </c>
      <c r="F176" s="216" t="s">
        <v>628</v>
      </c>
      <c r="G176" s="217" t="s">
        <v>365</v>
      </c>
      <c r="H176" s="218">
        <v>200</v>
      </c>
      <c r="I176" s="239">
        <v>0</v>
      </c>
      <c r="J176" s="219">
        <f t="shared" si="40"/>
        <v>0</v>
      </c>
      <c r="K176" s="112"/>
      <c r="L176" s="30"/>
      <c r="M176" s="113" t="s">
        <v>1</v>
      </c>
      <c r="N176" s="114" t="s">
        <v>37</v>
      </c>
      <c r="O176" s="115">
        <v>0</v>
      </c>
      <c r="P176" s="115">
        <f t="shared" si="41"/>
        <v>0</v>
      </c>
      <c r="Q176" s="115">
        <v>0</v>
      </c>
      <c r="R176" s="115">
        <f t="shared" si="42"/>
        <v>0</v>
      </c>
      <c r="S176" s="115">
        <v>0</v>
      </c>
      <c r="T176" s="116">
        <f t="shared" si="43"/>
        <v>0</v>
      </c>
      <c r="U176" s="29"/>
      <c r="V176" s="29"/>
      <c r="W176" s="29"/>
      <c r="X176" s="29"/>
      <c r="Y176" s="29"/>
      <c r="Z176" s="29"/>
      <c r="AA176" s="29"/>
      <c r="AB176" s="29"/>
      <c r="AC176" s="29"/>
      <c r="AD176" s="29"/>
      <c r="AE176" s="29"/>
      <c r="AR176" s="117" t="s">
        <v>231</v>
      </c>
      <c r="AT176" s="117" t="s">
        <v>147</v>
      </c>
      <c r="AU176" s="117" t="s">
        <v>82</v>
      </c>
      <c r="AY176" s="18" t="s">
        <v>145</v>
      </c>
      <c r="BE176" s="118">
        <f t="shared" si="44"/>
        <v>0</v>
      </c>
      <c r="BF176" s="118">
        <f t="shared" si="45"/>
        <v>0</v>
      </c>
      <c r="BG176" s="118">
        <f t="shared" si="46"/>
        <v>0</v>
      </c>
      <c r="BH176" s="118">
        <f t="shared" si="47"/>
        <v>0</v>
      </c>
      <c r="BI176" s="118">
        <f t="shared" si="48"/>
        <v>0</v>
      </c>
      <c r="BJ176" s="18" t="s">
        <v>80</v>
      </c>
      <c r="BK176" s="118">
        <f t="shared" si="49"/>
        <v>0</v>
      </c>
      <c r="BL176" s="18" t="s">
        <v>231</v>
      </c>
      <c r="BM176" s="117" t="s">
        <v>629</v>
      </c>
    </row>
    <row r="177" spans="1:65" s="2" customFormat="1" ht="33" customHeight="1">
      <c r="A177" s="29"/>
      <c r="B177" s="111"/>
      <c r="C177" s="214" t="s">
        <v>383</v>
      </c>
      <c r="D177" s="214" t="s">
        <v>147</v>
      </c>
      <c r="E177" s="215" t="s">
        <v>630</v>
      </c>
      <c r="F177" s="216" t="s">
        <v>631</v>
      </c>
      <c r="G177" s="217" t="s">
        <v>365</v>
      </c>
      <c r="H177" s="218">
        <v>200</v>
      </c>
      <c r="I177" s="239">
        <v>0</v>
      </c>
      <c r="J177" s="219">
        <f t="shared" si="40"/>
        <v>0</v>
      </c>
      <c r="K177" s="112"/>
      <c r="L177" s="30"/>
      <c r="M177" s="113" t="s">
        <v>1</v>
      </c>
      <c r="N177" s="114" t="s">
        <v>37</v>
      </c>
      <c r="O177" s="115">
        <v>0</v>
      </c>
      <c r="P177" s="115">
        <f t="shared" si="41"/>
        <v>0</v>
      </c>
      <c r="Q177" s="115">
        <v>0</v>
      </c>
      <c r="R177" s="115">
        <f t="shared" si="42"/>
        <v>0</v>
      </c>
      <c r="S177" s="115">
        <v>0</v>
      </c>
      <c r="T177" s="116">
        <f t="shared" si="43"/>
        <v>0</v>
      </c>
      <c r="U177" s="29"/>
      <c r="V177" s="29"/>
      <c r="W177" s="29"/>
      <c r="X177" s="29"/>
      <c r="Y177" s="29"/>
      <c r="Z177" s="29"/>
      <c r="AA177" s="29"/>
      <c r="AB177" s="29"/>
      <c r="AC177" s="29"/>
      <c r="AD177" s="29"/>
      <c r="AE177" s="29"/>
      <c r="AR177" s="117" t="s">
        <v>231</v>
      </c>
      <c r="AT177" s="117" t="s">
        <v>147</v>
      </c>
      <c r="AU177" s="117" t="s">
        <v>82</v>
      </c>
      <c r="AY177" s="18" t="s">
        <v>145</v>
      </c>
      <c r="BE177" s="118">
        <f t="shared" si="44"/>
        <v>0</v>
      </c>
      <c r="BF177" s="118">
        <f t="shared" si="45"/>
        <v>0</v>
      </c>
      <c r="BG177" s="118">
        <f t="shared" si="46"/>
        <v>0</v>
      </c>
      <c r="BH177" s="118">
        <f t="shared" si="47"/>
        <v>0</v>
      </c>
      <c r="BI177" s="118">
        <f t="shared" si="48"/>
        <v>0</v>
      </c>
      <c r="BJ177" s="18" t="s">
        <v>80</v>
      </c>
      <c r="BK177" s="118">
        <f t="shared" si="49"/>
        <v>0</v>
      </c>
      <c r="BL177" s="18" t="s">
        <v>231</v>
      </c>
      <c r="BM177" s="117" t="s">
        <v>632</v>
      </c>
    </row>
    <row r="178" spans="1:65" s="2" customFormat="1" ht="16.5" customHeight="1">
      <c r="A178" s="29"/>
      <c r="B178" s="111"/>
      <c r="C178" s="214" t="s">
        <v>387</v>
      </c>
      <c r="D178" s="214" t="s">
        <v>147</v>
      </c>
      <c r="E178" s="215" t="s">
        <v>633</v>
      </c>
      <c r="F178" s="216" t="s">
        <v>634</v>
      </c>
      <c r="G178" s="217" t="s">
        <v>365</v>
      </c>
      <c r="H178" s="218">
        <v>200</v>
      </c>
      <c r="I178" s="239">
        <v>0</v>
      </c>
      <c r="J178" s="219">
        <f t="shared" si="40"/>
        <v>0</v>
      </c>
      <c r="K178" s="112"/>
      <c r="L178" s="30"/>
      <c r="M178" s="113" t="s">
        <v>1</v>
      </c>
      <c r="N178" s="114" t="s">
        <v>37</v>
      </c>
      <c r="O178" s="115">
        <v>0</v>
      </c>
      <c r="P178" s="115">
        <f t="shared" si="41"/>
        <v>0</v>
      </c>
      <c r="Q178" s="115">
        <v>0</v>
      </c>
      <c r="R178" s="115">
        <f t="shared" si="42"/>
        <v>0</v>
      </c>
      <c r="S178" s="115">
        <v>0</v>
      </c>
      <c r="T178" s="116">
        <f t="shared" si="43"/>
        <v>0</v>
      </c>
      <c r="U178" s="29"/>
      <c r="V178" s="29"/>
      <c r="W178" s="29"/>
      <c r="X178" s="29"/>
      <c r="Y178" s="29"/>
      <c r="Z178" s="29"/>
      <c r="AA178" s="29"/>
      <c r="AB178" s="29"/>
      <c r="AC178" s="29"/>
      <c r="AD178" s="29"/>
      <c r="AE178" s="29"/>
      <c r="AR178" s="117" t="s">
        <v>231</v>
      </c>
      <c r="AT178" s="117" t="s">
        <v>147</v>
      </c>
      <c r="AU178" s="117" t="s">
        <v>82</v>
      </c>
      <c r="AY178" s="18" t="s">
        <v>145</v>
      </c>
      <c r="BE178" s="118">
        <f t="shared" si="44"/>
        <v>0</v>
      </c>
      <c r="BF178" s="118">
        <f t="shared" si="45"/>
        <v>0</v>
      </c>
      <c r="BG178" s="118">
        <f t="shared" si="46"/>
        <v>0</v>
      </c>
      <c r="BH178" s="118">
        <f t="shared" si="47"/>
        <v>0</v>
      </c>
      <c r="BI178" s="118">
        <f t="shared" si="48"/>
        <v>0</v>
      </c>
      <c r="BJ178" s="18" t="s">
        <v>80</v>
      </c>
      <c r="BK178" s="118">
        <f t="shared" si="49"/>
        <v>0</v>
      </c>
      <c r="BL178" s="18" t="s">
        <v>231</v>
      </c>
      <c r="BM178" s="117" t="s">
        <v>635</v>
      </c>
    </row>
    <row r="179" spans="1:65" s="2" customFormat="1" ht="16.5" customHeight="1">
      <c r="A179" s="29"/>
      <c r="B179" s="111"/>
      <c r="C179" s="214" t="s">
        <v>391</v>
      </c>
      <c r="D179" s="214" t="s">
        <v>147</v>
      </c>
      <c r="E179" s="215" t="s">
        <v>636</v>
      </c>
      <c r="F179" s="216" t="s">
        <v>637</v>
      </c>
      <c r="G179" s="217" t="s">
        <v>482</v>
      </c>
      <c r="H179" s="218">
        <v>4</v>
      </c>
      <c r="I179" s="239">
        <v>0</v>
      </c>
      <c r="J179" s="219">
        <f t="shared" si="40"/>
        <v>0</v>
      </c>
      <c r="K179" s="112"/>
      <c r="L179" s="30"/>
      <c r="M179" s="113" t="s">
        <v>1</v>
      </c>
      <c r="N179" s="114" t="s">
        <v>37</v>
      </c>
      <c r="O179" s="115">
        <v>0</v>
      </c>
      <c r="P179" s="115">
        <f t="shared" si="41"/>
        <v>0</v>
      </c>
      <c r="Q179" s="115">
        <v>0</v>
      </c>
      <c r="R179" s="115">
        <f t="shared" si="42"/>
        <v>0</v>
      </c>
      <c r="S179" s="115">
        <v>0</v>
      </c>
      <c r="T179" s="116">
        <f t="shared" si="43"/>
        <v>0</v>
      </c>
      <c r="U179" s="29"/>
      <c r="V179" s="29"/>
      <c r="W179" s="29"/>
      <c r="X179" s="29"/>
      <c r="Y179" s="29"/>
      <c r="Z179" s="29"/>
      <c r="AA179" s="29"/>
      <c r="AB179" s="29"/>
      <c r="AC179" s="29"/>
      <c r="AD179" s="29"/>
      <c r="AE179" s="29"/>
      <c r="AR179" s="117" t="s">
        <v>231</v>
      </c>
      <c r="AT179" s="117" t="s">
        <v>147</v>
      </c>
      <c r="AU179" s="117" t="s">
        <v>82</v>
      </c>
      <c r="AY179" s="18" t="s">
        <v>145</v>
      </c>
      <c r="BE179" s="118">
        <f t="shared" si="44"/>
        <v>0</v>
      </c>
      <c r="BF179" s="118">
        <f t="shared" si="45"/>
        <v>0</v>
      </c>
      <c r="BG179" s="118">
        <f t="shared" si="46"/>
        <v>0</v>
      </c>
      <c r="BH179" s="118">
        <f t="shared" si="47"/>
        <v>0</v>
      </c>
      <c r="BI179" s="118">
        <f t="shared" si="48"/>
        <v>0</v>
      </c>
      <c r="BJ179" s="18" t="s">
        <v>80</v>
      </c>
      <c r="BK179" s="118">
        <f t="shared" si="49"/>
        <v>0</v>
      </c>
      <c r="BL179" s="18" t="s">
        <v>231</v>
      </c>
      <c r="BM179" s="117" t="s">
        <v>638</v>
      </c>
    </row>
    <row r="180" spans="1:65" s="2" customFormat="1" ht="24.2" customHeight="1">
      <c r="A180" s="29"/>
      <c r="B180" s="111"/>
      <c r="C180" s="214" t="s">
        <v>395</v>
      </c>
      <c r="D180" s="214" t="s">
        <v>147</v>
      </c>
      <c r="E180" s="215" t="s">
        <v>639</v>
      </c>
      <c r="F180" s="216" t="s">
        <v>640</v>
      </c>
      <c r="G180" s="217" t="s">
        <v>365</v>
      </c>
      <c r="H180" s="218">
        <v>200</v>
      </c>
      <c r="I180" s="239">
        <v>0</v>
      </c>
      <c r="J180" s="219">
        <f t="shared" si="40"/>
        <v>0</v>
      </c>
      <c r="K180" s="112"/>
      <c r="L180" s="30"/>
      <c r="M180" s="113" t="s">
        <v>1</v>
      </c>
      <c r="N180" s="114" t="s">
        <v>37</v>
      </c>
      <c r="O180" s="115">
        <v>0</v>
      </c>
      <c r="P180" s="115">
        <f t="shared" si="41"/>
        <v>0</v>
      </c>
      <c r="Q180" s="115">
        <v>0</v>
      </c>
      <c r="R180" s="115">
        <f t="shared" si="42"/>
        <v>0</v>
      </c>
      <c r="S180" s="115">
        <v>0</v>
      </c>
      <c r="T180" s="116">
        <f t="shared" si="43"/>
        <v>0</v>
      </c>
      <c r="U180" s="29"/>
      <c r="V180" s="29"/>
      <c r="W180" s="29"/>
      <c r="X180" s="29"/>
      <c r="Y180" s="29"/>
      <c r="Z180" s="29"/>
      <c r="AA180" s="29"/>
      <c r="AB180" s="29"/>
      <c r="AC180" s="29"/>
      <c r="AD180" s="29"/>
      <c r="AE180" s="29"/>
      <c r="AR180" s="117" t="s">
        <v>231</v>
      </c>
      <c r="AT180" s="117" t="s">
        <v>147</v>
      </c>
      <c r="AU180" s="117" t="s">
        <v>82</v>
      </c>
      <c r="AY180" s="18" t="s">
        <v>145</v>
      </c>
      <c r="BE180" s="118">
        <f t="shared" si="44"/>
        <v>0</v>
      </c>
      <c r="BF180" s="118">
        <f t="shared" si="45"/>
        <v>0</v>
      </c>
      <c r="BG180" s="118">
        <f t="shared" si="46"/>
        <v>0</v>
      </c>
      <c r="BH180" s="118">
        <f t="shared" si="47"/>
        <v>0</v>
      </c>
      <c r="BI180" s="118">
        <f t="shared" si="48"/>
        <v>0</v>
      </c>
      <c r="BJ180" s="18" t="s">
        <v>80</v>
      </c>
      <c r="BK180" s="118">
        <f t="shared" si="49"/>
        <v>0</v>
      </c>
      <c r="BL180" s="18" t="s">
        <v>231</v>
      </c>
      <c r="BM180" s="117" t="s">
        <v>641</v>
      </c>
    </row>
    <row r="181" spans="1:65" s="2" customFormat="1" ht="16.5" customHeight="1">
      <c r="A181" s="29"/>
      <c r="B181" s="111"/>
      <c r="C181" s="214" t="s">
        <v>399</v>
      </c>
      <c r="D181" s="214" t="s">
        <v>147</v>
      </c>
      <c r="E181" s="215" t="s">
        <v>642</v>
      </c>
      <c r="F181" s="216" t="s">
        <v>643</v>
      </c>
      <c r="G181" s="217" t="s">
        <v>365</v>
      </c>
      <c r="H181" s="218">
        <v>50</v>
      </c>
      <c r="I181" s="239">
        <v>0</v>
      </c>
      <c r="J181" s="219">
        <f t="shared" si="40"/>
        <v>0</v>
      </c>
      <c r="K181" s="112"/>
      <c r="L181" s="30"/>
      <c r="M181" s="113" t="s">
        <v>1</v>
      </c>
      <c r="N181" s="114" t="s">
        <v>37</v>
      </c>
      <c r="O181" s="115">
        <v>0</v>
      </c>
      <c r="P181" s="115">
        <f t="shared" si="41"/>
        <v>0</v>
      </c>
      <c r="Q181" s="115">
        <v>0</v>
      </c>
      <c r="R181" s="115">
        <f t="shared" si="42"/>
        <v>0</v>
      </c>
      <c r="S181" s="115">
        <v>0</v>
      </c>
      <c r="T181" s="116">
        <f t="shared" si="43"/>
        <v>0</v>
      </c>
      <c r="U181" s="29"/>
      <c r="V181" s="29"/>
      <c r="W181" s="29"/>
      <c r="X181" s="29"/>
      <c r="Y181" s="29"/>
      <c r="Z181" s="29"/>
      <c r="AA181" s="29"/>
      <c r="AB181" s="29"/>
      <c r="AC181" s="29"/>
      <c r="AD181" s="29"/>
      <c r="AE181" s="29"/>
      <c r="AR181" s="117" t="s">
        <v>231</v>
      </c>
      <c r="AT181" s="117" t="s">
        <v>147</v>
      </c>
      <c r="AU181" s="117" t="s">
        <v>82</v>
      </c>
      <c r="AY181" s="18" t="s">
        <v>145</v>
      </c>
      <c r="BE181" s="118">
        <f t="shared" si="44"/>
        <v>0</v>
      </c>
      <c r="BF181" s="118">
        <f t="shared" si="45"/>
        <v>0</v>
      </c>
      <c r="BG181" s="118">
        <f t="shared" si="46"/>
        <v>0</v>
      </c>
      <c r="BH181" s="118">
        <f t="shared" si="47"/>
        <v>0</v>
      </c>
      <c r="BI181" s="118">
        <f t="shared" si="48"/>
        <v>0</v>
      </c>
      <c r="BJ181" s="18" t="s">
        <v>80</v>
      </c>
      <c r="BK181" s="118">
        <f t="shared" si="49"/>
        <v>0</v>
      </c>
      <c r="BL181" s="18" t="s">
        <v>231</v>
      </c>
      <c r="BM181" s="117" t="s">
        <v>644</v>
      </c>
    </row>
    <row r="182" spans="1:65" s="2" customFormat="1" ht="16.5" customHeight="1">
      <c r="A182" s="29"/>
      <c r="B182" s="111"/>
      <c r="C182" s="214" t="s">
        <v>404</v>
      </c>
      <c r="D182" s="214" t="s">
        <v>147</v>
      </c>
      <c r="E182" s="215" t="s">
        <v>645</v>
      </c>
      <c r="F182" s="216" t="s">
        <v>646</v>
      </c>
      <c r="G182" s="217" t="s">
        <v>365</v>
      </c>
      <c r="H182" s="218">
        <v>67</v>
      </c>
      <c r="I182" s="239">
        <v>0</v>
      </c>
      <c r="J182" s="219">
        <f t="shared" si="40"/>
        <v>0</v>
      </c>
      <c r="K182" s="112"/>
      <c r="L182" s="30"/>
      <c r="M182" s="113" t="s">
        <v>1</v>
      </c>
      <c r="N182" s="114" t="s">
        <v>37</v>
      </c>
      <c r="O182" s="115">
        <v>0</v>
      </c>
      <c r="P182" s="115">
        <f t="shared" si="41"/>
        <v>0</v>
      </c>
      <c r="Q182" s="115">
        <v>0</v>
      </c>
      <c r="R182" s="115">
        <f t="shared" si="42"/>
        <v>0</v>
      </c>
      <c r="S182" s="115">
        <v>0</v>
      </c>
      <c r="T182" s="116">
        <f t="shared" si="43"/>
        <v>0</v>
      </c>
      <c r="U182" s="29"/>
      <c r="V182" s="29"/>
      <c r="W182" s="29"/>
      <c r="X182" s="29"/>
      <c r="Y182" s="29"/>
      <c r="Z182" s="29"/>
      <c r="AA182" s="29"/>
      <c r="AB182" s="29"/>
      <c r="AC182" s="29"/>
      <c r="AD182" s="29"/>
      <c r="AE182" s="29"/>
      <c r="AR182" s="117" t="s">
        <v>231</v>
      </c>
      <c r="AT182" s="117" t="s">
        <v>147</v>
      </c>
      <c r="AU182" s="117" t="s">
        <v>82</v>
      </c>
      <c r="AY182" s="18" t="s">
        <v>145</v>
      </c>
      <c r="BE182" s="118">
        <f t="shared" si="44"/>
        <v>0</v>
      </c>
      <c r="BF182" s="118">
        <f t="shared" si="45"/>
        <v>0</v>
      </c>
      <c r="BG182" s="118">
        <f t="shared" si="46"/>
        <v>0</v>
      </c>
      <c r="BH182" s="118">
        <f t="shared" si="47"/>
        <v>0</v>
      </c>
      <c r="BI182" s="118">
        <f t="shared" si="48"/>
        <v>0</v>
      </c>
      <c r="BJ182" s="18" t="s">
        <v>80</v>
      </c>
      <c r="BK182" s="118">
        <f t="shared" si="49"/>
        <v>0</v>
      </c>
      <c r="BL182" s="18" t="s">
        <v>231</v>
      </c>
      <c r="BM182" s="117" t="s">
        <v>647</v>
      </c>
    </row>
    <row r="183" spans="1:65" s="2" customFormat="1" ht="16.5" customHeight="1">
      <c r="A183" s="29"/>
      <c r="B183" s="111"/>
      <c r="C183" s="214" t="s">
        <v>408</v>
      </c>
      <c r="D183" s="214" t="s">
        <v>147</v>
      </c>
      <c r="E183" s="215" t="s">
        <v>648</v>
      </c>
      <c r="F183" s="216" t="s">
        <v>649</v>
      </c>
      <c r="G183" s="217" t="s">
        <v>365</v>
      </c>
      <c r="H183" s="218">
        <v>25</v>
      </c>
      <c r="I183" s="239">
        <v>0</v>
      </c>
      <c r="J183" s="219">
        <f t="shared" si="40"/>
        <v>0</v>
      </c>
      <c r="K183" s="112"/>
      <c r="L183" s="30"/>
      <c r="M183" s="113" t="s">
        <v>1</v>
      </c>
      <c r="N183" s="114" t="s">
        <v>37</v>
      </c>
      <c r="O183" s="115">
        <v>0</v>
      </c>
      <c r="P183" s="115">
        <f t="shared" si="41"/>
        <v>0</v>
      </c>
      <c r="Q183" s="115">
        <v>0</v>
      </c>
      <c r="R183" s="115">
        <f t="shared" si="42"/>
        <v>0</v>
      </c>
      <c r="S183" s="115">
        <v>0</v>
      </c>
      <c r="T183" s="116">
        <f t="shared" si="43"/>
        <v>0</v>
      </c>
      <c r="U183" s="29"/>
      <c r="V183" s="29"/>
      <c r="W183" s="29"/>
      <c r="X183" s="29"/>
      <c r="Y183" s="29"/>
      <c r="Z183" s="29"/>
      <c r="AA183" s="29"/>
      <c r="AB183" s="29"/>
      <c r="AC183" s="29"/>
      <c r="AD183" s="29"/>
      <c r="AE183" s="29"/>
      <c r="AR183" s="117" t="s">
        <v>231</v>
      </c>
      <c r="AT183" s="117" t="s">
        <v>147</v>
      </c>
      <c r="AU183" s="117" t="s">
        <v>82</v>
      </c>
      <c r="AY183" s="18" t="s">
        <v>145</v>
      </c>
      <c r="BE183" s="118">
        <f t="shared" si="44"/>
        <v>0</v>
      </c>
      <c r="BF183" s="118">
        <f t="shared" si="45"/>
        <v>0</v>
      </c>
      <c r="BG183" s="118">
        <f t="shared" si="46"/>
        <v>0</v>
      </c>
      <c r="BH183" s="118">
        <f t="shared" si="47"/>
        <v>0</v>
      </c>
      <c r="BI183" s="118">
        <f t="shared" si="48"/>
        <v>0</v>
      </c>
      <c r="BJ183" s="18" t="s">
        <v>80</v>
      </c>
      <c r="BK183" s="118">
        <f t="shared" si="49"/>
        <v>0</v>
      </c>
      <c r="BL183" s="18" t="s">
        <v>231</v>
      </c>
      <c r="BM183" s="117" t="s">
        <v>650</v>
      </c>
    </row>
    <row r="184" spans="1:65" s="2" customFormat="1" ht="16.5" customHeight="1">
      <c r="A184" s="29"/>
      <c r="B184" s="111"/>
      <c r="C184" s="214" t="s">
        <v>413</v>
      </c>
      <c r="D184" s="214" t="s">
        <v>147</v>
      </c>
      <c r="E184" s="215" t="s">
        <v>651</v>
      </c>
      <c r="F184" s="216" t="s">
        <v>652</v>
      </c>
      <c r="G184" s="217" t="s">
        <v>365</v>
      </c>
      <c r="H184" s="218">
        <v>12</v>
      </c>
      <c r="I184" s="239">
        <v>0</v>
      </c>
      <c r="J184" s="219">
        <f t="shared" si="40"/>
        <v>0</v>
      </c>
      <c r="K184" s="112"/>
      <c r="L184" s="30"/>
      <c r="M184" s="113" t="s">
        <v>1</v>
      </c>
      <c r="N184" s="114" t="s">
        <v>37</v>
      </c>
      <c r="O184" s="115">
        <v>0</v>
      </c>
      <c r="P184" s="115">
        <f t="shared" si="41"/>
        <v>0</v>
      </c>
      <c r="Q184" s="115">
        <v>0</v>
      </c>
      <c r="R184" s="115">
        <f t="shared" si="42"/>
        <v>0</v>
      </c>
      <c r="S184" s="115">
        <v>0</v>
      </c>
      <c r="T184" s="116">
        <f t="shared" si="43"/>
        <v>0</v>
      </c>
      <c r="U184" s="29"/>
      <c r="V184" s="29"/>
      <c r="W184" s="29"/>
      <c r="X184" s="29"/>
      <c r="Y184" s="29"/>
      <c r="Z184" s="29"/>
      <c r="AA184" s="29"/>
      <c r="AB184" s="29"/>
      <c r="AC184" s="29"/>
      <c r="AD184" s="29"/>
      <c r="AE184" s="29"/>
      <c r="AR184" s="117" t="s">
        <v>231</v>
      </c>
      <c r="AT184" s="117" t="s">
        <v>147</v>
      </c>
      <c r="AU184" s="117" t="s">
        <v>82</v>
      </c>
      <c r="AY184" s="18" t="s">
        <v>145</v>
      </c>
      <c r="BE184" s="118">
        <f t="shared" si="44"/>
        <v>0</v>
      </c>
      <c r="BF184" s="118">
        <f t="shared" si="45"/>
        <v>0</v>
      </c>
      <c r="BG184" s="118">
        <f t="shared" si="46"/>
        <v>0</v>
      </c>
      <c r="BH184" s="118">
        <f t="shared" si="47"/>
        <v>0</v>
      </c>
      <c r="BI184" s="118">
        <f t="shared" si="48"/>
        <v>0</v>
      </c>
      <c r="BJ184" s="18" t="s">
        <v>80</v>
      </c>
      <c r="BK184" s="118">
        <f t="shared" si="49"/>
        <v>0</v>
      </c>
      <c r="BL184" s="18" t="s">
        <v>231</v>
      </c>
      <c r="BM184" s="117" t="s">
        <v>653</v>
      </c>
    </row>
    <row r="185" spans="1:65" s="2" customFormat="1" ht="16.5" customHeight="1">
      <c r="A185" s="29"/>
      <c r="B185" s="111"/>
      <c r="C185" s="214" t="s">
        <v>419</v>
      </c>
      <c r="D185" s="214" t="s">
        <v>147</v>
      </c>
      <c r="E185" s="215" t="s">
        <v>654</v>
      </c>
      <c r="F185" s="216" t="s">
        <v>655</v>
      </c>
      <c r="G185" s="217" t="s">
        <v>365</v>
      </c>
      <c r="H185" s="218">
        <v>25</v>
      </c>
      <c r="I185" s="239">
        <v>0</v>
      </c>
      <c r="J185" s="219">
        <f t="shared" si="40"/>
        <v>0</v>
      </c>
      <c r="K185" s="112"/>
      <c r="L185" s="30"/>
      <c r="M185" s="113" t="s">
        <v>1</v>
      </c>
      <c r="N185" s="114" t="s">
        <v>37</v>
      </c>
      <c r="O185" s="115">
        <v>0</v>
      </c>
      <c r="P185" s="115">
        <f t="shared" si="41"/>
        <v>0</v>
      </c>
      <c r="Q185" s="115">
        <v>0</v>
      </c>
      <c r="R185" s="115">
        <f t="shared" si="42"/>
        <v>0</v>
      </c>
      <c r="S185" s="115">
        <v>0</v>
      </c>
      <c r="T185" s="116">
        <f t="shared" si="43"/>
        <v>0</v>
      </c>
      <c r="U185" s="29"/>
      <c r="V185" s="29"/>
      <c r="W185" s="29"/>
      <c r="X185" s="29"/>
      <c r="Y185" s="29"/>
      <c r="Z185" s="29"/>
      <c r="AA185" s="29"/>
      <c r="AB185" s="29"/>
      <c r="AC185" s="29"/>
      <c r="AD185" s="29"/>
      <c r="AE185" s="29"/>
      <c r="AR185" s="117" t="s">
        <v>231</v>
      </c>
      <c r="AT185" s="117" t="s">
        <v>147</v>
      </c>
      <c r="AU185" s="117" t="s">
        <v>82</v>
      </c>
      <c r="AY185" s="18" t="s">
        <v>145</v>
      </c>
      <c r="BE185" s="118">
        <f t="shared" si="44"/>
        <v>0</v>
      </c>
      <c r="BF185" s="118">
        <f t="shared" si="45"/>
        <v>0</v>
      </c>
      <c r="BG185" s="118">
        <f t="shared" si="46"/>
        <v>0</v>
      </c>
      <c r="BH185" s="118">
        <f t="shared" si="47"/>
        <v>0</v>
      </c>
      <c r="BI185" s="118">
        <f t="shared" si="48"/>
        <v>0</v>
      </c>
      <c r="BJ185" s="18" t="s">
        <v>80</v>
      </c>
      <c r="BK185" s="118">
        <f t="shared" si="49"/>
        <v>0</v>
      </c>
      <c r="BL185" s="18" t="s">
        <v>231</v>
      </c>
      <c r="BM185" s="117" t="s">
        <v>656</v>
      </c>
    </row>
    <row r="186" spans="1:65" s="2" customFormat="1" ht="16.5" customHeight="1">
      <c r="A186" s="29"/>
      <c r="B186" s="111"/>
      <c r="C186" s="214" t="s">
        <v>424</v>
      </c>
      <c r="D186" s="214" t="s">
        <v>147</v>
      </c>
      <c r="E186" s="215" t="s">
        <v>657</v>
      </c>
      <c r="F186" s="216" t="s">
        <v>658</v>
      </c>
      <c r="G186" s="217" t="s">
        <v>365</v>
      </c>
      <c r="H186" s="218">
        <v>38</v>
      </c>
      <c r="I186" s="239">
        <v>0</v>
      </c>
      <c r="J186" s="219">
        <f t="shared" si="40"/>
        <v>0</v>
      </c>
      <c r="K186" s="112"/>
      <c r="L186" s="30"/>
      <c r="M186" s="113" t="s">
        <v>1</v>
      </c>
      <c r="N186" s="114" t="s">
        <v>37</v>
      </c>
      <c r="O186" s="115">
        <v>0</v>
      </c>
      <c r="P186" s="115">
        <f t="shared" si="41"/>
        <v>0</v>
      </c>
      <c r="Q186" s="115">
        <v>0</v>
      </c>
      <c r="R186" s="115">
        <f t="shared" si="42"/>
        <v>0</v>
      </c>
      <c r="S186" s="115">
        <v>0</v>
      </c>
      <c r="T186" s="116">
        <f t="shared" si="43"/>
        <v>0</v>
      </c>
      <c r="U186" s="29"/>
      <c r="V186" s="29"/>
      <c r="W186" s="29"/>
      <c r="X186" s="29"/>
      <c r="Y186" s="29"/>
      <c r="Z186" s="29"/>
      <c r="AA186" s="29"/>
      <c r="AB186" s="29"/>
      <c r="AC186" s="29"/>
      <c r="AD186" s="29"/>
      <c r="AE186" s="29"/>
      <c r="AR186" s="117" t="s">
        <v>231</v>
      </c>
      <c r="AT186" s="117" t="s">
        <v>147</v>
      </c>
      <c r="AU186" s="117" t="s">
        <v>82</v>
      </c>
      <c r="AY186" s="18" t="s">
        <v>145</v>
      </c>
      <c r="BE186" s="118">
        <f t="shared" si="44"/>
        <v>0</v>
      </c>
      <c r="BF186" s="118">
        <f t="shared" si="45"/>
        <v>0</v>
      </c>
      <c r="BG186" s="118">
        <f t="shared" si="46"/>
        <v>0</v>
      </c>
      <c r="BH186" s="118">
        <f t="shared" si="47"/>
        <v>0</v>
      </c>
      <c r="BI186" s="118">
        <f t="shared" si="48"/>
        <v>0</v>
      </c>
      <c r="BJ186" s="18" t="s">
        <v>80</v>
      </c>
      <c r="BK186" s="118">
        <f t="shared" si="49"/>
        <v>0</v>
      </c>
      <c r="BL186" s="18" t="s">
        <v>231</v>
      </c>
      <c r="BM186" s="117" t="s">
        <v>659</v>
      </c>
    </row>
    <row r="187" spans="1:65" s="2" customFormat="1" ht="16.5" customHeight="1">
      <c r="A187" s="29"/>
      <c r="B187" s="111"/>
      <c r="C187" s="214" t="s">
        <v>430</v>
      </c>
      <c r="D187" s="214" t="s">
        <v>147</v>
      </c>
      <c r="E187" s="215" t="s">
        <v>660</v>
      </c>
      <c r="F187" s="216" t="s">
        <v>661</v>
      </c>
      <c r="G187" s="217" t="s">
        <v>365</v>
      </c>
      <c r="H187" s="218">
        <v>38</v>
      </c>
      <c r="I187" s="239">
        <v>0</v>
      </c>
      <c r="J187" s="219">
        <f t="shared" si="40"/>
        <v>0</v>
      </c>
      <c r="K187" s="112"/>
      <c r="L187" s="30"/>
      <c r="M187" s="113" t="s">
        <v>1</v>
      </c>
      <c r="N187" s="114" t="s">
        <v>37</v>
      </c>
      <c r="O187" s="115">
        <v>0</v>
      </c>
      <c r="P187" s="115">
        <f t="shared" si="41"/>
        <v>0</v>
      </c>
      <c r="Q187" s="115">
        <v>0</v>
      </c>
      <c r="R187" s="115">
        <f t="shared" si="42"/>
        <v>0</v>
      </c>
      <c r="S187" s="115">
        <v>0</v>
      </c>
      <c r="T187" s="116">
        <f t="shared" si="43"/>
        <v>0</v>
      </c>
      <c r="U187" s="29"/>
      <c r="V187" s="29"/>
      <c r="W187" s="29"/>
      <c r="X187" s="29"/>
      <c r="Y187" s="29"/>
      <c r="Z187" s="29"/>
      <c r="AA187" s="29"/>
      <c r="AB187" s="29"/>
      <c r="AC187" s="29"/>
      <c r="AD187" s="29"/>
      <c r="AE187" s="29"/>
      <c r="AR187" s="117" t="s">
        <v>231</v>
      </c>
      <c r="AT187" s="117" t="s">
        <v>147</v>
      </c>
      <c r="AU187" s="117" t="s">
        <v>82</v>
      </c>
      <c r="AY187" s="18" t="s">
        <v>145</v>
      </c>
      <c r="BE187" s="118">
        <f t="shared" si="44"/>
        <v>0</v>
      </c>
      <c r="BF187" s="118">
        <f t="shared" si="45"/>
        <v>0</v>
      </c>
      <c r="BG187" s="118">
        <f t="shared" si="46"/>
        <v>0</v>
      </c>
      <c r="BH187" s="118">
        <f t="shared" si="47"/>
        <v>0</v>
      </c>
      <c r="BI187" s="118">
        <f t="shared" si="48"/>
        <v>0</v>
      </c>
      <c r="BJ187" s="18" t="s">
        <v>80</v>
      </c>
      <c r="BK187" s="118">
        <f t="shared" si="49"/>
        <v>0</v>
      </c>
      <c r="BL187" s="18" t="s">
        <v>231</v>
      </c>
      <c r="BM187" s="117" t="s">
        <v>662</v>
      </c>
    </row>
    <row r="188" spans="1:65" s="2" customFormat="1" ht="16.5" customHeight="1">
      <c r="A188" s="29"/>
      <c r="B188" s="111"/>
      <c r="C188" s="214" t="s">
        <v>435</v>
      </c>
      <c r="D188" s="214" t="s">
        <v>147</v>
      </c>
      <c r="E188" s="215" t="s">
        <v>663</v>
      </c>
      <c r="F188" s="216" t="s">
        <v>664</v>
      </c>
      <c r="G188" s="217" t="s">
        <v>482</v>
      </c>
      <c r="H188" s="218">
        <v>7</v>
      </c>
      <c r="I188" s="239">
        <v>0</v>
      </c>
      <c r="J188" s="219">
        <f t="shared" si="40"/>
        <v>0</v>
      </c>
      <c r="K188" s="112"/>
      <c r="L188" s="30"/>
      <c r="M188" s="113" t="s">
        <v>1</v>
      </c>
      <c r="N188" s="114" t="s">
        <v>37</v>
      </c>
      <c r="O188" s="115">
        <v>0</v>
      </c>
      <c r="P188" s="115">
        <f t="shared" si="41"/>
        <v>0</v>
      </c>
      <c r="Q188" s="115">
        <v>0</v>
      </c>
      <c r="R188" s="115">
        <f t="shared" si="42"/>
        <v>0</v>
      </c>
      <c r="S188" s="115">
        <v>0</v>
      </c>
      <c r="T188" s="116">
        <f t="shared" si="43"/>
        <v>0</v>
      </c>
      <c r="U188" s="29"/>
      <c r="V188" s="29"/>
      <c r="W188" s="29"/>
      <c r="X188" s="29"/>
      <c r="Y188" s="29"/>
      <c r="Z188" s="29"/>
      <c r="AA188" s="29"/>
      <c r="AB188" s="29"/>
      <c r="AC188" s="29"/>
      <c r="AD188" s="29"/>
      <c r="AE188" s="29"/>
      <c r="AR188" s="117" t="s">
        <v>231</v>
      </c>
      <c r="AT188" s="117" t="s">
        <v>147</v>
      </c>
      <c r="AU188" s="117" t="s">
        <v>82</v>
      </c>
      <c r="AY188" s="18" t="s">
        <v>145</v>
      </c>
      <c r="BE188" s="118">
        <f t="shared" si="44"/>
        <v>0</v>
      </c>
      <c r="BF188" s="118">
        <f t="shared" si="45"/>
        <v>0</v>
      </c>
      <c r="BG188" s="118">
        <f t="shared" si="46"/>
        <v>0</v>
      </c>
      <c r="BH188" s="118">
        <f t="shared" si="47"/>
        <v>0</v>
      </c>
      <c r="BI188" s="118">
        <f t="shared" si="48"/>
        <v>0</v>
      </c>
      <c r="BJ188" s="18" t="s">
        <v>80</v>
      </c>
      <c r="BK188" s="118">
        <f t="shared" si="49"/>
        <v>0</v>
      </c>
      <c r="BL188" s="18" t="s">
        <v>231</v>
      </c>
      <c r="BM188" s="117" t="s">
        <v>665</v>
      </c>
    </row>
    <row r="189" spans="1:65" s="2" customFormat="1" ht="21.75" customHeight="1">
      <c r="A189" s="29"/>
      <c r="B189" s="111"/>
      <c r="C189" s="214" t="s">
        <v>441</v>
      </c>
      <c r="D189" s="214" t="s">
        <v>147</v>
      </c>
      <c r="E189" s="215" t="s">
        <v>666</v>
      </c>
      <c r="F189" s="216" t="s">
        <v>667</v>
      </c>
      <c r="G189" s="217" t="s">
        <v>252</v>
      </c>
      <c r="H189" s="218">
        <v>20</v>
      </c>
      <c r="I189" s="239">
        <v>0</v>
      </c>
      <c r="J189" s="219">
        <f t="shared" si="40"/>
        <v>0</v>
      </c>
      <c r="K189" s="112"/>
      <c r="L189" s="30"/>
      <c r="M189" s="113" t="s">
        <v>1</v>
      </c>
      <c r="N189" s="114" t="s">
        <v>37</v>
      </c>
      <c r="O189" s="115">
        <v>0</v>
      </c>
      <c r="P189" s="115">
        <f t="shared" si="41"/>
        <v>0</v>
      </c>
      <c r="Q189" s="115">
        <v>0</v>
      </c>
      <c r="R189" s="115">
        <f t="shared" si="42"/>
        <v>0</v>
      </c>
      <c r="S189" s="115">
        <v>0</v>
      </c>
      <c r="T189" s="116">
        <f t="shared" si="43"/>
        <v>0</v>
      </c>
      <c r="U189" s="29"/>
      <c r="V189" s="29"/>
      <c r="W189" s="29"/>
      <c r="X189" s="29"/>
      <c r="Y189" s="29"/>
      <c r="Z189" s="29"/>
      <c r="AA189" s="29"/>
      <c r="AB189" s="29"/>
      <c r="AC189" s="29"/>
      <c r="AD189" s="29"/>
      <c r="AE189" s="29"/>
      <c r="AR189" s="117" t="s">
        <v>231</v>
      </c>
      <c r="AT189" s="117" t="s">
        <v>147</v>
      </c>
      <c r="AU189" s="117" t="s">
        <v>82</v>
      </c>
      <c r="AY189" s="18" t="s">
        <v>145</v>
      </c>
      <c r="BE189" s="118">
        <f t="shared" si="44"/>
        <v>0</v>
      </c>
      <c r="BF189" s="118">
        <f t="shared" si="45"/>
        <v>0</v>
      </c>
      <c r="BG189" s="118">
        <f t="shared" si="46"/>
        <v>0</v>
      </c>
      <c r="BH189" s="118">
        <f t="shared" si="47"/>
        <v>0</v>
      </c>
      <c r="BI189" s="118">
        <f t="shared" si="48"/>
        <v>0</v>
      </c>
      <c r="BJ189" s="18" t="s">
        <v>80</v>
      </c>
      <c r="BK189" s="118">
        <f t="shared" si="49"/>
        <v>0</v>
      </c>
      <c r="BL189" s="18" t="s">
        <v>231</v>
      </c>
      <c r="BM189" s="117" t="s">
        <v>668</v>
      </c>
    </row>
    <row r="190" spans="1:65" s="2" customFormat="1" ht="16.5" customHeight="1">
      <c r="A190" s="29"/>
      <c r="B190" s="111"/>
      <c r="C190" s="214" t="s">
        <v>577</v>
      </c>
      <c r="D190" s="214" t="s">
        <v>147</v>
      </c>
      <c r="E190" s="215" t="s">
        <v>669</v>
      </c>
      <c r="F190" s="216" t="s">
        <v>670</v>
      </c>
      <c r="G190" s="217" t="s">
        <v>482</v>
      </c>
      <c r="H190" s="218">
        <v>7</v>
      </c>
      <c r="I190" s="239">
        <v>0</v>
      </c>
      <c r="J190" s="219">
        <f t="shared" si="40"/>
        <v>0</v>
      </c>
      <c r="K190" s="112"/>
      <c r="L190" s="30"/>
      <c r="M190" s="113" t="s">
        <v>1</v>
      </c>
      <c r="N190" s="114" t="s">
        <v>37</v>
      </c>
      <c r="O190" s="115">
        <v>0</v>
      </c>
      <c r="P190" s="115">
        <f t="shared" si="41"/>
        <v>0</v>
      </c>
      <c r="Q190" s="115">
        <v>0</v>
      </c>
      <c r="R190" s="115">
        <f t="shared" si="42"/>
        <v>0</v>
      </c>
      <c r="S190" s="115">
        <v>0</v>
      </c>
      <c r="T190" s="116">
        <f t="shared" si="43"/>
        <v>0</v>
      </c>
      <c r="U190" s="29"/>
      <c r="V190" s="29"/>
      <c r="W190" s="29"/>
      <c r="X190" s="29"/>
      <c r="Y190" s="29"/>
      <c r="Z190" s="29"/>
      <c r="AA190" s="29"/>
      <c r="AB190" s="29"/>
      <c r="AC190" s="29"/>
      <c r="AD190" s="29"/>
      <c r="AE190" s="29"/>
      <c r="AR190" s="117" t="s">
        <v>231</v>
      </c>
      <c r="AT190" s="117" t="s">
        <v>147</v>
      </c>
      <c r="AU190" s="117" t="s">
        <v>82</v>
      </c>
      <c r="AY190" s="18" t="s">
        <v>145</v>
      </c>
      <c r="BE190" s="118">
        <f t="shared" si="44"/>
        <v>0</v>
      </c>
      <c r="BF190" s="118">
        <f t="shared" si="45"/>
        <v>0</v>
      </c>
      <c r="BG190" s="118">
        <f t="shared" si="46"/>
        <v>0</v>
      </c>
      <c r="BH190" s="118">
        <f t="shared" si="47"/>
        <v>0</v>
      </c>
      <c r="BI190" s="118">
        <f t="shared" si="48"/>
        <v>0</v>
      </c>
      <c r="BJ190" s="18" t="s">
        <v>80</v>
      </c>
      <c r="BK190" s="118">
        <f t="shared" si="49"/>
        <v>0</v>
      </c>
      <c r="BL190" s="18" t="s">
        <v>231</v>
      </c>
      <c r="BM190" s="117" t="s">
        <v>671</v>
      </c>
    </row>
    <row r="191" spans="1:65" s="2" customFormat="1" ht="16.5" customHeight="1">
      <c r="A191" s="29"/>
      <c r="B191" s="111"/>
      <c r="C191" s="214" t="s">
        <v>672</v>
      </c>
      <c r="D191" s="214" t="s">
        <v>147</v>
      </c>
      <c r="E191" s="215" t="s">
        <v>673</v>
      </c>
      <c r="F191" s="216" t="s">
        <v>674</v>
      </c>
      <c r="G191" s="217" t="s">
        <v>365</v>
      </c>
      <c r="H191" s="218">
        <v>305</v>
      </c>
      <c r="I191" s="239">
        <v>0</v>
      </c>
      <c r="J191" s="219">
        <f t="shared" si="40"/>
        <v>0</v>
      </c>
      <c r="K191" s="112"/>
      <c r="L191" s="30"/>
      <c r="M191" s="113" t="s">
        <v>1</v>
      </c>
      <c r="N191" s="114" t="s">
        <v>37</v>
      </c>
      <c r="O191" s="115">
        <v>0</v>
      </c>
      <c r="P191" s="115">
        <f t="shared" si="41"/>
        <v>0</v>
      </c>
      <c r="Q191" s="115">
        <v>0</v>
      </c>
      <c r="R191" s="115">
        <f t="shared" si="42"/>
        <v>0</v>
      </c>
      <c r="S191" s="115">
        <v>0</v>
      </c>
      <c r="T191" s="116">
        <f t="shared" si="43"/>
        <v>0</v>
      </c>
      <c r="U191" s="29"/>
      <c r="V191" s="29"/>
      <c r="W191" s="29"/>
      <c r="X191" s="29"/>
      <c r="Y191" s="29"/>
      <c r="Z191" s="29"/>
      <c r="AA191" s="29"/>
      <c r="AB191" s="29"/>
      <c r="AC191" s="29"/>
      <c r="AD191" s="29"/>
      <c r="AE191" s="29"/>
      <c r="AR191" s="117" t="s">
        <v>231</v>
      </c>
      <c r="AT191" s="117" t="s">
        <v>147</v>
      </c>
      <c r="AU191" s="117" t="s">
        <v>82</v>
      </c>
      <c r="AY191" s="18" t="s">
        <v>145</v>
      </c>
      <c r="BE191" s="118">
        <f t="shared" si="44"/>
        <v>0</v>
      </c>
      <c r="BF191" s="118">
        <f t="shared" si="45"/>
        <v>0</v>
      </c>
      <c r="BG191" s="118">
        <f t="shared" si="46"/>
        <v>0</v>
      </c>
      <c r="BH191" s="118">
        <f t="shared" si="47"/>
        <v>0</v>
      </c>
      <c r="BI191" s="118">
        <f t="shared" si="48"/>
        <v>0</v>
      </c>
      <c r="BJ191" s="18" t="s">
        <v>80</v>
      </c>
      <c r="BK191" s="118">
        <f t="shared" si="49"/>
        <v>0</v>
      </c>
      <c r="BL191" s="18" t="s">
        <v>231</v>
      </c>
      <c r="BM191" s="117" t="s">
        <v>675</v>
      </c>
    </row>
    <row r="192" spans="1:65" s="12" customFormat="1" ht="22.9" customHeight="1">
      <c r="B192" s="103"/>
      <c r="C192" s="208"/>
      <c r="D192" s="209" t="s">
        <v>71</v>
      </c>
      <c r="E192" s="212" t="s">
        <v>676</v>
      </c>
      <c r="F192" s="212" t="s">
        <v>677</v>
      </c>
      <c r="G192" s="208"/>
      <c r="H192" s="208"/>
      <c r="I192" s="208"/>
      <c r="J192" s="213">
        <f>BK192</f>
        <v>0</v>
      </c>
      <c r="L192" s="103"/>
      <c r="M192" s="105"/>
      <c r="N192" s="106"/>
      <c r="O192" s="106"/>
      <c r="P192" s="107">
        <f>SUM(P193:P202)</f>
        <v>0</v>
      </c>
      <c r="Q192" s="106"/>
      <c r="R192" s="107">
        <f>SUM(R193:R202)</f>
        <v>0</v>
      </c>
      <c r="S192" s="106"/>
      <c r="T192" s="108">
        <f>SUM(T193:T202)</f>
        <v>0</v>
      </c>
      <c r="AR192" s="104" t="s">
        <v>80</v>
      </c>
      <c r="AT192" s="109" t="s">
        <v>71</v>
      </c>
      <c r="AU192" s="109" t="s">
        <v>80</v>
      </c>
      <c r="AY192" s="104" t="s">
        <v>145</v>
      </c>
      <c r="BK192" s="110">
        <f>SUM(BK193:BK202)</f>
        <v>0</v>
      </c>
    </row>
    <row r="193" spans="1:65" s="2" customFormat="1" ht="16.5" customHeight="1">
      <c r="A193" s="29"/>
      <c r="B193" s="111"/>
      <c r="C193" s="214" t="s">
        <v>580</v>
      </c>
      <c r="D193" s="214" t="s">
        <v>147</v>
      </c>
      <c r="E193" s="215" t="s">
        <v>678</v>
      </c>
      <c r="F193" s="216" t="s">
        <v>679</v>
      </c>
      <c r="G193" s="217" t="s">
        <v>492</v>
      </c>
      <c r="H193" s="218">
        <v>1</v>
      </c>
      <c r="I193" s="239">
        <v>0</v>
      </c>
      <c r="J193" s="219">
        <f t="shared" ref="J193:J202" si="50">ROUND(I193*H193,2)</f>
        <v>0</v>
      </c>
      <c r="K193" s="112"/>
      <c r="L193" s="30"/>
      <c r="M193" s="113" t="s">
        <v>1</v>
      </c>
      <c r="N193" s="114" t="s">
        <v>37</v>
      </c>
      <c r="O193" s="115">
        <v>0</v>
      </c>
      <c r="P193" s="115">
        <f t="shared" ref="P193:P202" si="51">O193*H193</f>
        <v>0</v>
      </c>
      <c r="Q193" s="115">
        <v>0</v>
      </c>
      <c r="R193" s="115">
        <f t="shared" ref="R193:R202" si="52">Q193*H193</f>
        <v>0</v>
      </c>
      <c r="S193" s="115">
        <v>0</v>
      </c>
      <c r="T193" s="116">
        <f t="shared" ref="T193:T202" si="53">S193*H193</f>
        <v>0</v>
      </c>
      <c r="U193" s="29"/>
      <c r="V193" s="29"/>
      <c r="W193" s="29"/>
      <c r="X193" s="29"/>
      <c r="Y193" s="29"/>
      <c r="Z193" s="29"/>
      <c r="AA193" s="29"/>
      <c r="AB193" s="29"/>
      <c r="AC193" s="29"/>
      <c r="AD193" s="29"/>
      <c r="AE193" s="29"/>
      <c r="AR193" s="117" t="s">
        <v>231</v>
      </c>
      <c r="AT193" s="117" t="s">
        <v>147</v>
      </c>
      <c r="AU193" s="117" t="s">
        <v>82</v>
      </c>
      <c r="AY193" s="18" t="s">
        <v>145</v>
      </c>
      <c r="BE193" s="118">
        <f t="shared" ref="BE193:BE202" si="54">IF(N193="základní",J193,0)</f>
        <v>0</v>
      </c>
      <c r="BF193" s="118">
        <f t="shared" ref="BF193:BF202" si="55">IF(N193="snížená",J193,0)</f>
        <v>0</v>
      </c>
      <c r="BG193" s="118">
        <f t="shared" ref="BG193:BG202" si="56">IF(N193="zákl. přenesená",J193,0)</f>
        <v>0</v>
      </c>
      <c r="BH193" s="118">
        <f t="shared" ref="BH193:BH202" si="57">IF(N193="sníž. přenesená",J193,0)</f>
        <v>0</v>
      </c>
      <c r="BI193" s="118">
        <f t="shared" ref="BI193:BI202" si="58">IF(N193="nulová",J193,0)</f>
        <v>0</v>
      </c>
      <c r="BJ193" s="18" t="s">
        <v>80</v>
      </c>
      <c r="BK193" s="118">
        <f t="shared" ref="BK193:BK202" si="59">ROUND(I193*H193,2)</f>
        <v>0</v>
      </c>
      <c r="BL193" s="18" t="s">
        <v>231</v>
      </c>
      <c r="BM193" s="117" t="s">
        <v>680</v>
      </c>
    </row>
    <row r="194" spans="1:65" s="2" customFormat="1" ht="16.5" customHeight="1">
      <c r="A194" s="29"/>
      <c r="B194" s="111"/>
      <c r="C194" s="214" t="s">
        <v>681</v>
      </c>
      <c r="D194" s="214" t="s">
        <v>147</v>
      </c>
      <c r="E194" s="215" t="s">
        <v>682</v>
      </c>
      <c r="F194" s="216" t="s">
        <v>683</v>
      </c>
      <c r="G194" s="217" t="s">
        <v>492</v>
      </c>
      <c r="H194" s="218">
        <v>7</v>
      </c>
      <c r="I194" s="239">
        <v>0</v>
      </c>
      <c r="J194" s="219">
        <f t="shared" si="50"/>
        <v>0</v>
      </c>
      <c r="K194" s="112"/>
      <c r="L194" s="30"/>
      <c r="M194" s="113" t="s">
        <v>1</v>
      </c>
      <c r="N194" s="114" t="s">
        <v>37</v>
      </c>
      <c r="O194" s="115">
        <v>0</v>
      </c>
      <c r="P194" s="115">
        <f t="shared" si="51"/>
        <v>0</v>
      </c>
      <c r="Q194" s="115">
        <v>0</v>
      </c>
      <c r="R194" s="115">
        <f t="shared" si="52"/>
        <v>0</v>
      </c>
      <c r="S194" s="115">
        <v>0</v>
      </c>
      <c r="T194" s="116">
        <f t="shared" si="53"/>
        <v>0</v>
      </c>
      <c r="U194" s="29"/>
      <c r="V194" s="29"/>
      <c r="W194" s="29"/>
      <c r="X194" s="29"/>
      <c r="Y194" s="29"/>
      <c r="Z194" s="29"/>
      <c r="AA194" s="29"/>
      <c r="AB194" s="29"/>
      <c r="AC194" s="29"/>
      <c r="AD194" s="29"/>
      <c r="AE194" s="29"/>
      <c r="AR194" s="117" t="s">
        <v>231</v>
      </c>
      <c r="AT194" s="117" t="s">
        <v>147</v>
      </c>
      <c r="AU194" s="117" t="s">
        <v>82</v>
      </c>
      <c r="AY194" s="18" t="s">
        <v>145</v>
      </c>
      <c r="BE194" s="118">
        <f t="shared" si="54"/>
        <v>0</v>
      </c>
      <c r="BF194" s="118">
        <f t="shared" si="55"/>
        <v>0</v>
      </c>
      <c r="BG194" s="118">
        <f t="shared" si="56"/>
        <v>0</v>
      </c>
      <c r="BH194" s="118">
        <f t="shared" si="57"/>
        <v>0</v>
      </c>
      <c r="BI194" s="118">
        <f t="shared" si="58"/>
        <v>0</v>
      </c>
      <c r="BJ194" s="18" t="s">
        <v>80</v>
      </c>
      <c r="BK194" s="118">
        <f t="shared" si="59"/>
        <v>0</v>
      </c>
      <c r="BL194" s="18" t="s">
        <v>231</v>
      </c>
      <c r="BM194" s="117" t="s">
        <v>684</v>
      </c>
    </row>
    <row r="195" spans="1:65" s="2" customFormat="1" ht="16.5" customHeight="1">
      <c r="A195" s="29"/>
      <c r="B195" s="111"/>
      <c r="C195" s="214" t="s">
        <v>583</v>
      </c>
      <c r="D195" s="214" t="s">
        <v>147</v>
      </c>
      <c r="E195" s="215" t="s">
        <v>685</v>
      </c>
      <c r="F195" s="216" t="s">
        <v>686</v>
      </c>
      <c r="G195" s="217" t="s">
        <v>492</v>
      </c>
      <c r="H195" s="218">
        <v>1</v>
      </c>
      <c r="I195" s="239">
        <v>0</v>
      </c>
      <c r="J195" s="219">
        <f t="shared" si="50"/>
        <v>0</v>
      </c>
      <c r="K195" s="112"/>
      <c r="L195" s="30"/>
      <c r="M195" s="113" t="s">
        <v>1</v>
      </c>
      <c r="N195" s="114" t="s">
        <v>37</v>
      </c>
      <c r="O195" s="115">
        <v>0</v>
      </c>
      <c r="P195" s="115">
        <f t="shared" si="51"/>
        <v>0</v>
      </c>
      <c r="Q195" s="115">
        <v>0</v>
      </c>
      <c r="R195" s="115">
        <f t="shared" si="52"/>
        <v>0</v>
      </c>
      <c r="S195" s="115">
        <v>0</v>
      </c>
      <c r="T195" s="116">
        <f t="shared" si="53"/>
        <v>0</v>
      </c>
      <c r="U195" s="29"/>
      <c r="V195" s="29"/>
      <c r="W195" s="29"/>
      <c r="X195" s="29"/>
      <c r="Y195" s="29"/>
      <c r="Z195" s="29"/>
      <c r="AA195" s="29"/>
      <c r="AB195" s="29"/>
      <c r="AC195" s="29"/>
      <c r="AD195" s="29"/>
      <c r="AE195" s="29"/>
      <c r="AR195" s="117" t="s">
        <v>231</v>
      </c>
      <c r="AT195" s="117" t="s">
        <v>147</v>
      </c>
      <c r="AU195" s="117" t="s">
        <v>82</v>
      </c>
      <c r="AY195" s="18" t="s">
        <v>145</v>
      </c>
      <c r="BE195" s="118">
        <f t="shared" si="54"/>
        <v>0</v>
      </c>
      <c r="BF195" s="118">
        <f t="shared" si="55"/>
        <v>0</v>
      </c>
      <c r="BG195" s="118">
        <f t="shared" si="56"/>
        <v>0</v>
      </c>
      <c r="BH195" s="118">
        <f t="shared" si="57"/>
        <v>0</v>
      </c>
      <c r="BI195" s="118">
        <f t="shared" si="58"/>
        <v>0</v>
      </c>
      <c r="BJ195" s="18" t="s">
        <v>80</v>
      </c>
      <c r="BK195" s="118">
        <f t="shared" si="59"/>
        <v>0</v>
      </c>
      <c r="BL195" s="18" t="s">
        <v>231</v>
      </c>
      <c r="BM195" s="117" t="s">
        <v>687</v>
      </c>
    </row>
    <row r="196" spans="1:65" s="2" customFormat="1" ht="16.5" customHeight="1">
      <c r="A196" s="29"/>
      <c r="B196" s="111"/>
      <c r="C196" s="214" t="s">
        <v>688</v>
      </c>
      <c r="D196" s="214" t="s">
        <v>147</v>
      </c>
      <c r="E196" s="215" t="s">
        <v>689</v>
      </c>
      <c r="F196" s="216" t="s">
        <v>690</v>
      </c>
      <c r="G196" s="217" t="s">
        <v>492</v>
      </c>
      <c r="H196" s="218">
        <v>7</v>
      </c>
      <c r="I196" s="239">
        <v>0</v>
      </c>
      <c r="J196" s="219">
        <f t="shared" si="50"/>
        <v>0</v>
      </c>
      <c r="K196" s="112"/>
      <c r="L196" s="30"/>
      <c r="M196" s="113" t="s">
        <v>1</v>
      </c>
      <c r="N196" s="114" t="s">
        <v>37</v>
      </c>
      <c r="O196" s="115">
        <v>0</v>
      </c>
      <c r="P196" s="115">
        <f t="shared" si="51"/>
        <v>0</v>
      </c>
      <c r="Q196" s="115">
        <v>0</v>
      </c>
      <c r="R196" s="115">
        <f t="shared" si="52"/>
        <v>0</v>
      </c>
      <c r="S196" s="115">
        <v>0</v>
      </c>
      <c r="T196" s="116">
        <f t="shared" si="53"/>
        <v>0</v>
      </c>
      <c r="U196" s="29"/>
      <c r="V196" s="29"/>
      <c r="W196" s="29"/>
      <c r="X196" s="29"/>
      <c r="Y196" s="29"/>
      <c r="Z196" s="29"/>
      <c r="AA196" s="29"/>
      <c r="AB196" s="29"/>
      <c r="AC196" s="29"/>
      <c r="AD196" s="29"/>
      <c r="AE196" s="29"/>
      <c r="AR196" s="117" t="s">
        <v>231</v>
      </c>
      <c r="AT196" s="117" t="s">
        <v>147</v>
      </c>
      <c r="AU196" s="117" t="s">
        <v>82</v>
      </c>
      <c r="AY196" s="18" t="s">
        <v>145</v>
      </c>
      <c r="BE196" s="118">
        <f t="shared" si="54"/>
        <v>0</v>
      </c>
      <c r="BF196" s="118">
        <f t="shared" si="55"/>
        <v>0</v>
      </c>
      <c r="BG196" s="118">
        <f t="shared" si="56"/>
        <v>0</v>
      </c>
      <c r="BH196" s="118">
        <f t="shared" si="57"/>
        <v>0</v>
      </c>
      <c r="BI196" s="118">
        <f t="shared" si="58"/>
        <v>0</v>
      </c>
      <c r="BJ196" s="18" t="s">
        <v>80</v>
      </c>
      <c r="BK196" s="118">
        <f t="shared" si="59"/>
        <v>0</v>
      </c>
      <c r="BL196" s="18" t="s">
        <v>231</v>
      </c>
      <c r="BM196" s="117" t="s">
        <v>691</v>
      </c>
    </row>
    <row r="197" spans="1:65" s="2" customFormat="1" ht="16.5" customHeight="1">
      <c r="A197" s="29"/>
      <c r="B197" s="111"/>
      <c r="C197" s="214" t="s">
        <v>588</v>
      </c>
      <c r="D197" s="214" t="s">
        <v>147</v>
      </c>
      <c r="E197" s="215" t="s">
        <v>692</v>
      </c>
      <c r="F197" s="216" t="s">
        <v>693</v>
      </c>
      <c r="G197" s="217" t="s">
        <v>492</v>
      </c>
      <c r="H197" s="218">
        <v>7</v>
      </c>
      <c r="I197" s="239">
        <v>0</v>
      </c>
      <c r="J197" s="219">
        <f t="shared" si="50"/>
        <v>0</v>
      </c>
      <c r="K197" s="112"/>
      <c r="L197" s="30"/>
      <c r="M197" s="113" t="s">
        <v>1</v>
      </c>
      <c r="N197" s="114" t="s">
        <v>37</v>
      </c>
      <c r="O197" s="115">
        <v>0</v>
      </c>
      <c r="P197" s="115">
        <f t="shared" si="51"/>
        <v>0</v>
      </c>
      <c r="Q197" s="115">
        <v>0</v>
      </c>
      <c r="R197" s="115">
        <f t="shared" si="52"/>
        <v>0</v>
      </c>
      <c r="S197" s="115">
        <v>0</v>
      </c>
      <c r="T197" s="116">
        <f t="shared" si="53"/>
        <v>0</v>
      </c>
      <c r="U197" s="29"/>
      <c r="V197" s="29"/>
      <c r="W197" s="29"/>
      <c r="X197" s="29"/>
      <c r="Y197" s="29"/>
      <c r="Z197" s="29"/>
      <c r="AA197" s="29"/>
      <c r="AB197" s="29"/>
      <c r="AC197" s="29"/>
      <c r="AD197" s="29"/>
      <c r="AE197" s="29"/>
      <c r="AR197" s="117" t="s">
        <v>231</v>
      </c>
      <c r="AT197" s="117" t="s">
        <v>147</v>
      </c>
      <c r="AU197" s="117" t="s">
        <v>82</v>
      </c>
      <c r="AY197" s="18" t="s">
        <v>145</v>
      </c>
      <c r="BE197" s="118">
        <f t="shared" si="54"/>
        <v>0</v>
      </c>
      <c r="BF197" s="118">
        <f t="shared" si="55"/>
        <v>0</v>
      </c>
      <c r="BG197" s="118">
        <f t="shared" si="56"/>
        <v>0</v>
      </c>
      <c r="BH197" s="118">
        <f t="shared" si="57"/>
        <v>0</v>
      </c>
      <c r="BI197" s="118">
        <f t="shared" si="58"/>
        <v>0</v>
      </c>
      <c r="BJ197" s="18" t="s">
        <v>80</v>
      </c>
      <c r="BK197" s="118">
        <f t="shared" si="59"/>
        <v>0</v>
      </c>
      <c r="BL197" s="18" t="s">
        <v>231</v>
      </c>
      <c r="BM197" s="117" t="s">
        <v>694</v>
      </c>
    </row>
    <row r="198" spans="1:65" s="2" customFormat="1" ht="16.5" customHeight="1">
      <c r="A198" s="29"/>
      <c r="B198" s="111"/>
      <c r="C198" s="214" t="s">
        <v>695</v>
      </c>
      <c r="D198" s="214" t="s">
        <v>147</v>
      </c>
      <c r="E198" s="215" t="s">
        <v>696</v>
      </c>
      <c r="F198" s="216" t="s">
        <v>697</v>
      </c>
      <c r="G198" s="217" t="s">
        <v>492</v>
      </c>
      <c r="H198" s="218">
        <v>7</v>
      </c>
      <c r="I198" s="239">
        <v>0</v>
      </c>
      <c r="J198" s="219">
        <f t="shared" si="50"/>
        <v>0</v>
      </c>
      <c r="K198" s="112"/>
      <c r="L198" s="30"/>
      <c r="M198" s="113" t="s">
        <v>1</v>
      </c>
      <c r="N198" s="114" t="s">
        <v>37</v>
      </c>
      <c r="O198" s="115">
        <v>0</v>
      </c>
      <c r="P198" s="115">
        <f t="shared" si="51"/>
        <v>0</v>
      </c>
      <c r="Q198" s="115">
        <v>0</v>
      </c>
      <c r="R198" s="115">
        <f t="shared" si="52"/>
        <v>0</v>
      </c>
      <c r="S198" s="115">
        <v>0</v>
      </c>
      <c r="T198" s="116">
        <f t="shared" si="53"/>
        <v>0</v>
      </c>
      <c r="U198" s="29"/>
      <c r="V198" s="29"/>
      <c r="W198" s="29"/>
      <c r="X198" s="29"/>
      <c r="Y198" s="29"/>
      <c r="Z198" s="29"/>
      <c r="AA198" s="29"/>
      <c r="AB198" s="29"/>
      <c r="AC198" s="29"/>
      <c r="AD198" s="29"/>
      <c r="AE198" s="29"/>
      <c r="AR198" s="117" t="s">
        <v>231</v>
      </c>
      <c r="AT198" s="117" t="s">
        <v>147</v>
      </c>
      <c r="AU198" s="117" t="s">
        <v>82</v>
      </c>
      <c r="AY198" s="18" t="s">
        <v>145</v>
      </c>
      <c r="BE198" s="118">
        <f t="shared" si="54"/>
        <v>0</v>
      </c>
      <c r="BF198" s="118">
        <f t="shared" si="55"/>
        <v>0</v>
      </c>
      <c r="BG198" s="118">
        <f t="shared" si="56"/>
        <v>0</v>
      </c>
      <c r="BH198" s="118">
        <f t="shared" si="57"/>
        <v>0</v>
      </c>
      <c r="BI198" s="118">
        <f t="shared" si="58"/>
        <v>0</v>
      </c>
      <c r="BJ198" s="18" t="s">
        <v>80</v>
      </c>
      <c r="BK198" s="118">
        <f t="shared" si="59"/>
        <v>0</v>
      </c>
      <c r="BL198" s="18" t="s">
        <v>231</v>
      </c>
      <c r="BM198" s="117" t="s">
        <v>698</v>
      </c>
    </row>
    <row r="199" spans="1:65" s="2" customFormat="1" ht="16.5" customHeight="1">
      <c r="A199" s="29"/>
      <c r="B199" s="111"/>
      <c r="C199" s="214" t="s">
        <v>591</v>
      </c>
      <c r="D199" s="214" t="s">
        <v>147</v>
      </c>
      <c r="E199" s="215" t="s">
        <v>699</v>
      </c>
      <c r="F199" s="216" t="s">
        <v>700</v>
      </c>
      <c r="G199" s="217" t="s">
        <v>492</v>
      </c>
      <c r="H199" s="218">
        <v>1</v>
      </c>
      <c r="I199" s="239">
        <v>0</v>
      </c>
      <c r="J199" s="219">
        <f t="shared" si="50"/>
        <v>0</v>
      </c>
      <c r="K199" s="112"/>
      <c r="L199" s="30"/>
      <c r="M199" s="113" t="s">
        <v>1</v>
      </c>
      <c r="N199" s="114" t="s">
        <v>37</v>
      </c>
      <c r="O199" s="115">
        <v>0</v>
      </c>
      <c r="P199" s="115">
        <f t="shared" si="51"/>
        <v>0</v>
      </c>
      <c r="Q199" s="115">
        <v>0</v>
      </c>
      <c r="R199" s="115">
        <f t="shared" si="52"/>
        <v>0</v>
      </c>
      <c r="S199" s="115">
        <v>0</v>
      </c>
      <c r="T199" s="116">
        <f t="shared" si="53"/>
        <v>0</v>
      </c>
      <c r="U199" s="29"/>
      <c r="V199" s="29"/>
      <c r="W199" s="29"/>
      <c r="X199" s="29"/>
      <c r="Y199" s="29"/>
      <c r="Z199" s="29"/>
      <c r="AA199" s="29"/>
      <c r="AB199" s="29"/>
      <c r="AC199" s="29"/>
      <c r="AD199" s="29"/>
      <c r="AE199" s="29"/>
      <c r="AR199" s="117" t="s">
        <v>231</v>
      </c>
      <c r="AT199" s="117" t="s">
        <v>147</v>
      </c>
      <c r="AU199" s="117" t="s">
        <v>82</v>
      </c>
      <c r="AY199" s="18" t="s">
        <v>145</v>
      </c>
      <c r="BE199" s="118">
        <f t="shared" si="54"/>
        <v>0</v>
      </c>
      <c r="BF199" s="118">
        <f t="shared" si="55"/>
        <v>0</v>
      </c>
      <c r="BG199" s="118">
        <f t="shared" si="56"/>
        <v>0</v>
      </c>
      <c r="BH199" s="118">
        <f t="shared" si="57"/>
        <v>0</v>
      </c>
      <c r="BI199" s="118">
        <f t="shared" si="58"/>
        <v>0</v>
      </c>
      <c r="BJ199" s="18" t="s">
        <v>80</v>
      </c>
      <c r="BK199" s="118">
        <f t="shared" si="59"/>
        <v>0</v>
      </c>
      <c r="BL199" s="18" t="s">
        <v>231</v>
      </c>
      <c r="BM199" s="117" t="s">
        <v>701</v>
      </c>
    </row>
    <row r="200" spans="1:65" s="2" customFormat="1" ht="24.2" customHeight="1">
      <c r="A200" s="29"/>
      <c r="B200" s="111"/>
      <c r="C200" s="214" t="s">
        <v>702</v>
      </c>
      <c r="D200" s="214" t="s">
        <v>147</v>
      </c>
      <c r="E200" s="215" t="s">
        <v>703</v>
      </c>
      <c r="F200" s="216" t="s">
        <v>704</v>
      </c>
      <c r="G200" s="217" t="s">
        <v>492</v>
      </c>
      <c r="H200" s="218">
        <v>1</v>
      </c>
      <c r="I200" s="239">
        <v>0</v>
      </c>
      <c r="J200" s="219">
        <f t="shared" si="50"/>
        <v>0</v>
      </c>
      <c r="K200" s="112"/>
      <c r="L200" s="30"/>
      <c r="M200" s="113" t="s">
        <v>1</v>
      </c>
      <c r="N200" s="114" t="s">
        <v>37</v>
      </c>
      <c r="O200" s="115">
        <v>0</v>
      </c>
      <c r="P200" s="115">
        <f t="shared" si="51"/>
        <v>0</v>
      </c>
      <c r="Q200" s="115">
        <v>0</v>
      </c>
      <c r="R200" s="115">
        <f t="shared" si="52"/>
        <v>0</v>
      </c>
      <c r="S200" s="115">
        <v>0</v>
      </c>
      <c r="T200" s="116">
        <f t="shared" si="53"/>
        <v>0</v>
      </c>
      <c r="U200" s="29"/>
      <c r="V200" s="29"/>
      <c r="W200" s="29"/>
      <c r="X200" s="29"/>
      <c r="Y200" s="29"/>
      <c r="Z200" s="29"/>
      <c r="AA200" s="29"/>
      <c r="AB200" s="29"/>
      <c r="AC200" s="29"/>
      <c r="AD200" s="29"/>
      <c r="AE200" s="29"/>
      <c r="AR200" s="117" t="s">
        <v>231</v>
      </c>
      <c r="AT200" s="117" t="s">
        <v>147</v>
      </c>
      <c r="AU200" s="117" t="s">
        <v>82</v>
      </c>
      <c r="AY200" s="18" t="s">
        <v>145</v>
      </c>
      <c r="BE200" s="118">
        <f t="shared" si="54"/>
        <v>0</v>
      </c>
      <c r="BF200" s="118">
        <f t="shared" si="55"/>
        <v>0</v>
      </c>
      <c r="BG200" s="118">
        <f t="shared" si="56"/>
        <v>0</v>
      </c>
      <c r="BH200" s="118">
        <f t="shared" si="57"/>
        <v>0</v>
      </c>
      <c r="BI200" s="118">
        <f t="shared" si="58"/>
        <v>0</v>
      </c>
      <c r="BJ200" s="18" t="s">
        <v>80</v>
      </c>
      <c r="BK200" s="118">
        <f t="shared" si="59"/>
        <v>0</v>
      </c>
      <c r="BL200" s="18" t="s">
        <v>231</v>
      </c>
      <c r="BM200" s="117" t="s">
        <v>705</v>
      </c>
    </row>
    <row r="201" spans="1:65" s="2" customFormat="1" ht="16.5" customHeight="1">
      <c r="A201" s="29"/>
      <c r="B201" s="111"/>
      <c r="C201" s="214" t="s">
        <v>594</v>
      </c>
      <c r="D201" s="214" t="s">
        <v>147</v>
      </c>
      <c r="E201" s="215" t="s">
        <v>706</v>
      </c>
      <c r="F201" s="216" t="s">
        <v>707</v>
      </c>
      <c r="G201" s="217" t="s">
        <v>492</v>
      </c>
      <c r="H201" s="218">
        <v>1</v>
      </c>
      <c r="I201" s="239">
        <v>0</v>
      </c>
      <c r="J201" s="219">
        <f t="shared" si="50"/>
        <v>0</v>
      </c>
      <c r="K201" s="112"/>
      <c r="L201" s="30"/>
      <c r="M201" s="113" t="s">
        <v>1</v>
      </c>
      <c r="N201" s="114" t="s">
        <v>37</v>
      </c>
      <c r="O201" s="115">
        <v>0</v>
      </c>
      <c r="P201" s="115">
        <f t="shared" si="51"/>
        <v>0</v>
      </c>
      <c r="Q201" s="115">
        <v>0</v>
      </c>
      <c r="R201" s="115">
        <f t="shared" si="52"/>
        <v>0</v>
      </c>
      <c r="S201" s="115">
        <v>0</v>
      </c>
      <c r="T201" s="116">
        <f t="shared" si="53"/>
        <v>0</v>
      </c>
      <c r="U201" s="29"/>
      <c r="V201" s="29"/>
      <c r="W201" s="29"/>
      <c r="X201" s="29"/>
      <c r="Y201" s="29"/>
      <c r="Z201" s="29"/>
      <c r="AA201" s="29"/>
      <c r="AB201" s="29"/>
      <c r="AC201" s="29"/>
      <c r="AD201" s="29"/>
      <c r="AE201" s="29"/>
      <c r="AR201" s="117" t="s">
        <v>231</v>
      </c>
      <c r="AT201" s="117" t="s">
        <v>147</v>
      </c>
      <c r="AU201" s="117" t="s">
        <v>82</v>
      </c>
      <c r="AY201" s="18" t="s">
        <v>145</v>
      </c>
      <c r="BE201" s="118">
        <f t="shared" si="54"/>
        <v>0</v>
      </c>
      <c r="BF201" s="118">
        <f t="shared" si="55"/>
        <v>0</v>
      </c>
      <c r="BG201" s="118">
        <f t="shared" si="56"/>
        <v>0</v>
      </c>
      <c r="BH201" s="118">
        <f t="shared" si="57"/>
        <v>0</v>
      </c>
      <c r="BI201" s="118">
        <f t="shared" si="58"/>
        <v>0</v>
      </c>
      <c r="BJ201" s="18" t="s">
        <v>80</v>
      </c>
      <c r="BK201" s="118">
        <f t="shared" si="59"/>
        <v>0</v>
      </c>
      <c r="BL201" s="18" t="s">
        <v>231</v>
      </c>
      <c r="BM201" s="117" t="s">
        <v>708</v>
      </c>
    </row>
    <row r="202" spans="1:65" s="2" customFormat="1" ht="16.5" customHeight="1">
      <c r="A202" s="29"/>
      <c r="B202" s="111"/>
      <c r="C202" s="214" t="s">
        <v>709</v>
      </c>
      <c r="D202" s="214" t="s">
        <v>147</v>
      </c>
      <c r="E202" s="215" t="s">
        <v>710</v>
      </c>
      <c r="F202" s="216" t="s">
        <v>711</v>
      </c>
      <c r="G202" s="217" t="s">
        <v>492</v>
      </c>
      <c r="H202" s="218">
        <v>1</v>
      </c>
      <c r="I202" s="239">
        <v>0</v>
      </c>
      <c r="J202" s="219">
        <f t="shared" si="50"/>
        <v>0</v>
      </c>
      <c r="K202" s="112"/>
      <c r="L202" s="30"/>
      <c r="M202" s="113" t="s">
        <v>1</v>
      </c>
      <c r="N202" s="114" t="s">
        <v>37</v>
      </c>
      <c r="O202" s="115">
        <v>0</v>
      </c>
      <c r="P202" s="115">
        <f t="shared" si="51"/>
        <v>0</v>
      </c>
      <c r="Q202" s="115">
        <v>0</v>
      </c>
      <c r="R202" s="115">
        <f t="shared" si="52"/>
        <v>0</v>
      </c>
      <c r="S202" s="115">
        <v>0</v>
      </c>
      <c r="T202" s="116">
        <f t="shared" si="53"/>
        <v>0</v>
      </c>
      <c r="U202" s="29"/>
      <c r="V202" s="29"/>
      <c r="W202" s="29"/>
      <c r="X202" s="29"/>
      <c r="Y202" s="29"/>
      <c r="Z202" s="29"/>
      <c r="AA202" s="29"/>
      <c r="AB202" s="29"/>
      <c r="AC202" s="29"/>
      <c r="AD202" s="29"/>
      <c r="AE202" s="29"/>
      <c r="AR202" s="117" t="s">
        <v>231</v>
      </c>
      <c r="AT202" s="117" t="s">
        <v>147</v>
      </c>
      <c r="AU202" s="117" t="s">
        <v>82</v>
      </c>
      <c r="AY202" s="18" t="s">
        <v>145</v>
      </c>
      <c r="BE202" s="118">
        <f t="shared" si="54"/>
        <v>0</v>
      </c>
      <c r="BF202" s="118">
        <f t="shared" si="55"/>
        <v>0</v>
      </c>
      <c r="BG202" s="118">
        <f t="shared" si="56"/>
        <v>0</v>
      </c>
      <c r="BH202" s="118">
        <f t="shared" si="57"/>
        <v>0</v>
      </c>
      <c r="BI202" s="118">
        <f t="shared" si="58"/>
        <v>0</v>
      </c>
      <c r="BJ202" s="18" t="s">
        <v>80</v>
      </c>
      <c r="BK202" s="118">
        <f t="shared" si="59"/>
        <v>0</v>
      </c>
      <c r="BL202" s="18" t="s">
        <v>231</v>
      </c>
      <c r="BM202" s="117" t="s">
        <v>712</v>
      </c>
    </row>
    <row r="203" spans="1:65" s="12" customFormat="1" ht="22.9" customHeight="1">
      <c r="B203" s="103"/>
      <c r="C203" s="208"/>
      <c r="D203" s="209" t="s">
        <v>71</v>
      </c>
      <c r="E203" s="212" t="s">
        <v>713</v>
      </c>
      <c r="F203" s="212" t="s">
        <v>714</v>
      </c>
      <c r="G203" s="208"/>
      <c r="H203" s="208"/>
      <c r="I203" s="208"/>
      <c r="J203" s="213">
        <f>BK203</f>
        <v>0</v>
      </c>
      <c r="L203" s="103"/>
      <c r="M203" s="105"/>
      <c r="N203" s="106"/>
      <c r="O203" s="106"/>
      <c r="P203" s="107">
        <f>SUM(P204:P214)</f>
        <v>0</v>
      </c>
      <c r="Q203" s="106"/>
      <c r="R203" s="107">
        <f>SUM(R204:R214)</f>
        <v>0</v>
      </c>
      <c r="S203" s="106"/>
      <c r="T203" s="108">
        <f>SUM(T204:T214)</f>
        <v>0</v>
      </c>
      <c r="AR203" s="104" t="s">
        <v>80</v>
      </c>
      <c r="AT203" s="109" t="s">
        <v>71</v>
      </c>
      <c r="AU203" s="109" t="s">
        <v>80</v>
      </c>
      <c r="AY203" s="104" t="s">
        <v>145</v>
      </c>
      <c r="BK203" s="110">
        <f>SUM(BK204:BK214)</f>
        <v>0</v>
      </c>
    </row>
    <row r="204" spans="1:65" s="2" customFormat="1" ht="24.2" customHeight="1">
      <c r="A204" s="29"/>
      <c r="B204" s="111"/>
      <c r="C204" s="214" t="s">
        <v>597</v>
      </c>
      <c r="D204" s="214" t="s">
        <v>147</v>
      </c>
      <c r="E204" s="215" t="s">
        <v>715</v>
      </c>
      <c r="F204" s="216" t="s">
        <v>716</v>
      </c>
      <c r="G204" s="217" t="s">
        <v>492</v>
      </c>
      <c r="H204" s="218">
        <v>1</v>
      </c>
      <c r="I204" s="239">
        <v>0</v>
      </c>
      <c r="J204" s="219">
        <f t="shared" ref="J204:J213" si="60">ROUND(I204*H204,2)</f>
        <v>0</v>
      </c>
      <c r="K204" s="112"/>
      <c r="L204" s="30"/>
      <c r="M204" s="113" t="s">
        <v>1</v>
      </c>
      <c r="N204" s="114" t="s">
        <v>37</v>
      </c>
      <c r="O204" s="115">
        <v>0</v>
      </c>
      <c r="P204" s="115">
        <f t="shared" ref="P204:P213" si="61">O204*H204</f>
        <v>0</v>
      </c>
      <c r="Q204" s="115">
        <v>0</v>
      </c>
      <c r="R204" s="115">
        <f t="shared" ref="R204:R213" si="62">Q204*H204</f>
        <v>0</v>
      </c>
      <c r="S204" s="115">
        <v>0</v>
      </c>
      <c r="T204" s="116">
        <f t="shared" ref="T204:T213" si="63">S204*H204</f>
        <v>0</v>
      </c>
      <c r="U204" s="29"/>
      <c r="V204" s="29"/>
      <c r="W204" s="29"/>
      <c r="X204" s="29"/>
      <c r="Y204" s="29"/>
      <c r="Z204" s="29"/>
      <c r="AA204" s="29"/>
      <c r="AB204" s="29"/>
      <c r="AC204" s="29"/>
      <c r="AD204" s="29"/>
      <c r="AE204" s="29"/>
      <c r="AR204" s="117" t="s">
        <v>231</v>
      </c>
      <c r="AT204" s="117" t="s">
        <v>147</v>
      </c>
      <c r="AU204" s="117" t="s">
        <v>82</v>
      </c>
      <c r="AY204" s="18" t="s">
        <v>145</v>
      </c>
      <c r="BE204" s="118">
        <f t="shared" ref="BE204:BE213" si="64">IF(N204="základní",J204,0)</f>
        <v>0</v>
      </c>
      <c r="BF204" s="118">
        <f t="shared" ref="BF204:BF213" si="65">IF(N204="snížená",J204,0)</f>
        <v>0</v>
      </c>
      <c r="BG204" s="118">
        <f t="shared" ref="BG204:BG213" si="66">IF(N204="zákl. přenesená",J204,0)</f>
        <v>0</v>
      </c>
      <c r="BH204" s="118">
        <f t="shared" ref="BH204:BH213" si="67">IF(N204="sníž. přenesená",J204,0)</f>
        <v>0</v>
      </c>
      <c r="BI204" s="118">
        <f t="shared" ref="BI204:BI213" si="68">IF(N204="nulová",J204,0)</f>
        <v>0</v>
      </c>
      <c r="BJ204" s="18" t="s">
        <v>80</v>
      </c>
      <c r="BK204" s="118">
        <f t="shared" ref="BK204:BK213" si="69">ROUND(I204*H204,2)</f>
        <v>0</v>
      </c>
      <c r="BL204" s="18" t="s">
        <v>231</v>
      </c>
      <c r="BM204" s="117" t="s">
        <v>717</v>
      </c>
    </row>
    <row r="205" spans="1:65" s="2" customFormat="1" ht="16.5" customHeight="1">
      <c r="A205" s="29"/>
      <c r="B205" s="111"/>
      <c r="C205" s="214" t="s">
        <v>718</v>
      </c>
      <c r="D205" s="214" t="s">
        <v>147</v>
      </c>
      <c r="E205" s="215" t="s">
        <v>719</v>
      </c>
      <c r="F205" s="216" t="s">
        <v>720</v>
      </c>
      <c r="G205" s="217" t="s">
        <v>492</v>
      </c>
      <c r="H205" s="218">
        <v>1</v>
      </c>
      <c r="I205" s="239">
        <v>0</v>
      </c>
      <c r="J205" s="219">
        <f t="shared" si="60"/>
        <v>0</v>
      </c>
      <c r="K205" s="112"/>
      <c r="L205" s="30"/>
      <c r="M205" s="113" t="s">
        <v>1</v>
      </c>
      <c r="N205" s="114" t="s">
        <v>37</v>
      </c>
      <c r="O205" s="115">
        <v>0</v>
      </c>
      <c r="P205" s="115">
        <f t="shared" si="61"/>
        <v>0</v>
      </c>
      <c r="Q205" s="115">
        <v>0</v>
      </c>
      <c r="R205" s="115">
        <f t="shared" si="62"/>
        <v>0</v>
      </c>
      <c r="S205" s="115">
        <v>0</v>
      </c>
      <c r="T205" s="116">
        <f t="shared" si="63"/>
        <v>0</v>
      </c>
      <c r="U205" s="29"/>
      <c r="V205" s="29"/>
      <c r="W205" s="29"/>
      <c r="X205" s="29"/>
      <c r="Y205" s="29"/>
      <c r="Z205" s="29"/>
      <c r="AA205" s="29"/>
      <c r="AB205" s="29"/>
      <c r="AC205" s="29"/>
      <c r="AD205" s="29"/>
      <c r="AE205" s="29"/>
      <c r="AR205" s="117" t="s">
        <v>231</v>
      </c>
      <c r="AT205" s="117" t="s">
        <v>147</v>
      </c>
      <c r="AU205" s="117" t="s">
        <v>82</v>
      </c>
      <c r="AY205" s="18" t="s">
        <v>145</v>
      </c>
      <c r="BE205" s="118">
        <f t="shared" si="64"/>
        <v>0</v>
      </c>
      <c r="BF205" s="118">
        <f t="shared" si="65"/>
        <v>0</v>
      </c>
      <c r="BG205" s="118">
        <f t="shared" si="66"/>
        <v>0</v>
      </c>
      <c r="BH205" s="118">
        <f t="shared" si="67"/>
        <v>0</v>
      </c>
      <c r="BI205" s="118">
        <f t="shared" si="68"/>
        <v>0</v>
      </c>
      <c r="BJ205" s="18" t="s">
        <v>80</v>
      </c>
      <c r="BK205" s="118">
        <f t="shared" si="69"/>
        <v>0</v>
      </c>
      <c r="BL205" s="18" t="s">
        <v>231</v>
      </c>
      <c r="BM205" s="117" t="s">
        <v>721</v>
      </c>
    </row>
    <row r="206" spans="1:65" s="2" customFormat="1" ht="16.5" customHeight="1">
      <c r="A206" s="29"/>
      <c r="B206" s="111"/>
      <c r="C206" s="214" t="s">
        <v>600</v>
      </c>
      <c r="D206" s="214" t="s">
        <v>147</v>
      </c>
      <c r="E206" s="215" t="s">
        <v>722</v>
      </c>
      <c r="F206" s="216" t="s">
        <v>723</v>
      </c>
      <c r="G206" s="217" t="s">
        <v>492</v>
      </c>
      <c r="H206" s="218">
        <v>1</v>
      </c>
      <c r="I206" s="239">
        <v>0</v>
      </c>
      <c r="J206" s="219">
        <f t="shared" si="60"/>
        <v>0</v>
      </c>
      <c r="K206" s="112"/>
      <c r="L206" s="30"/>
      <c r="M206" s="113" t="s">
        <v>1</v>
      </c>
      <c r="N206" s="114" t="s">
        <v>37</v>
      </c>
      <c r="O206" s="115">
        <v>0</v>
      </c>
      <c r="P206" s="115">
        <f t="shared" si="61"/>
        <v>0</v>
      </c>
      <c r="Q206" s="115">
        <v>0</v>
      </c>
      <c r="R206" s="115">
        <f t="shared" si="62"/>
        <v>0</v>
      </c>
      <c r="S206" s="115">
        <v>0</v>
      </c>
      <c r="T206" s="116">
        <f t="shared" si="63"/>
        <v>0</v>
      </c>
      <c r="U206" s="29"/>
      <c r="V206" s="29"/>
      <c r="W206" s="29"/>
      <c r="X206" s="29"/>
      <c r="Y206" s="29"/>
      <c r="Z206" s="29"/>
      <c r="AA206" s="29"/>
      <c r="AB206" s="29"/>
      <c r="AC206" s="29"/>
      <c r="AD206" s="29"/>
      <c r="AE206" s="29"/>
      <c r="AR206" s="117" t="s">
        <v>231</v>
      </c>
      <c r="AT206" s="117" t="s">
        <v>147</v>
      </c>
      <c r="AU206" s="117" t="s">
        <v>82</v>
      </c>
      <c r="AY206" s="18" t="s">
        <v>145</v>
      </c>
      <c r="BE206" s="118">
        <f t="shared" si="64"/>
        <v>0</v>
      </c>
      <c r="BF206" s="118">
        <f t="shared" si="65"/>
        <v>0</v>
      </c>
      <c r="BG206" s="118">
        <f t="shared" si="66"/>
        <v>0</v>
      </c>
      <c r="BH206" s="118">
        <f t="shared" si="67"/>
        <v>0</v>
      </c>
      <c r="BI206" s="118">
        <f t="shared" si="68"/>
        <v>0</v>
      </c>
      <c r="BJ206" s="18" t="s">
        <v>80</v>
      </c>
      <c r="BK206" s="118">
        <f t="shared" si="69"/>
        <v>0</v>
      </c>
      <c r="BL206" s="18" t="s">
        <v>231</v>
      </c>
      <c r="BM206" s="117" t="s">
        <v>724</v>
      </c>
    </row>
    <row r="207" spans="1:65" s="2" customFormat="1" ht="24.2" customHeight="1">
      <c r="A207" s="29"/>
      <c r="B207" s="111"/>
      <c r="C207" s="214" t="s">
        <v>725</v>
      </c>
      <c r="D207" s="214" t="s">
        <v>147</v>
      </c>
      <c r="E207" s="215" t="s">
        <v>726</v>
      </c>
      <c r="F207" s="216" t="s">
        <v>727</v>
      </c>
      <c r="G207" s="217" t="s">
        <v>492</v>
      </c>
      <c r="H207" s="218">
        <v>1</v>
      </c>
      <c r="I207" s="239">
        <v>0</v>
      </c>
      <c r="J207" s="219">
        <f t="shared" si="60"/>
        <v>0</v>
      </c>
      <c r="K207" s="112"/>
      <c r="L207" s="30"/>
      <c r="M207" s="113" t="s">
        <v>1</v>
      </c>
      <c r="N207" s="114" t="s">
        <v>37</v>
      </c>
      <c r="O207" s="115">
        <v>0</v>
      </c>
      <c r="P207" s="115">
        <f t="shared" si="61"/>
        <v>0</v>
      </c>
      <c r="Q207" s="115">
        <v>0</v>
      </c>
      <c r="R207" s="115">
        <f t="shared" si="62"/>
        <v>0</v>
      </c>
      <c r="S207" s="115">
        <v>0</v>
      </c>
      <c r="T207" s="116">
        <f t="shared" si="63"/>
        <v>0</v>
      </c>
      <c r="U207" s="29"/>
      <c r="V207" s="29"/>
      <c r="W207" s="29"/>
      <c r="X207" s="29"/>
      <c r="Y207" s="29"/>
      <c r="Z207" s="29"/>
      <c r="AA207" s="29"/>
      <c r="AB207" s="29"/>
      <c r="AC207" s="29"/>
      <c r="AD207" s="29"/>
      <c r="AE207" s="29"/>
      <c r="AR207" s="117" t="s">
        <v>231</v>
      </c>
      <c r="AT207" s="117" t="s">
        <v>147</v>
      </c>
      <c r="AU207" s="117" t="s">
        <v>82</v>
      </c>
      <c r="AY207" s="18" t="s">
        <v>145</v>
      </c>
      <c r="BE207" s="118">
        <f t="shared" si="64"/>
        <v>0</v>
      </c>
      <c r="BF207" s="118">
        <f t="shared" si="65"/>
        <v>0</v>
      </c>
      <c r="BG207" s="118">
        <f t="shared" si="66"/>
        <v>0</v>
      </c>
      <c r="BH207" s="118">
        <f t="shared" si="67"/>
        <v>0</v>
      </c>
      <c r="BI207" s="118">
        <f t="shared" si="68"/>
        <v>0</v>
      </c>
      <c r="BJ207" s="18" t="s">
        <v>80</v>
      </c>
      <c r="BK207" s="118">
        <f t="shared" si="69"/>
        <v>0</v>
      </c>
      <c r="BL207" s="18" t="s">
        <v>231</v>
      </c>
      <c r="BM207" s="117" t="s">
        <v>728</v>
      </c>
    </row>
    <row r="208" spans="1:65" s="2" customFormat="1" ht="16.5" customHeight="1">
      <c r="A208" s="29"/>
      <c r="B208" s="111"/>
      <c r="C208" s="214" t="s">
        <v>603</v>
      </c>
      <c r="D208" s="214" t="s">
        <v>147</v>
      </c>
      <c r="E208" s="215" t="s">
        <v>729</v>
      </c>
      <c r="F208" s="216" t="s">
        <v>730</v>
      </c>
      <c r="G208" s="217" t="s">
        <v>492</v>
      </c>
      <c r="H208" s="218">
        <v>1</v>
      </c>
      <c r="I208" s="239">
        <v>0</v>
      </c>
      <c r="J208" s="219">
        <f t="shared" si="60"/>
        <v>0</v>
      </c>
      <c r="K208" s="112"/>
      <c r="L208" s="30"/>
      <c r="M208" s="113" t="s">
        <v>1</v>
      </c>
      <c r="N208" s="114" t="s">
        <v>37</v>
      </c>
      <c r="O208" s="115">
        <v>0</v>
      </c>
      <c r="P208" s="115">
        <f t="shared" si="61"/>
        <v>0</v>
      </c>
      <c r="Q208" s="115">
        <v>0</v>
      </c>
      <c r="R208" s="115">
        <f t="shared" si="62"/>
        <v>0</v>
      </c>
      <c r="S208" s="115">
        <v>0</v>
      </c>
      <c r="T208" s="116">
        <f t="shared" si="63"/>
        <v>0</v>
      </c>
      <c r="U208" s="29"/>
      <c r="V208" s="29"/>
      <c r="W208" s="29"/>
      <c r="X208" s="29"/>
      <c r="Y208" s="29"/>
      <c r="Z208" s="29"/>
      <c r="AA208" s="29"/>
      <c r="AB208" s="29"/>
      <c r="AC208" s="29"/>
      <c r="AD208" s="29"/>
      <c r="AE208" s="29"/>
      <c r="AR208" s="117" t="s">
        <v>231</v>
      </c>
      <c r="AT208" s="117" t="s">
        <v>147</v>
      </c>
      <c r="AU208" s="117" t="s">
        <v>82</v>
      </c>
      <c r="AY208" s="18" t="s">
        <v>145</v>
      </c>
      <c r="BE208" s="118">
        <f t="shared" si="64"/>
        <v>0</v>
      </c>
      <c r="BF208" s="118">
        <f t="shared" si="65"/>
        <v>0</v>
      </c>
      <c r="BG208" s="118">
        <f t="shared" si="66"/>
        <v>0</v>
      </c>
      <c r="BH208" s="118">
        <f t="shared" si="67"/>
        <v>0</v>
      </c>
      <c r="BI208" s="118">
        <f t="shared" si="68"/>
        <v>0</v>
      </c>
      <c r="BJ208" s="18" t="s">
        <v>80</v>
      </c>
      <c r="BK208" s="118">
        <f t="shared" si="69"/>
        <v>0</v>
      </c>
      <c r="BL208" s="18" t="s">
        <v>231</v>
      </c>
      <c r="BM208" s="117" t="s">
        <v>731</v>
      </c>
    </row>
    <row r="209" spans="1:65" s="2" customFormat="1" ht="24.2" customHeight="1">
      <c r="A209" s="29"/>
      <c r="B209" s="111"/>
      <c r="C209" s="214" t="s">
        <v>732</v>
      </c>
      <c r="D209" s="214" t="s">
        <v>147</v>
      </c>
      <c r="E209" s="215" t="s">
        <v>733</v>
      </c>
      <c r="F209" s="216" t="s">
        <v>734</v>
      </c>
      <c r="G209" s="217" t="s">
        <v>492</v>
      </c>
      <c r="H209" s="218">
        <v>1</v>
      </c>
      <c r="I209" s="239">
        <v>0</v>
      </c>
      <c r="J209" s="219">
        <f t="shared" si="60"/>
        <v>0</v>
      </c>
      <c r="K209" s="112"/>
      <c r="L209" s="30"/>
      <c r="M209" s="113" t="s">
        <v>1</v>
      </c>
      <c r="N209" s="114" t="s">
        <v>37</v>
      </c>
      <c r="O209" s="115">
        <v>0</v>
      </c>
      <c r="P209" s="115">
        <f t="shared" si="61"/>
        <v>0</v>
      </c>
      <c r="Q209" s="115">
        <v>0</v>
      </c>
      <c r="R209" s="115">
        <f t="shared" si="62"/>
        <v>0</v>
      </c>
      <c r="S209" s="115">
        <v>0</v>
      </c>
      <c r="T209" s="116">
        <f t="shared" si="63"/>
        <v>0</v>
      </c>
      <c r="U209" s="29"/>
      <c r="V209" s="29"/>
      <c r="W209" s="29"/>
      <c r="X209" s="29"/>
      <c r="Y209" s="29"/>
      <c r="Z209" s="29"/>
      <c r="AA209" s="29"/>
      <c r="AB209" s="29"/>
      <c r="AC209" s="29"/>
      <c r="AD209" s="29"/>
      <c r="AE209" s="29"/>
      <c r="AR209" s="117" t="s">
        <v>231</v>
      </c>
      <c r="AT209" s="117" t="s">
        <v>147</v>
      </c>
      <c r="AU209" s="117" t="s">
        <v>82</v>
      </c>
      <c r="AY209" s="18" t="s">
        <v>145</v>
      </c>
      <c r="BE209" s="118">
        <f t="shared" si="64"/>
        <v>0</v>
      </c>
      <c r="BF209" s="118">
        <f t="shared" si="65"/>
        <v>0</v>
      </c>
      <c r="BG209" s="118">
        <f t="shared" si="66"/>
        <v>0</v>
      </c>
      <c r="BH209" s="118">
        <f t="shared" si="67"/>
        <v>0</v>
      </c>
      <c r="BI209" s="118">
        <f t="shared" si="68"/>
        <v>0</v>
      </c>
      <c r="BJ209" s="18" t="s">
        <v>80</v>
      </c>
      <c r="BK209" s="118">
        <f t="shared" si="69"/>
        <v>0</v>
      </c>
      <c r="BL209" s="18" t="s">
        <v>231</v>
      </c>
      <c r="BM209" s="117" t="s">
        <v>735</v>
      </c>
    </row>
    <row r="210" spans="1:65" s="2" customFormat="1" ht="16.5" customHeight="1">
      <c r="A210" s="29"/>
      <c r="B210" s="111"/>
      <c r="C210" s="214" t="s">
        <v>606</v>
      </c>
      <c r="D210" s="214" t="s">
        <v>147</v>
      </c>
      <c r="E210" s="215" t="s">
        <v>736</v>
      </c>
      <c r="F210" s="216" t="s">
        <v>737</v>
      </c>
      <c r="G210" s="217" t="s">
        <v>492</v>
      </c>
      <c r="H210" s="218">
        <v>1</v>
      </c>
      <c r="I210" s="239">
        <v>0</v>
      </c>
      <c r="J210" s="219">
        <f t="shared" si="60"/>
        <v>0</v>
      </c>
      <c r="K210" s="112"/>
      <c r="L210" s="30"/>
      <c r="M210" s="113" t="s">
        <v>1</v>
      </c>
      <c r="N210" s="114" t="s">
        <v>37</v>
      </c>
      <c r="O210" s="115">
        <v>0</v>
      </c>
      <c r="P210" s="115">
        <f t="shared" si="61"/>
        <v>0</v>
      </c>
      <c r="Q210" s="115">
        <v>0</v>
      </c>
      <c r="R210" s="115">
        <f t="shared" si="62"/>
        <v>0</v>
      </c>
      <c r="S210" s="115">
        <v>0</v>
      </c>
      <c r="T210" s="116">
        <f t="shared" si="63"/>
        <v>0</v>
      </c>
      <c r="U210" s="29"/>
      <c r="V210" s="29"/>
      <c r="W210" s="29"/>
      <c r="X210" s="29"/>
      <c r="Y210" s="29"/>
      <c r="Z210" s="29"/>
      <c r="AA210" s="29"/>
      <c r="AB210" s="29"/>
      <c r="AC210" s="29"/>
      <c r="AD210" s="29"/>
      <c r="AE210" s="29"/>
      <c r="AR210" s="117" t="s">
        <v>231</v>
      </c>
      <c r="AT210" s="117" t="s">
        <v>147</v>
      </c>
      <c r="AU210" s="117" t="s">
        <v>82</v>
      </c>
      <c r="AY210" s="18" t="s">
        <v>145</v>
      </c>
      <c r="BE210" s="118">
        <f t="shared" si="64"/>
        <v>0</v>
      </c>
      <c r="BF210" s="118">
        <f t="shared" si="65"/>
        <v>0</v>
      </c>
      <c r="BG210" s="118">
        <f t="shared" si="66"/>
        <v>0</v>
      </c>
      <c r="BH210" s="118">
        <f t="shared" si="67"/>
        <v>0</v>
      </c>
      <c r="BI210" s="118">
        <f t="shared" si="68"/>
        <v>0</v>
      </c>
      <c r="BJ210" s="18" t="s">
        <v>80</v>
      </c>
      <c r="BK210" s="118">
        <f t="shared" si="69"/>
        <v>0</v>
      </c>
      <c r="BL210" s="18" t="s">
        <v>231</v>
      </c>
      <c r="BM210" s="117" t="s">
        <v>738</v>
      </c>
    </row>
    <row r="211" spans="1:65" s="2" customFormat="1" ht="16.5" customHeight="1">
      <c r="A211" s="29"/>
      <c r="B211" s="111"/>
      <c r="C211" s="214" t="s">
        <v>739</v>
      </c>
      <c r="D211" s="214" t="s">
        <v>147</v>
      </c>
      <c r="E211" s="215" t="s">
        <v>740</v>
      </c>
      <c r="F211" s="216" t="s">
        <v>741</v>
      </c>
      <c r="G211" s="217" t="s">
        <v>492</v>
      </c>
      <c r="H211" s="218">
        <v>1</v>
      </c>
      <c r="I211" s="239">
        <v>0</v>
      </c>
      <c r="J211" s="219">
        <f t="shared" si="60"/>
        <v>0</v>
      </c>
      <c r="K211" s="112"/>
      <c r="L211" s="30"/>
      <c r="M211" s="113" t="s">
        <v>1</v>
      </c>
      <c r="N211" s="114" t="s">
        <v>37</v>
      </c>
      <c r="O211" s="115">
        <v>0</v>
      </c>
      <c r="P211" s="115">
        <f t="shared" si="61"/>
        <v>0</v>
      </c>
      <c r="Q211" s="115">
        <v>0</v>
      </c>
      <c r="R211" s="115">
        <f t="shared" si="62"/>
        <v>0</v>
      </c>
      <c r="S211" s="115">
        <v>0</v>
      </c>
      <c r="T211" s="116">
        <f t="shared" si="63"/>
        <v>0</v>
      </c>
      <c r="U211" s="29"/>
      <c r="V211" s="29"/>
      <c r="W211" s="29"/>
      <c r="X211" s="29"/>
      <c r="Y211" s="29"/>
      <c r="Z211" s="29"/>
      <c r="AA211" s="29"/>
      <c r="AB211" s="29"/>
      <c r="AC211" s="29"/>
      <c r="AD211" s="29"/>
      <c r="AE211" s="29"/>
      <c r="AR211" s="117" t="s">
        <v>231</v>
      </c>
      <c r="AT211" s="117" t="s">
        <v>147</v>
      </c>
      <c r="AU211" s="117" t="s">
        <v>82</v>
      </c>
      <c r="AY211" s="18" t="s">
        <v>145</v>
      </c>
      <c r="BE211" s="118">
        <f t="shared" si="64"/>
        <v>0</v>
      </c>
      <c r="BF211" s="118">
        <f t="shared" si="65"/>
        <v>0</v>
      </c>
      <c r="BG211" s="118">
        <f t="shared" si="66"/>
        <v>0</v>
      </c>
      <c r="BH211" s="118">
        <f t="shared" si="67"/>
        <v>0</v>
      </c>
      <c r="BI211" s="118">
        <f t="shared" si="68"/>
        <v>0</v>
      </c>
      <c r="BJ211" s="18" t="s">
        <v>80</v>
      </c>
      <c r="BK211" s="118">
        <f t="shared" si="69"/>
        <v>0</v>
      </c>
      <c r="BL211" s="18" t="s">
        <v>231</v>
      </c>
      <c r="BM211" s="117" t="s">
        <v>742</v>
      </c>
    </row>
    <row r="212" spans="1:65" s="2" customFormat="1" ht="37.9" customHeight="1">
      <c r="A212" s="29"/>
      <c r="B212" s="111"/>
      <c r="C212" s="214" t="s">
        <v>609</v>
      </c>
      <c r="D212" s="214" t="s">
        <v>147</v>
      </c>
      <c r="E212" s="215" t="s">
        <v>743</v>
      </c>
      <c r="F212" s="216" t="s">
        <v>744</v>
      </c>
      <c r="G212" s="217" t="s">
        <v>492</v>
      </c>
      <c r="H212" s="218">
        <v>1</v>
      </c>
      <c r="I212" s="239">
        <v>0</v>
      </c>
      <c r="J212" s="219">
        <f t="shared" si="60"/>
        <v>0</v>
      </c>
      <c r="K212" s="112"/>
      <c r="L212" s="30"/>
      <c r="M212" s="113" t="s">
        <v>1</v>
      </c>
      <c r="N212" s="114" t="s">
        <v>37</v>
      </c>
      <c r="O212" s="115">
        <v>0</v>
      </c>
      <c r="P212" s="115">
        <f t="shared" si="61"/>
        <v>0</v>
      </c>
      <c r="Q212" s="115">
        <v>0</v>
      </c>
      <c r="R212" s="115">
        <f t="shared" si="62"/>
        <v>0</v>
      </c>
      <c r="S212" s="115">
        <v>0</v>
      </c>
      <c r="T212" s="116">
        <f t="shared" si="63"/>
        <v>0</v>
      </c>
      <c r="U212" s="29"/>
      <c r="V212" s="29"/>
      <c r="W212" s="29"/>
      <c r="X212" s="29"/>
      <c r="Y212" s="29"/>
      <c r="Z212" s="29"/>
      <c r="AA212" s="29"/>
      <c r="AB212" s="29"/>
      <c r="AC212" s="29"/>
      <c r="AD212" s="29"/>
      <c r="AE212" s="29"/>
      <c r="AR212" s="117" t="s">
        <v>231</v>
      </c>
      <c r="AT212" s="117" t="s">
        <v>147</v>
      </c>
      <c r="AU212" s="117" t="s">
        <v>82</v>
      </c>
      <c r="AY212" s="18" t="s">
        <v>145</v>
      </c>
      <c r="BE212" s="118">
        <f t="shared" si="64"/>
        <v>0</v>
      </c>
      <c r="BF212" s="118">
        <f t="shared" si="65"/>
        <v>0</v>
      </c>
      <c r="BG212" s="118">
        <f t="shared" si="66"/>
        <v>0</v>
      </c>
      <c r="BH212" s="118">
        <f t="shared" si="67"/>
        <v>0</v>
      </c>
      <c r="BI212" s="118">
        <f t="shared" si="68"/>
        <v>0</v>
      </c>
      <c r="BJ212" s="18" t="s">
        <v>80</v>
      </c>
      <c r="BK212" s="118">
        <f t="shared" si="69"/>
        <v>0</v>
      </c>
      <c r="BL212" s="18" t="s">
        <v>231</v>
      </c>
      <c r="BM212" s="117" t="s">
        <v>745</v>
      </c>
    </row>
    <row r="213" spans="1:65" s="2" customFormat="1" ht="16.5" customHeight="1">
      <c r="A213" s="29"/>
      <c r="B213" s="111"/>
      <c r="C213" s="214" t="s">
        <v>746</v>
      </c>
      <c r="D213" s="214" t="s">
        <v>147</v>
      </c>
      <c r="E213" s="215" t="s">
        <v>747</v>
      </c>
      <c r="F213" s="216" t="s">
        <v>748</v>
      </c>
      <c r="G213" s="217" t="s">
        <v>492</v>
      </c>
      <c r="H213" s="218">
        <v>1</v>
      </c>
      <c r="I213" s="239">
        <v>0</v>
      </c>
      <c r="J213" s="219">
        <f t="shared" si="60"/>
        <v>0</v>
      </c>
      <c r="K213" s="112"/>
      <c r="L213" s="30"/>
      <c r="M213" s="113" t="s">
        <v>1</v>
      </c>
      <c r="N213" s="114" t="s">
        <v>37</v>
      </c>
      <c r="O213" s="115">
        <v>0</v>
      </c>
      <c r="P213" s="115">
        <f t="shared" si="61"/>
        <v>0</v>
      </c>
      <c r="Q213" s="115">
        <v>0</v>
      </c>
      <c r="R213" s="115">
        <f t="shared" si="62"/>
        <v>0</v>
      </c>
      <c r="S213" s="115">
        <v>0</v>
      </c>
      <c r="T213" s="116">
        <f t="shared" si="63"/>
        <v>0</v>
      </c>
      <c r="U213" s="29"/>
      <c r="V213" s="29"/>
      <c r="W213" s="29"/>
      <c r="X213" s="29"/>
      <c r="Y213" s="29"/>
      <c r="Z213" s="29"/>
      <c r="AA213" s="29"/>
      <c r="AB213" s="29"/>
      <c r="AC213" s="29"/>
      <c r="AD213" s="29"/>
      <c r="AE213" s="29"/>
      <c r="AR213" s="117" t="s">
        <v>231</v>
      </c>
      <c r="AT213" s="117" t="s">
        <v>147</v>
      </c>
      <c r="AU213" s="117" t="s">
        <v>82</v>
      </c>
      <c r="AY213" s="18" t="s">
        <v>145</v>
      </c>
      <c r="BE213" s="118">
        <f t="shared" si="64"/>
        <v>0</v>
      </c>
      <c r="BF213" s="118">
        <f t="shared" si="65"/>
        <v>0</v>
      </c>
      <c r="BG213" s="118">
        <f t="shared" si="66"/>
        <v>0</v>
      </c>
      <c r="BH213" s="118">
        <f t="shared" si="67"/>
        <v>0</v>
      </c>
      <c r="BI213" s="118">
        <f t="shared" si="68"/>
        <v>0</v>
      </c>
      <c r="BJ213" s="18" t="s">
        <v>80</v>
      </c>
      <c r="BK213" s="118">
        <f t="shared" si="69"/>
        <v>0</v>
      </c>
      <c r="BL213" s="18" t="s">
        <v>231</v>
      </c>
      <c r="BM213" s="117" t="s">
        <v>749</v>
      </c>
    </row>
    <row r="214" spans="1:65" s="2" customFormat="1" ht="39">
      <c r="A214" s="29"/>
      <c r="B214" s="30"/>
      <c r="C214" s="29"/>
      <c r="D214" s="120" t="s">
        <v>750</v>
      </c>
      <c r="E214" s="29"/>
      <c r="F214" s="151" t="s">
        <v>751</v>
      </c>
      <c r="G214" s="29"/>
      <c r="H214" s="29"/>
      <c r="I214" s="29"/>
      <c r="J214" s="29"/>
      <c r="K214" s="29"/>
      <c r="L214" s="30"/>
      <c r="M214" s="152"/>
      <c r="N214" s="153"/>
      <c r="O214" s="154"/>
      <c r="P214" s="154"/>
      <c r="Q214" s="154"/>
      <c r="R214" s="154"/>
      <c r="S214" s="154"/>
      <c r="T214" s="155"/>
      <c r="U214" s="29"/>
      <c r="V214" s="29"/>
      <c r="W214" s="29"/>
      <c r="X214" s="29"/>
      <c r="Y214" s="29"/>
      <c r="Z214" s="29"/>
      <c r="AA214" s="29"/>
      <c r="AB214" s="29"/>
      <c r="AC214" s="29"/>
      <c r="AD214" s="29"/>
      <c r="AE214" s="29"/>
      <c r="AT214" s="18" t="s">
        <v>750</v>
      </c>
      <c r="AU214" s="18" t="s">
        <v>82</v>
      </c>
    </row>
    <row r="215" spans="1:65" s="2" customFormat="1" ht="6.95" customHeight="1">
      <c r="A215" s="29"/>
      <c r="B215" s="43"/>
      <c r="C215" s="44"/>
      <c r="D215" s="44"/>
      <c r="E215" s="44"/>
      <c r="F215" s="44"/>
      <c r="G215" s="44"/>
      <c r="H215" s="44"/>
      <c r="I215" s="44"/>
      <c r="J215" s="44"/>
      <c r="K215" s="44"/>
      <c r="L215" s="30"/>
      <c r="M215" s="29"/>
      <c r="O215" s="29"/>
      <c r="P215" s="29"/>
      <c r="Q215" s="29"/>
      <c r="R215" s="29"/>
      <c r="S215" s="29"/>
      <c r="T215" s="29"/>
      <c r="U215" s="29"/>
      <c r="V215" s="29"/>
      <c r="W215" s="29"/>
      <c r="X215" s="29"/>
      <c r="Y215" s="29"/>
      <c r="Z215" s="29"/>
      <c r="AA215" s="29"/>
      <c r="AB215" s="29"/>
      <c r="AC215" s="29"/>
      <c r="AD215" s="29"/>
      <c r="AE215" s="29"/>
    </row>
  </sheetData>
  <sheetProtection password="CA50" sheet="1" objects="1" scenarios="1"/>
  <autoFilter ref="C123:K214"/>
  <mergeCells count="9">
    <mergeCell ref="E87:H87"/>
    <mergeCell ref="E114:H114"/>
    <mergeCell ref="E116:H116"/>
    <mergeCell ref="L2:V2"/>
    <mergeCell ref="E7:H7"/>
    <mergeCell ref="E9:H9"/>
    <mergeCell ref="E18:H18"/>
    <mergeCell ref="E27:H27"/>
    <mergeCell ref="E85:H85"/>
  </mergeCells>
  <pageMargins left="0.39374999999999999" right="0.39374999999999999" top="0.39374999999999999" bottom="0.39374999999999999" header="0" footer="0"/>
  <pageSetup paperSize="9" fitToHeight="100" orientation="portrait" blackAndWhite="1"/>
  <headerFooter>
    <oddFooter>&amp;CStrana &amp;P z &amp;N</oddFooter>
  </headerFooter>
  <drawing r:id="rId1"/>
</worksheet>
</file>

<file path=xl/worksheets/sheet5.xml><?xml version="1.0" encoding="utf-8"?>
<worksheet xmlns="http://schemas.openxmlformats.org/spreadsheetml/2006/main" xmlns:r="http://schemas.openxmlformats.org/officeDocument/2006/relationships">
  <sheetPr>
    <pageSetUpPr fitToPage="1"/>
  </sheetPr>
  <dimension ref="A1:BM215"/>
  <sheetViews>
    <sheetView showGridLines="0" topLeftCell="A176" workbookViewId="0">
      <selection activeCell="F213" sqref="F213"/>
    </sheetView>
  </sheetViews>
  <sheetFormatPr defaultRowHeight="11.25"/>
  <cols>
    <col min="1" max="1" width="8.33203125" style="1" customWidth="1"/>
    <col min="2" max="2" width="1.1640625" style="1" customWidth="1"/>
    <col min="3" max="3" width="4.1640625" style="1" customWidth="1"/>
    <col min="4" max="4" width="4.33203125" style="1" customWidth="1"/>
    <col min="5" max="5" width="17.1640625" style="1" customWidth="1"/>
    <col min="6" max="6" width="50.83203125" style="1" customWidth="1"/>
    <col min="7" max="7" width="7.5" style="1" customWidth="1"/>
    <col min="8" max="8" width="14" style="1" customWidth="1"/>
    <col min="9" max="9" width="15.83203125" style="1" customWidth="1"/>
    <col min="10" max="10" width="22.33203125" style="1" customWidth="1"/>
    <col min="11" max="11" width="22.33203125" style="1" hidden="1" customWidth="1"/>
    <col min="12" max="12" width="9.33203125" style="1" customWidth="1"/>
    <col min="13" max="13" width="10.83203125" style="1" hidden="1" customWidth="1"/>
    <col min="14" max="14" width="9.33203125" style="1" hidden="1"/>
    <col min="15" max="20" width="14.1640625" style="1" hidden="1" customWidth="1"/>
    <col min="21" max="21" width="16.33203125" style="1" hidden="1" customWidth="1"/>
    <col min="22" max="22" width="12.33203125" style="1" customWidth="1"/>
    <col min="23" max="23" width="16.33203125" style="1" customWidth="1"/>
    <col min="24" max="24" width="12.33203125" style="1" customWidth="1"/>
    <col min="25" max="25" width="15" style="1" customWidth="1"/>
    <col min="26" max="26" width="11" style="1" customWidth="1"/>
    <col min="27" max="27" width="15" style="1" customWidth="1"/>
    <col min="28" max="28" width="16.33203125" style="1" customWidth="1"/>
    <col min="29" max="29" width="11" style="1" customWidth="1"/>
    <col min="30" max="30" width="15" style="1" customWidth="1"/>
    <col min="31" max="31" width="16.33203125" style="1" customWidth="1"/>
    <col min="44" max="65" width="9.33203125" style="1" hidden="1"/>
  </cols>
  <sheetData>
    <row r="1" spans="1:46">
      <c r="A1" s="87"/>
    </row>
    <row r="2" spans="1:46" s="1" customFormat="1" ht="36.950000000000003" customHeight="1">
      <c r="L2" s="255" t="s">
        <v>5</v>
      </c>
      <c r="M2" s="256"/>
      <c r="N2" s="256"/>
      <c r="O2" s="256"/>
      <c r="P2" s="256"/>
      <c r="Q2" s="256"/>
      <c r="R2" s="256"/>
      <c r="S2" s="256"/>
      <c r="T2" s="256"/>
      <c r="U2" s="256"/>
      <c r="V2" s="256"/>
      <c r="AT2" s="18" t="s">
        <v>91</v>
      </c>
    </row>
    <row r="3" spans="1:46" s="1" customFormat="1" ht="6.95" customHeight="1">
      <c r="B3" s="19"/>
      <c r="C3" s="20"/>
      <c r="D3" s="20"/>
      <c r="E3" s="20"/>
      <c r="F3" s="20"/>
      <c r="G3" s="20"/>
      <c r="H3" s="20"/>
      <c r="I3" s="20"/>
      <c r="J3" s="20"/>
      <c r="K3" s="20"/>
      <c r="L3" s="21"/>
      <c r="AT3" s="18" t="s">
        <v>82</v>
      </c>
    </row>
    <row r="4" spans="1:46" s="1" customFormat="1" ht="24.95" customHeight="1">
      <c r="B4" s="21"/>
      <c r="C4" s="87"/>
      <c r="D4" s="162" t="s">
        <v>110</v>
      </c>
      <c r="E4" s="87"/>
      <c r="F4" s="87"/>
      <c r="G4" s="87"/>
      <c r="H4" s="87"/>
      <c r="I4" s="87"/>
      <c r="J4" s="87"/>
      <c r="L4" s="21"/>
      <c r="M4" s="88" t="s">
        <v>10</v>
      </c>
      <c r="AT4" s="18" t="s">
        <v>3</v>
      </c>
    </row>
    <row r="5" spans="1:46" s="1" customFormat="1" ht="6.95" customHeight="1">
      <c r="B5" s="21"/>
      <c r="C5" s="87"/>
      <c r="D5" s="87"/>
      <c r="E5" s="87"/>
      <c r="F5" s="87"/>
      <c r="G5" s="87"/>
      <c r="H5" s="87"/>
      <c r="I5" s="87"/>
      <c r="J5" s="87"/>
      <c r="L5" s="21"/>
    </row>
    <row r="6" spans="1:46" s="1" customFormat="1" ht="12" customHeight="1">
      <c r="B6" s="21"/>
      <c r="C6" s="87"/>
      <c r="D6" s="163" t="s">
        <v>14</v>
      </c>
      <c r="E6" s="87"/>
      <c r="F6" s="87"/>
      <c r="G6" s="87"/>
      <c r="H6" s="87"/>
      <c r="I6" s="87"/>
      <c r="J6" s="87"/>
      <c r="L6" s="21"/>
    </row>
    <row r="7" spans="1:46" s="1" customFormat="1" ht="16.5" customHeight="1">
      <c r="B7" s="21"/>
      <c r="C7" s="87"/>
      <c r="D7" s="87"/>
      <c r="E7" s="283" t="str">
        <f>'Rekapitulace stavby'!K6</f>
        <v>Revitalizace parkoviště u NB</v>
      </c>
      <c r="F7" s="284"/>
      <c r="G7" s="284"/>
      <c r="H7" s="284"/>
      <c r="I7" s="87"/>
      <c r="J7" s="87"/>
      <c r="L7" s="21"/>
    </row>
    <row r="8" spans="1:46" s="2" customFormat="1" ht="12" customHeight="1">
      <c r="A8" s="29"/>
      <c r="B8" s="30"/>
      <c r="C8" s="164"/>
      <c r="D8" s="163" t="s">
        <v>111</v>
      </c>
      <c r="E8" s="164"/>
      <c r="F8" s="164"/>
      <c r="G8" s="164"/>
      <c r="H8" s="164"/>
      <c r="I8" s="164"/>
      <c r="J8" s="164"/>
      <c r="K8" s="29"/>
      <c r="L8" s="38"/>
      <c r="S8" s="29"/>
      <c r="T8" s="29"/>
      <c r="U8" s="29"/>
      <c r="V8" s="29"/>
      <c r="W8" s="29"/>
      <c r="X8" s="29"/>
      <c r="Y8" s="29"/>
      <c r="Z8" s="29"/>
      <c r="AA8" s="29"/>
      <c r="AB8" s="29"/>
      <c r="AC8" s="29"/>
      <c r="AD8" s="29"/>
      <c r="AE8" s="29"/>
    </row>
    <row r="9" spans="1:46" s="2" customFormat="1" ht="16.5" customHeight="1">
      <c r="A9" s="29"/>
      <c r="B9" s="30"/>
      <c r="C9" s="164"/>
      <c r="D9" s="164"/>
      <c r="E9" s="281" t="s">
        <v>752</v>
      </c>
      <c r="F9" s="282"/>
      <c r="G9" s="282"/>
      <c r="H9" s="282"/>
      <c r="I9" s="164"/>
      <c r="J9" s="164"/>
      <c r="K9" s="29"/>
      <c r="L9" s="38"/>
      <c r="S9" s="29"/>
      <c r="T9" s="29"/>
      <c r="U9" s="29"/>
      <c r="V9" s="29"/>
      <c r="W9" s="29"/>
      <c r="X9" s="29"/>
      <c r="Y9" s="29"/>
      <c r="Z9" s="29"/>
      <c r="AA9" s="29"/>
      <c r="AB9" s="29"/>
      <c r="AC9" s="29"/>
      <c r="AD9" s="29"/>
      <c r="AE9" s="29"/>
    </row>
    <row r="10" spans="1:46" s="2" customFormat="1">
      <c r="A10" s="29"/>
      <c r="B10" s="30"/>
      <c r="C10" s="164"/>
      <c r="D10" s="164"/>
      <c r="E10" s="164"/>
      <c r="F10" s="164"/>
      <c r="G10" s="164"/>
      <c r="H10" s="164"/>
      <c r="I10" s="164"/>
      <c r="J10" s="164"/>
      <c r="K10" s="29"/>
      <c r="L10" s="38"/>
      <c r="S10" s="29"/>
      <c r="T10" s="29"/>
      <c r="U10" s="29"/>
      <c r="V10" s="29"/>
      <c r="W10" s="29"/>
      <c r="X10" s="29"/>
      <c r="Y10" s="29"/>
      <c r="Z10" s="29"/>
      <c r="AA10" s="29"/>
      <c r="AB10" s="29"/>
      <c r="AC10" s="29"/>
      <c r="AD10" s="29"/>
      <c r="AE10" s="29"/>
    </row>
    <row r="11" spans="1:46" s="2" customFormat="1" ht="12" customHeight="1">
      <c r="A11" s="29"/>
      <c r="B11" s="30"/>
      <c r="C11" s="164"/>
      <c r="D11" s="163" t="s">
        <v>16</v>
      </c>
      <c r="E11" s="164"/>
      <c r="F11" s="165" t="s">
        <v>1</v>
      </c>
      <c r="G11" s="164"/>
      <c r="H11" s="164"/>
      <c r="I11" s="163" t="s">
        <v>17</v>
      </c>
      <c r="J11" s="165" t="s">
        <v>1</v>
      </c>
      <c r="K11" s="29"/>
      <c r="L11" s="38"/>
      <c r="S11" s="29"/>
      <c r="T11" s="29"/>
      <c r="U11" s="29"/>
      <c r="V11" s="29"/>
      <c r="W11" s="29"/>
      <c r="X11" s="29"/>
      <c r="Y11" s="29"/>
      <c r="Z11" s="29"/>
      <c r="AA11" s="29"/>
      <c r="AB11" s="29"/>
      <c r="AC11" s="29"/>
      <c r="AD11" s="29"/>
      <c r="AE11" s="29"/>
    </row>
    <row r="12" spans="1:46" s="2" customFormat="1" ht="12" customHeight="1">
      <c r="A12" s="29"/>
      <c r="B12" s="30"/>
      <c r="C12" s="164"/>
      <c r="D12" s="163" t="s">
        <v>18</v>
      </c>
      <c r="E12" s="164"/>
      <c r="F12" s="165" t="s">
        <v>19</v>
      </c>
      <c r="G12" s="164"/>
      <c r="H12" s="164"/>
      <c r="I12" s="163" t="s">
        <v>20</v>
      </c>
      <c r="J12" s="166" t="str">
        <f>'Rekapitulace stavby'!AN8</f>
        <v>17. 9. 2025</v>
      </c>
      <c r="K12" s="29"/>
      <c r="L12" s="38"/>
      <c r="S12" s="29"/>
      <c r="T12" s="29"/>
      <c r="U12" s="29"/>
      <c r="V12" s="29"/>
      <c r="W12" s="29"/>
      <c r="X12" s="29"/>
      <c r="Y12" s="29"/>
      <c r="Z12" s="29"/>
      <c r="AA12" s="29"/>
      <c r="AB12" s="29"/>
      <c r="AC12" s="29"/>
      <c r="AD12" s="29"/>
      <c r="AE12" s="29"/>
    </row>
    <row r="13" spans="1:46" s="2" customFormat="1" ht="10.9" customHeight="1">
      <c r="A13" s="29"/>
      <c r="B13" s="30"/>
      <c r="C13" s="164"/>
      <c r="D13" s="164"/>
      <c r="E13" s="164"/>
      <c r="F13" s="164"/>
      <c r="G13" s="164"/>
      <c r="H13" s="164"/>
      <c r="I13" s="164"/>
      <c r="J13" s="164"/>
      <c r="K13" s="29"/>
      <c r="L13" s="38"/>
      <c r="S13" s="29"/>
      <c r="T13" s="29"/>
      <c r="U13" s="29"/>
      <c r="V13" s="29"/>
      <c r="W13" s="29"/>
      <c r="X13" s="29"/>
      <c r="Y13" s="29"/>
      <c r="Z13" s="29"/>
      <c r="AA13" s="29"/>
      <c r="AB13" s="29"/>
      <c r="AC13" s="29"/>
      <c r="AD13" s="29"/>
      <c r="AE13" s="29"/>
    </row>
    <row r="14" spans="1:46" s="2" customFormat="1" ht="12" customHeight="1">
      <c r="A14" s="29"/>
      <c r="B14" s="30"/>
      <c r="C14" s="164"/>
      <c r="D14" s="163" t="s">
        <v>22</v>
      </c>
      <c r="E14" s="164"/>
      <c r="F14" s="164"/>
      <c r="G14" s="164"/>
      <c r="H14" s="164"/>
      <c r="I14" s="163" t="s">
        <v>23</v>
      </c>
      <c r="J14" s="165" t="str">
        <f>IF('Rekapitulace stavby'!AN10="","",'Rekapitulace stavby'!AN10)</f>
        <v/>
      </c>
      <c r="K14" s="29"/>
      <c r="L14" s="38"/>
      <c r="S14" s="29"/>
      <c r="T14" s="29"/>
      <c r="U14" s="29"/>
      <c r="V14" s="29"/>
      <c r="W14" s="29"/>
      <c r="X14" s="29"/>
      <c r="Y14" s="29"/>
      <c r="Z14" s="29"/>
      <c r="AA14" s="29"/>
      <c r="AB14" s="29"/>
      <c r="AC14" s="29"/>
      <c r="AD14" s="29"/>
      <c r="AE14" s="29"/>
    </row>
    <row r="15" spans="1:46" s="2" customFormat="1" ht="18" customHeight="1">
      <c r="A15" s="29"/>
      <c r="B15" s="30"/>
      <c r="C15" s="164"/>
      <c r="D15" s="164"/>
      <c r="E15" s="165" t="str">
        <f>IF('Rekapitulace stavby'!E11="","",'Rekapitulace stavby'!E11)</f>
        <v xml:space="preserve"> </v>
      </c>
      <c r="F15" s="164"/>
      <c r="G15" s="164"/>
      <c r="H15" s="164"/>
      <c r="I15" s="163" t="s">
        <v>25</v>
      </c>
      <c r="J15" s="165" t="str">
        <f>IF('Rekapitulace stavby'!AN11="","",'Rekapitulace stavby'!AN11)</f>
        <v/>
      </c>
      <c r="K15" s="29"/>
      <c r="L15" s="38"/>
      <c r="S15" s="29"/>
      <c r="T15" s="29"/>
      <c r="U15" s="29"/>
      <c r="V15" s="29"/>
      <c r="W15" s="29"/>
      <c r="X15" s="29"/>
      <c r="Y15" s="29"/>
      <c r="Z15" s="29"/>
      <c r="AA15" s="29"/>
      <c r="AB15" s="29"/>
      <c r="AC15" s="29"/>
      <c r="AD15" s="29"/>
      <c r="AE15" s="29"/>
    </row>
    <row r="16" spans="1:46" s="2" customFormat="1" ht="6.95" customHeight="1">
      <c r="A16" s="29"/>
      <c r="B16" s="30"/>
      <c r="C16" s="164"/>
      <c r="D16" s="164"/>
      <c r="E16" s="164"/>
      <c r="F16" s="164"/>
      <c r="G16" s="164"/>
      <c r="H16" s="164"/>
      <c r="I16" s="164"/>
      <c r="J16" s="164"/>
      <c r="K16" s="29"/>
      <c r="L16" s="38"/>
      <c r="S16" s="29"/>
      <c r="T16" s="29"/>
      <c r="U16" s="29"/>
      <c r="V16" s="29"/>
      <c r="W16" s="29"/>
      <c r="X16" s="29"/>
      <c r="Y16" s="29"/>
      <c r="Z16" s="29"/>
      <c r="AA16" s="29"/>
      <c r="AB16" s="29"/>
      <c r="AC16" s="29"/>
      <c r="AD16" s="29"/>
      <c r="AE16" s="29"/>
    </row>
    <row r="17" spans="1:31" s="2" customFormat="1" ht="12" customHeight="1">
      <c r="A17" s="29"/>
      <c r="B17" s="30"/>
      <c r="C17" s="164"/>
      <c r="D17" s="163" t="s">
        <v>26</v>
      </c>
      <c r="E17" s="164"/>
      <c r="F17" s="164"/>
      <c r="G17" s="164"/>
      <c r="H17" s="164"/>
      <c r="I17" s="163" t="s">
        <v>23</v>
      </c>
      <c r="J17" s="165" t="str">
        <f>'Rekapitulace stavby'!AN13</f>
        <v/>
      </c>
      <c r="K17" s="29"/>
      <c r="L17" s="38"/>
      <c r="S17" s="29"/>
      <c r="T17" s="29"/>
      <c r="U17" s="29"/>
      <c r="V17" s="29"/>
      <c r="W17" s="29"/>
      <c r="X17" s="29"/>
      <c r="Y17" s="29"/>
      <c r="Z17" s="29"/>
      <c r="AA17" s="29"/>
      <c r="AB17" s="29"/>
      <c r="AC17" s="29"/>
      <c r="AD17" s="29"/>
      <c r="AE17" s="29"/>
    </row>
    <row r="18" spans="1:31" s="2" customFormat="1" ht="18" customHeight="1">
      <c r="A18" s="29"/>
      <c r="B18" s="30"/>
      <c r="C18" s="164"/>
      <c r="D18" s="164"/>
      <c r="E18" s="285" t="str">
        <f>'Rekapitulace stavby'!E14</f>
        <v xml:space="preserve"> </v>
      </c>
      <c r="F18" s="285"/>
      <c r="G18" s="285"/>
      <c r="H18" s="285"/>
      <c r="I18" s="163" t="s">
        <v>25</v>
      </c>
      <c r="J18" s="165" t="str">
        <f>'Rekapitulace stavby'!AN14</f>
        <v/>
      </c>
      <c r="K18" s="29"/>
      <c r="L18" s="38"/>
      <c r="S18" s="29"/>
      <c r="T18" s="29"/>
      <c r="U18" s="29"/>
      <c r="V18" s="29"/>
      <c r="W18" s="29"/>
      <c r="X18" s="29"/>
      <c r="Y18" s="29"/>
      <c r="Z18" s="29"/>
      <c r="AA18" s="29"/>
      <c r="AB18" s="29"/>
      <c r="AC18" s="29"/>
      <c r="AD18" s="29"/>
      <c r="AE18" s="29"/>
    </row>
    <row r="19" spans="1:31" s="2" customFormat="1" ht="6.95" customHeight="1">
      <c r="A19" s="29"/>
      <c r="B19" s="30"/>
      <c r="C19" s="164"/>
      <c r="D19" s="164"/>
      <c r="E19" s="164"/>
      <c r="F19" s="164"/>
      <c r="G19" s="164"/>
      <c r="H19" s="164"/>
      <c r="I19" s="164"/>
      <c r="J19" s="164"/>
      <c r="K19" s="29"/>
      <c r="L19" s="38"/>
      <c r="S19" s="29"/>
      <c r="T19" s="29"/>
      <c r="U19" s="29"/>
      <c r="V19" s="29"/>
      <c r="W19" s="29"/>
      <c r="X19" s="29"/>
      <c r="Y19" s="29"/>
      <c r="Z19" s="29"/>
      <c r="AA19" s="29"/>
      <c r="AB19" s="29"/>
      <c r="AC19" s="29"/>
      <c r="AD19" s="29"/>
      <c r="AE19" s="29"/>
    </row>
    <row r="20" spans="1:31" s="2" customFormat="1" ht="12" customHeight="1">
      <c r="A20" s="29"/>
      <c r="B20" s="30"/>
      <c r="C20" s="164"/>
      <c r="D20" s="163" t="s">
        <v>27</v>
      </c>
      <c r="E20" s="164"/>
      <c r="F20" s="164"/>
      <c r="G20" s="164"/>
      <c r="H20" s="164"/>
      <c r="I20" s="163" t="s">
        <v>23</v>
      </c>
      <c r="J20" s="165" t="str">
        <f>IF('Rekapitulace stavby'!AN16="","",'Rekapitulace stavby'!AN16)</f>
        <v/>
      </c>
      <c r="K20" s="29"/>
      <c r="L20" s="38"/>
      <c r="S20" s="29"/>
      <c r="T20" s="29"/>
      <c r="U20" s="29"/>
      <c r="V20" s="29"/>
      <c r="W20" s="29"/>
      <c r="X20" s="29"/>
      <c r="Y20" s="29"/>
      <c r="Z20" s="29"/>
      <c r="AA20" s="29"/>
      <c r="AB20" s="29"/>
      <c r="AC20" s="29"/>
      <c r="AD20" s="29"/>
      <c r="AE20" s="29"/>
    </row>
    <row r="21" spans="1:31" s="2" customFormat="1" ht="18" customHeight="1">
      <c r="A21" s="29"/>
      <c r="B21" s="30"/>
      <c r="C21" s="164"/>
      <c r="D21" s="164"/>
      <c r="E21" s="165" t="str">
        <f>IF('Rekapitulace stavby'!E17="","",'Rekapitulace stavby'!E17)</f>
        <v xml:space="preserve"> </v>
      </c>
      <c r="F21" s="164"/>
      <c r="G21" s="164"/>
      <c r="H21" s="164"/>
      <c r="I21" s="163" t="s">
        <v>25</v>
      </c>
      <c r="J21" s="165" t="str">
        <f>IF('Rekapitulace stavby'!AN17="","",'Rekapitulace stavby'!AN17)</f>
        <v/>
      </c>
      <c r="K21" s="29"/>
      <c r="L21" s="38"/>
      <c r="S21" s="29"/>
      <c r="T21" s="29"/>
      <c r="U21" s="29"/>
      <c r="V21" s="29"/>
      <c r="W21" s="29"/>
      <c r="X21" s="29"/>
      <c r="Y21" s="29"/>
      <c r="Z21" s="29"/>
      <c r="AA21" s="29"/>
      <c r="AB21" s="29"/>
      <c r="AC21" s="29"/>
      <c r="AD21" s="29"/>
      <c r="AE21" s="29"/>
    </row>
    <row r="22" spans="1:31" s="2" customFormat="1" ht="6.95" customHeight="1">
      <c r="A22" s="29"/>
      <c r="B22" s="30"/>
      <c r="C22" s="164"/>
      <c r="D22" s="164"/>
      <c r="E22" s="164"/>
      <c r="F22" s="164"/>
      <c r="G22" s="164"/>
      <c r="H22" s="164"/>
      <c r="I22" s="164"/>
      <c r="J22" s="164"/>
      <c r="K22" s="29"/>
      <c r="L22" s="38"/>
      <c r="S22" s="29"/>
      <c r="T22" s="29"/>
      <c r="U22" s="29"/>
      <c r="V22" s="29"/>
      <c r="W22" s="29"/>
      <c r="X22" s="29"/>
      <c r="Y22" s="29"/>
      <c r="Z22" s="29"/>
      <c r="AA22" s="29"/>
      <c r="AB22" s="29"/>
      <c r="AC22" s="29"/>
      <c r="AD22" s="29"/>
      <c r="AE22" s="29"/>
    </row>
    <row r="23" spans="1:31" s="2" customFormat="1" ht="12" customHeight="1">
      <c r="A23" s="29"/>
      <c r="B23" s="30"/>
      <c r="C23" s="164"/>
      <c r="D23" s="163" t="s">
        <v>29</v>
      </c>
      <c r="E23" s="164"/>
      <c r="F23" s="164"/>
      <c r="G23" s="164"/>
      <c r="H23" s="164"/>
      <c r="I23" s="163" t="s">
        <v>23</v>
      </c>
      <c r="J23" s="165" t="s">
        <v>1</v>
      </c>
      <c r="K23" s="29"/>
      <c r="L23" s="38"/>
      <c r="S23" s="29"/>
      <c r="T23" s="29"/>
      <c r="U23" s="29"/>
      <c r="V23" s="29"/>
      <c r="W23" s="29"/>
      <c r="X23" s="29"/>
      <c r="Y23" s="29"/>
      <c r="Z23" s="29"/>
      <c r="AA23" s="29"/>
      <c r="AB23" s="29"/>
      <c r="AC23" s="29"/>
      <c r="AD23" s="29"/>
      <c r="AE23" s="29"/>
    </row>
    <row r="24" spans="1:31" s="2" customFormat="1" ht="18" customHeight="1">
      <c r="A24" s="29"/>
      <c r="B24" s="30"/>
      <c r="C24" s="164"/>
      <c r="D24" s="164"/>
      <c r="E24" s="165" t="s">
        <v>30</v>
      </c>
      <c r="F24" s="164"/>
      <c r="G24" s="164"/>
      <c r="H24" s="164"/>
      <c r="I24" s="163" t="s">
        <v>25</v>
      </c>
      <c r="J24" s="165" t="s">
        <v>1</v>
      </c>
      <c r="K24" s="29"/>
      <c r="L24" s="38"/>
      <c r="S24" s="29"/>
      <c r="T24" s="29"/>
      <c r="U24" s="29"/>
      <c r="V24" s="29"/>
      <c r="W24" s="29"/>
      <c r="X24" s="29"/>
      <c r="Y24" s="29"/>
      <c r="Z24" s="29"/>
      <c r="AA24" s="29"/>
      <c r="AB24" s="29"/>
      <c r="AC24" s="29"/>
      <c r="AD24" s="29"/>
      <c r="AE24" s="29"/>
    </row>
    <row r="25" spans="1:31" s="2" customFormat="1" ht="6.95" customHeight="1">
      <c r="A25" s="29"/>
      <c r="B25" s="30"/>
      <c r="C25" s="164"/>
      <c r="D25" s="164"/>
      <c r="E25" s="164"/>
      <c r="F25" s="164"/>
      <c r="G25" s="164"/>
      <c r="H25" s="164"/>
      <c r="I25" s="164"/>
      <c r="J25" s="164"/>
      <c r="K25" s="29"/>
      <c r="L25" s="38"/>
      <c r="S25" s="29"/>
      <c r="T25" s="29"/>
      <c r="U25" s="29"/>
      <c r="V25" s="29"/>
      <c r="W25" s="29"/>
      <c r="X25" s="29"/>
      <c r="Y25" s="29"/>
      <c r="Z25" s="29"/>
      <c r="AA25" s="29"/>
      <c r="AB25" s="29"/>
      <c r="AC25" s="29"/>
      <c r="AD25" s="29"/>
      <c r="AE25" s="29"/>
    </row>
    <row r="26" spans="1:31" s="2" customFormat="1" ht="12" customHeight="1">
      <c r="A26" s="29"/>
      <c r="B26" s="30"/>
      <c r="C26" s="164"/>
      <c r="D26" s="163" t="s">
        <v>31</v>
      </c>
      <c r="E26" s="164"/>
      <c r="F26" s="164"/>
      <c r="G26" s="164"/>
      <c r="H26" s="164"/>
      <c r="I26" s="164"/>
      <c r="J26" s="164"/>
      <c r="K26" s="29"/>
      <c r="L26" s="38"/>
      <c r="S26" s="29"/>
      <c r="T26" s="29"/>
      <c r="U26" s="29"/>
      <c r="V26" s="29"/>
      <c r="W26" s="29"/>
      <c r="X26" s="29"/>
      <c r="Y26" s="29"/>
      <c r="Z26" s="29"/>
      <c r="AA26" s="29"/>
      <c r="AB26" s="29"/>
      <c r="AC26" s="29"/>
      <c r="AD26" s="29"/>
      <c r="AE26" s="29"/>
    </row>
    <row r="27" spans="1:31" s="8" customFormat="1" ht="16.5" customHeight="1">
      <c r="A27" s="89"/>
      <c r="B27" s="90"/>
      <c r="C27" s="167"/>
      <c r="D27" s="167"/>
      <c r="E27" s="286" t="s">
        <v>1</v>
      </c>
      <c r="F27" s="286"/>
      <c r="G27" s="286"/>
      <c r="H27" s="286"/>
      <c r="I27" s="167"/>
      <c r="J27" s="167"/>
      <c r="K27" s="89"/>
      <c r="L27" s="91"/>
      <c r="S27" s="89"/>
      <c r="T27" s="89"/>
      <c r="U27" s="89"/>
      <c r="V27" s="89"/>
      <c r="W27" s="89"/>
      <c r="X27" s="89"/>
      <c r="Y27" s="89"/>
      <c r="Z27" s="89"/>
      <c r="AA27" s="89"/>
      <c r="AB27" s="89"/>
      <c r="AC27" s="89"/>
      <c r="AD27" s="89"/>
      <c r="AE27" s="89"/>
    </row>
    <row r="28" spans="1:31" s="2" customFormat="1" ht="6.95" customHeight="1">
      <c r="A28" s="29"/>
      <c r="B28" s="30"/>
      <c r="C28" s="164"/>
      <c r="D28" s="164"/>
      <c r="E28" s="164"/>
      <c r="F28" s="164"/>
      <c r="G28" s="164"/>
      <c r="H28" s="164"/>
      <c r="I28" s="164"/>
      <c r="J28" s="164"/>
      <c r="K28" s="29"/>
      <c r="L28" s="38"/>
      <c r="S28" s="29"/>
      <c r="T28" s="29"/>
      <c r="U28" s="29"/>
      <c r="V28" s="29"/>
      <c r="W28" s="29"/>
      <c r="X28" s="29"/>
      <c r="Y28" s="29"/>
      <c r="Z28" s="29"/>
      <c r="AA28" s="29"/>
      <c r="AB28" s="29"/>
      <c r="AC28" s="29"/>
      <c r="AD28" s="29"/>
      <c r="AE28" s="29"/>
    </row>
    <row r="29" spans="1:31" s="2" customFormat="1" ht="6.95" customHeight="1">
      <c r="A29" s="29"/>
      <c r="B29" s="30"/>
      <c r="C29" s="164"/>
      <c r="D29" s="168"/>
      <c r="E29" s="168"/>
      <c r="F29" s="168"/>
      <c r="G29" s="168"/>
      <c r="H29" s="168"/>
      <c r="I29" s="168"/>
      <c r="J29" s="168"/>
      <c r="K29" s="61"/>
      <c r="L29" s="38"/>
      <c r="S29" s="29"/>
      <c r="T29" s="29"/>
      <c r="U29" s="29"/>
      <c r="V29" s="29"/>
      <c r="W29" s="29"/>
      <c r="X29" s="29"/>
      <c r="Y29" s="29"/>
      <c r="Z29" s="29"/>
      <c r="AA29" s="29"/>
      <c r="AB29" s="29"/>
      <c r="AC29" s="29"/>
      <c r="AD29" s="29"/>
      <c r="AE29" s="29"/>
    </row>
    <row r="30" spans="1:31" s="2" customFormat="1" ht="25.35" customHeight="1">
      <c r="A30" s="29"/>
      <c r="B30" s="30"/>
      <c r="C30" s="164"/>
      <c r="D30" s="169" t="s">
        <v>32</v>
      </c>
      <c r="E30" s="164"/>
      <c r="F30" s="164"/>
      <c r="G30" s="164"/>
      <c r="H30" s="164"/>
      <c r="I30" s="164"/>
      <c r="J30" s="170">
        <f>ROUND(J121, 2)</f>
        <v>0</v>
      </c>
      <c r="K30" s="29"/>
      <c r="L30" s="38"/>
      <c r="S30" s="29"/>
      <c r="T30" s="29"/>
      <c r="U30" s="29"/>
      <c r="V30" s="29"/>
      <c r="W30" s="29"/>
      <c r="X30" s="29"/>
      <c r="Y30" s="29"/>
      <c r="Z30" s="29"/>
      <c r="AA30" s="29"/>
      <c r="AB30" s="29"/>
      <c r="AC30" s="29"/>
      <c r="AD30" s="29"/>
      <c r="AE30" s="29"/>
    </row>
    <row r="31" spans="1:31" s="2" customFormat="1" ht="6.95" customHeight="1">
      <c r="A31" s="29"/>
      <c r="B31" s="30"/>
      <c r="C31" s="164"/>
      <c r="D31" s="168"/>
      <c r="E31" s="168"/>
      <c r="F31" s="168"/>
      <c r="G31" s="168"/>
      <c r="H31" s="168"/>
      <c r="I31" s="168"/>
      <c r="J31" s="168"/>
      <c r="K31" s="61"/>
      <c r="L31" s="38"/>
      <c r="S31" s="29"/>
      <c r="T31" s="29"/>
      <c r="U31" s="29"/>
      <c r="V31" s="29"/>
      <c r="W31" s="29"/>
      <c r="X31" s="29"/>
      <c r="Y31" s="29"/>
      <c r="Z31" s="29"/>
      <c r="AA31" s="29"/>
      <c r="AB31" s="29"/>
      <c r="AC31" s="29"/>
      <c r="AD31" s="29"/>
      <c r="AE31" s="29"/>
    </row>
    <row r="32" spans="1:31" s="2" customFormat="1" ht="14.45" customHeight="1">
      <c r="A32" s="29"/>
      <c r="B32" s="30"/>
      <c r="C32" s="164"/>
      <c r="D32" s="164"/>
      <c r="E32" s="164"/>
      <c r="F32" s="171" t="s">
        <v>34</v>
      </c>
      <c r="G32" s="164"/>
      <c r="H32" s="164"/>
      <c r="I32" s="171" t="s">
        <v>33</v>
      </c>
      <c r="J32" s="171" t="s">
        <v>35</v>
      </c>
      <c r="K32" s="29"/>
      <c r="L32" s="38"/>
      <c r="S32" s="29"/>
      <c r="T32" s="29"/>
      <c r="U32" s="29"/>
      <c r="V32" s="29"/>
      <c r="W32" s="29"/>
      <c r="X32" s="29"/>
      <c r="Y32" s="29"/>
      <c r="Z32" s="29"/>
      <c r="AA32" s="29"/>
      <c r="AB32" s="29"/>
      <c r="AC32" s="29"/>
      <c r="AD32" s="29"/>
      <c r="AE32" s="29"/>
    </row>
    <row r="33" spans="1:31" s="2" customFormat="1" ht="14.45" customHeight="1">
      <c r="A33" s="29"/>
      <c r="B33" s="30"/>
      <c r="C33" s="164"/>
      <c r="D33" s="172" t="s">
        <v>36</v>
      </c>
      <c r="E33" s="163" t="s">
        <v>37</v>
      </c>
      <c r="F33" s="173">
        <f>ROUND((SUM(BE121:BE214)),  2)</f>
        <v>0</v>
      </c>
      <c r="G33" s="164"/>
      <c r="H33" s="164"/>
      <c r="I33" s="174">
        <v>0.21</v>
      </c>
      <c r="J33" s="173">
        <f>ROUND(((SUM(BE121:BE214))*I33),  2)</f>
        <v>0</v>
      </c>
      <c r="K33" s="29"/>
      <c r="L33" s="38"/>
      <c r="S33" s="29"/>
      <c r="T33" s="29"/>
      <c r="U33" s="29"/>
      <c r="V33" s="29"/>
      <c r="W33" s="29"/>
      <c r="X33" s="29"/>
      <c r="Y33" s="29"/>
      <c r="Z33" s="29"/>
      <c r="AA33" s="29"/>
      <c r="AB33" s="29"/>
      <c r="AC33" s="29"/>
      <c r="AD33" s="29"/>
      <c r="AE33" s="29"/>
    </row>
    <row r="34" spans="1:31" s="2" customFormat="1" ht="14.45" customHeight="1">
      <c r="A34" s="29"/>
      <c r="B34" s="30"/>
      <c r="C34" s="164"/>
      <c r="D34" s="164"/>
      <c r="E34" s="163" t="s">
        <v>38</v>
      </c>
      <c r="F34" s="173">
        <f>ROUND((SUM(BF121:BF214)),  2)</f>
        <v>0</v>
      </c>
      <c r="G34" s="164"/>
      <c r="H34" s="164"/>
      <c r="I34" s="174">
        <v>0.12</v>
      </c>
      <c r="J34" s="173">
        <f>ROUND(((SUM(BF121:BF214))*I34),  2)</f>
        <v>0</v>
      </c>
      <c r="K34" s="29"/>
      <c r="L34" s="38"/>
      <c r="S34" s="29"/>
      <c r="T34" s="29"/>
      <c r="U34" s="29"/>
      <c r="V34" s="29"/>
      <c r="W34" s="29"/>
      <c r="X34" s="29"/>
      <c r="Y34" s="29"/>
      <c r="Z34" s="29"/>
      <c r="AA34" s="29"/>
      <c r="AB34" s="29"/>
      <c r="AC34" s="29"/>
      <c r="AD34" s="29"/>
      <c r="AE34" s="29"/>
    </row>
    <row r="35" spans="1:31" s="2" customFormat="1" ht="14.45" hidden="1" customHeight="1">
      <c r="A35" s="29"/>
      <c r="B35" s="30"/>
      <c r="C35" s="164"/>
      <c r="D35" s="164"/>
      <c r="E35" s="163" t="s">
        <v>39</v>
      </c>
      <c r="F35" s="173">
        <f>ROUND((SUM(BG121:BG214)),  2)</f>
        <v>0</v>
      </c>
      <c r="G35" s="164"/>
      <c r="H35" s="164"/>
      <c r="I35" s="174">
        <v>0.21</v>
      </c>
      <c r="J35" s="173">
        <f>0</f>
        <v>0</v>
      </c>
      <c r="K35" s="29"/>
      <c r="L35" s="38"/>
      <c r="S35" s="29"/>
      <c r="T35" s="29"/>
      <c r="U35" s="29"/>
      <c r="V35" s="29"/>
      <c r="W35" s="29"/>
      <c r="X35" s="29"/>
      <c r="Y35" s="29"/>
      <c r="Z35" s="29"/>
      <c r="AA35" s="29"/>
      <c r="AB35" s="29"/>
      <c r="AC35" s="29"/>
      <c r="AD35" s="29"/>
      <c r="AE35" s="29"/>
    </row>
    <row r="36" spans="1:31" s="2" customFormat="1" ht="14.45" hidden="1" customHeight="1">
      <c r="A36" s="29"/>
      <c r="B36" s="30"/>
      <c r="C36" s="164"/>
      <c r="D36" s="164"/>
      <c r="E36" s="163" t="s">
        <v>40</v>
      </c>
      <c r="F36" s="173">
        <f>ROUND((SUM(BH121:BH214)),  2)</f>
        <v>0</v>
      </c>
      <c r="G36" s="164"/>
      <c r="H36" s="164"/>
      <c r="I36" s="174">
        <v>0.12</v>
      </c>
      <c r="J36" s="173">
        <f>0</f>
        <v>0</v>
      </c>
      <c r="K36" s="29"/>
      <c r="L36" s="38"/>
      <c r="S36" s="29"/>
      <c r="T36" s="29"/>
      <c r="U36" s="29"/>
      <c r="V36" s="29"/>
      <c r="W36" s="29"/>
      <c r="X36" s="29"/>
      <c r="Y36" s="29"/>
      <c r="Z36" s="29"/>
      <c r="AA36" s="29"/>
      <c r="AB36" s="29"/>
      <c r="AC36" s="29"/>
      <c r="AD36" s="29"/>
      <c r="AE36" s="29"/>
    </row>
    <row r="37" spans="1:31" s="2" customFormat="1" ht="14.45" hidden="1" customHeight="1">
      <c r="A37" s="29"/>
      <c r="B37" s="30"/>
      <c r="C37" s="164"/>
      <c r="D37" s="164"/>
      <c r="E37" s="163" t="s">
        <v>41</v>
      </c>
      <c r="F37" s="173">
        <f>ROUND((SUM(BI121:BI214)),  2)</f>
        <v>0</v>
      </c>
      <c r="G37" s="164"/>
      <c r="H37" s="164"/>
      <c r="I37" s="174">
        <v>0</v>
      </c>
      <c r="J37" s="173">
        <f>0</f>
        <v>0</v>
      </c>
      <c r="K37" s="29"/>
      <c r="L37" s="38"/>
      <c r="S37" s="29"/>
      <c r="T37" s="29"/>
      <c r="U37" s="29"/>
      <c r="V37" s="29"/>
      <c r="W37" s="29"/>
      <c r="X37" s="29"/>
      <c r="Y37" s="29"/>
      <c r="Z37" s="29"/>
      <c r="AA37" s="29"/>
      <c r="AB37" s="29"/>
      <c r="AC37" s="29"/>
      <c r="AD37" s="29"/>
      <c r="AE37" s="29"/>
    </row>
    <row r="38" spans="1:31" s="2" customFormat="1" ht="6.95" customHeight="1">
      <c r="A38" s="29"/>
      <c r="B38" s="30"/>
      <c r="C38" s="164"/>
      <c r="D38" s="164"/>
      <c r="E38" s="164"/>
      <c r="F38" s="164"/>
      <c r="G38" s="164"/>
      <c r="H38" s="164"/>
      <c r="I38" s="164"/>
      <c r="J38" s="164"/>
      <c r="K38" s="29"/>
      <c r="L38" s="38"/>
      <c r="S38" s="29"/>
      <c r="T38" s="29"/>
      <c r="U38" s="29"/>
      <c r="V38" s="29"/>
      <c r="W38" s="29"/>
      <c r="X38" s="29"/>
      <c r="Y38" s="29"/>
      <c r="Z38" s="29"/>
      <c r="AA38" s="29"/>
      <c r="AB38" s="29"/>
      <c r="AC38" s="29"/>
      <c r="AD38" s="29"/>
      <c r="AE38" s="29"/>
    </row>
    <row r="39" spans="1:31" s="2" customFormat="1" ht="25.35" customHeight="1">
      <c r="A39" s="29"/>
      <c r="B39" s="30"/>
      <c r="C39" s="175"/>
      <c r="D39" s="176" t="s">
        <v>42</v>
      </c>
      <c r="E39" s="177"/>
      <c r="F39" s="177"/>
      <c r="G39" s="178" t="s">
        <v>43</v>
      </c>
      <c r="H39" s="179" t="s">
        <v>44</v>
      </c>
      <c r="I39" s="177"/>
      <c r="J39" s="180">
        <f>SUM(J30:J37)</f>
        <v>0</v>
      </c>
      <c r="K39" s="93"/>
      <c r="L39" s="38"/>
      <c r="S39" s="29"/>
      <c r="T39" s="29"/>
      <c r="U39" s="29"/>
      <c r="V39" s="29"/>
      <c r="W39" s="29"/>
      <c r="X39" s="29"/>
      <c r="Y39" s="29"/>
      <c r="Z39" s="29"/>
      <c r="AA39" s="29"/>
      <c r="AB39" s="29"/>
      <c r="AC39" s="29"/>
      <c r="AD39" s="29"/>
      <c r="AE39" s="29"/>
    </row>
    <row r="40" spans="1:31" s="2" customFormat="1" ht="14.45" customHeight="1">
      <c r="A40" s="29"/>
      <c r="B40" s="30"/>
      <c r="C40" s="164"/>
      <c r="D40" s="164"/>
      <c r="E40" s="164"/>
      <c r="F40" s="164"/>
      <c r="G40" s="164"/>
      <c r="H40" s="164"/>
      <c r="I40" s="164"/>
      <c r="J40" s="164"/>
      <c r="K40" s="29"/>
      <c r="L40" s="38"/>
      <c r="S40" s="29"/>
      <c r="T40" s="29"/>
      <c r="U40" s="29"/>
      <c r="V40" s="29"/>
      <c r="W40" s="29"/>
      <c r="X40" s="29"/>
      <c r="Y40" s="29"/>
      <c r="Z40" s="29"/>
      <c r="AA40" s="29"/>
      <c r="AB40" s="29"/>
      <c r="AC40" s="29"/>
      <c r="AD40" s="29"/>
      <c r="AE40" s="29"/>
    </row>
    <row r="41" spans="1:31" s="1" customFormat="1" ht="14.45" customHeight="1">
      <c r="B41" s="21"/>
      <c r="C41" s="87"/>
      <c r="D41" s="87"/>
      <c r="E41" s="87"/>
      <c r="F41" s="87"/>
      <c r="G41" s="87"/>
      <c r="H41" s="87"/>
      <c r="I41" s="87"/>
      <c r="J41" s="87"/>
      <c r="L41" s="21"/>
    </row>
    <row r="42" spans="1:31" s="1" customFormat="1" ht="14.45" customHeight="1">
      <c r="B42" s="21"/>
      <c r="C42" s="87"/>
      <c r="D42" s="87"/>
      <c r="E42" s="87"/>
      <c r="F42" s="87"/>
      <c r="G42" s="87"/>
      <c r="H42" s="87"/>
      <c r="I42" s="87"/>
      <c r="J42" s="87"/>
      <c r="L42" s="21"/>
    </row>
    <row r="43" spans="1:31" s="1" customFormat="1" ht="14.45" customHeight="1">
      <c r="B43" s="21"/>
      <c r="C43" s="87"/>
      <c r="D43" s="87"/>
      <c r="E43" s="87"/>
      <c r="F43" s="87"/>
      <c r="G43" s="87"/>
      <c r="H43" s="87"/>
      <c r="I43" s="87"/>
      <c r="J43" s="87"/>
      <c r="L43" s="21"/>
    </row>
    <row r="44" spans="1:31" s="1" customFormat="1" ht="14.45" customHeight="1">
      <c r="B44" s="21"/>
      <c r="C44" s="87"/>
      <c r="D44" s="87"/>
      <c r="E44" s="87"/>
      <c r="F44" s="87"/>
      <c r="G44" s="87"/>
      <c r="H44" s="87"/>
      <c r="I44" s="87"/>
      <c r="J44" s="87"/>
      <c r="L44" s="21"/>
    </row>
    <row r="45" spans="1:31" s="1" customFormat="1" ht="14.45" customHeight="1">
      <c r="B45" s="21"/>
      <c r="C45" s="87"/>
      <c r="D45" s="87"/>
      <c r="E45" s="87"/>
      <c r="F45" s="87"/>
      <c r="G45" s="87"/>
      <c r="H45" s="87"/>
      <c r="I45" s="87"/>
      <c r="J45" s="87"/>
      <c r="L45" s="21"/>
    </row>
    <row r="46" spans="1:31" s="1" customFormat="1" ht="14.45" customHeight="1">
      <c r="B46" s="21"/>
      <c r="C46" s="87"/>
      <c r="D46" s="87"/>
      <c r="E46" s="87"/>
      <c r="F46" s="87"/>
      <c r="G46" s="87"/>
      <c r="H46" s="87"/>
      <c r="I46" s="87"/>
      <c r="J46" s="87"/>
      <c r="L46" s="21"/>
    </row>
    <row r="47" spans="1:31" s="1" customFormat="1" ht="14.45" customHeight="1">
      <c r="B47" s="21"/>
      <c r="C47" s="87"/>
      <c r="D47" s="87"/>
      <c r="E47" s="87"/>
      <c r="F47" s="87"/>
      <c r="G47" s="87"/>
      <c r="H47" s="87"/>
      <c r="I47" s="87"/>
      <c r="J47" s="87"/>
      <c r="L47" s="21"/>
    </row>
    <row r="48" spans="1:31" s="1" customFormat="1" ht="14.45" customHeight="1">
      <c r="B48" s="21"/>
      <c r="C48" s="87"/>
      <c r="D48" s="87"/>
      <c r="E48" s="87"/>
      <c r="F48" s="87"/>
      <c r="G48" s="87"/>
      <c r="H48" s="87"/>
      <c r="I48" s="87"/>
      <c r="J48" s="87"/>
      <c r="L48" s="21"/>
    </row>
    <row r="49" spans="1:31" s="1" customFormat="1" ht="14.45" customHeight="1">
      <c r="B49" s="21"/>
      <c r="C49" s="87"/>
      <c r="D49" s="87"/>
      <c r="E49" s="87"/>
      <c r="F49" s="87"/>
      <c r="G49" s="87"/>
      <c r="H49" s="87"/>
      <c r="I49" s="87"/>
      <c r="J49" s="87"/>
      <c r="L49" s="21"/>
    </row>
    <row r="50" spans="1:31" s="2" customFormat="1" ht="14.45" customHeight="1">
      <c r="B50" s="38"/>
      <c r="C50" s="181"/>
      <c r="D50" s="182" t="s">
        <v>45</v>
      </c>
      <c r="E50" s="183"/>
      <c r="F50" s="183"/>
      <c r="G50" s="182" t="s">
        <v>46</v>
      </c>
      <c r="H50" s="183"/>
      <c r="I50" s="183"/>
      <c r="J50" s="183"/>
      <c r="K50" s="40"/>
      <c r="L50" s="38"/>
    </row>
    <row r="51" spans="1:31">
      <c r="B51" s="21"/>
      <c r="C51" s="87"/>
      <c r="D51" s="87"/>
      <c r="E51" s="87"/>
      <c r="F51" s="87"/>
      <c r="G51" s="87"/>
      <c r="H51" s="87"/>
      <c r="I51" s="87"/>
      <c r="J51" s="87"/>
      <c r="L51" s="21"/>
    </row>
    <row r="52" spans="1:31">
      <c r="B52" s="21"/>
      <c r="C52" s="87"/>
      <c r="D52" s="87"/>
      <c r="E52" s="87"/>
      <c r="F52" s="87"/>
      <c r="G52" s="87"/>
      <c r="H52" s="87"/>
      <c r="I52" s="87"/>
      <c r="J52" s="87"/>
      <c r="L52" s="21"/>
    </row>
    <row r="53" spans="1:31">
      <c r="B53" s="21"/>
      <c r="C53" s="87"/>
      <c r="D53" s="87"/>
      <c r="E53" s="87"/>
      <c r="F53" s="87"/>
      <c r="G53" s="87"/>
      <c r="H53" s="87"/>
      <c r="I53" s="87"/>
      <c r="J53" s="87"/>
      <c r="L53" s="21"/>
    </row>
    <row r="54" spans="1:31">
      <c r="B54" s="21"/>
      <c r="C54" s="87"/>
      <c r="D54" s="87"/>
      <c r="E54" s="87"/>
      <c r="F54" s="87"/>
      <c r="G54" s="87"/>
      <c r="H54" s="87"/>
      <c r="I54" s="87"/>
      <c r="J54" s="87"/>
      <c r="L54" s="21"/>
    </row>
    <row r="55" spans="1:31">
      <c r="B55" s="21"/>
      <c r="C55" s="87"/>
      <c r="D55" s="87"/>
      <c r="E55" s="87"/>
      <c r="F55" s="87"/>
      <c r="G55" s="87"/>
      <c r="H55" s="87"/>
      <c r="I55" s="87"/>
      <c r="J55" s="87"/>
      <c r="L55" s="21"/>
    </row>
    <row r="56" spans="1:31">
      <c r="B56" s="21"/>
      <c r="C56" s="87"/>
      <c r="D56" s="87"/>
      <c r="E56" s="87"/>
      <c r="F56" s="87"/>
      <c r="G56" s="87"/>
      <c r="H56" s="87"/>
      <c r="I56" s="87"/>
      <c r="J56" s="87"/>
      <c r="L56" s="21"/>
    </row>
    <row r="57" spans="1:31">
      <c r="B57" s="21"/>
      <c r="C57" s="87"/>
      <c r="D57" s="87"/>
      <c r="E57" s="87"/>
      <c r="F57" s="87"/>
      <c r="G57" s="87"/>
      <c r="H57" s="87"/>
      <c r="I57" s="87"/>
      <c r="J57" s="87"/>
      <c r="L57" s="21"/>
    </row>
    <row r="58" spans="1:31">
      <c r="B58" s="21"/>
      <c r="C58" s="87"/>
      <c r="D58" s="87"/>
      <c r="E58" s="87"/>
      <c r="F58" s="87"/>
      <c r="G58" s="87"/>
      <c r="H58" s="87"/>
      <c r="I58" s="87"/>
      <c r="J58" s="87"/>
      <c r="L58" s="21"/>
    </row>
    <row r="59" spans="1:31">
      <c r="B59" s="21"/>
      <c r="C59" s="87"/>
      <c r="D59" s="87"/>
      <c r="E59" s="87"/>
      <c r="F59" s="87"/>
      <c r="G59" s="87"/>
      <c r="H59" s="87"/>
      <c r="I59" s="87"/>
      <c r="J59" s="87"/>
      <c r="L59" s="21"/>
    </row>
    <row r="60" spans="1:31">
      <c r="B60" s="21"/>
      <c r="C60" s="87"/>
      <c r="D60" s="87"/>
      <c r="E60" s="87"/>
      <c r="F60" s="87"/>
      <c r="G60" s="87"/>
      <c r="H60" s="87"/>
      <c r="I60" s="87"/>
      <c r="J60" s="87"/>
      <c r="L60" s="21"/>
    </row>
    <row r="61" spans="1:31" s="2" customFormat="1" ht="12.75">
      <c r="A61" s="29"/>
      <c r="B61" s="30"/>
      <c r="C61" s="164"/>
      <c r="D61" s="184" t="s">
        <v>47</v>
      </c>
      <c r="E61" s="185"/>
      <c r="F61" s="186" t="s">
        <v>48</v>
      </c>
      <c r="G61" s="184" t="s">
        <v>47</v>
      </c>
      <c r="H61" s="185"/>
      <c r="I61" s="185"/>
      <c r="J61" s="187" t="s">
        <v>48</v>
      </c>
      <c r="K61" s="32"/>
      <c r="L61" s="38"/>
      <c r="S61" s="29"/>
      <c r="T61" s="29"/>
      <c r="U61" s="29"/>
      <c r="V61" s="29"/>
      <c r="W61" s="29"/>
      <c r="X61" s="29"/>
      <c r="Y61" s="29"/>
      <c r="Z61" s="29"/>
      <c r="AA61" s="29"/>
      <c r="AB61" s="29"/>
      <c r="AC61" s="29"/>
      <c r="AD61" s="29"/>
      <c r="AE61" s="29"/>
    </row>
    <row r="62" spans="1:31">
      <c r="B62" s="21"/>
      <c r="C62" s="87"/>
      <c r="D62" s="87"/>
      <c r="E62" s="87"/>
      <c r="F62" s="87"/>
      <c r="G62" s="87"/>
      <c r="H62" s="87"/>
      <c r="I62" s="87"/>
      <c r="J62" s="87"/>
      <c r="L62" s="21"/>
    </row>
    <row r="63" spans="1:31">
      <c r="B63" s="21"/>
      <c r="C63" s="87"/>
      <c r="D63" s="87"/>
      <c r="E63" s="87"/>
      <c r="F63" s="87"/>
      <c r="G63" s="87"/>
      <c r="H63" s="87"/>
      <c r="I63" s="87"/>
      <c r="J63" s="87"/>
      <c r="L63" s="21"/>
    </row>
    <row r="64" spans="1:31">
      <c r="B64" s="21"/>
      <c r="C64" s="87"/>
      <c r="D64" s="87"/>
      <c r="E64" s="87"/>
      <c r="F64" s="87"/>
      <c r="G64" s="87"/>
      <c r="H64" s="87"/>
      <c r="I64" s="87"/>
      <c r="J64" s="87"/>
      <c r="L64" s="21"/>
    </row>
    <row r="65" spans="1:31" s="2" customFormat="1" ht="12.75">
      <c r="A65" s="29"/>
      <c r="B65" s="30"/>
      <c r="C65" s="164"/>
      <c r="D65" s="182" t="s">
        <v>49</v>
      </c>
      <c r="E65" s="188"/>
      <c r="F65" s="188"/>
      <c r="G65" s="182" t="s">
        <v>50</v>
      </c>
      <c r="H65" s="188"/>
      <c r="I65" s="188"/>
      <c r="J65" s="188"/>
      <c r="K65" s="42"/>
      <c r="L65" s="38"/>
      <c r="S65" s="29"/>
      <c r="T65" s="29"/>
      <c r="U65" s="29"/>
      <c r="V65" s="29"/>
      <c r="W65" s="29"/>
      <c r="X65" s="29"/>
      <c r="Y65" s="29"/>
      <c r="Z65" s="29"/>
      <c r="AA65" s="29"/>
      <c r="AB65" s="29"/>
      <c r="AC65" s="29"/>
      <c r="AD65" s="29"/>
      <c r="AE65" s="29"/>
    </row>
    <row r="66" spans="1:31">
      <c r="B66" s="21"/>
      <c r="C66" s="87"/>
      <c r="D66" s="87"/>
      <c r="E66" s="87"/>
      <c r="F66" s="87"/>
      <c r="G66" s="87"/>
      <c r="H66" s="87"/>
      <c r="I66" s="87"/>
      <c r="J66" s="87"/>
      <c r="L66" s="21"/>
    </row>
    <row r="67" spans="1:31">
      <c r="B67" s="21"/>
      <c r="C67" s="87"/>
      <c r="D67" s="87"/>
      <c r="E67" s="87"/>
      <c r="F67" s="87"/>
      <c r="G67" s="87"/>
      <c r="H67" s="87"/>
      <c r="I67" s="87"/>
      <c r="J67" s="87"/>
      <c r="L67" s="21"/>
    </row>
    <row r="68" spans="1:31">
      <c r="B68" s="21"/>
      <c r="C68" s="87"/>
      <c r="D68" s="87"/>
      <c r="E68" s="87"/>
      <c r="F68" s="87"/>
      <c r="G68" s="87"/>
      <c r="H68" s="87"/>
      <c r="I68" s="87"/>
      <c r="J68" s="87"/>
      <c r="L68" s="21"/>
    </row>
    <row r="69" spans="1:31">
      <c r="B69" s="21"/>
      <c r="C69" s="87"/>
      <c r="D69" s="87"/>
      <c r="E69" s="87"/>
      <c r="F69" s="87"/>
      <c r="G69" s="87"/>
      <c r="H69" s="87"/>
      <c r="I69" s="87"/>
      <c r="J69" s="87"/>
      <c r="L69" s="21"/>
    </row>
    <row r="70" spans="1:31">
      <c r="B70" s="21"/>
      <c r="C70" s="87"/>
      <c r="D70" s="87"/>
      <c r="E70" s="87"/>
      <c r="F70" s="87"/>
      <c r="G70" s="87"/>
      <c r="H70" s="87"/>
      <c r="I70" s="87"/>
      <c r="J70" s="87"/>
      <c r="L70" s="21"/>
    </row>
    <row r="71" spans="1:31">
      <c r="B71" s="21"/>
      <c r="C71" s="87"/>
      <c r="D71" s="87"/>
      <c r="E71" s="87"/>
      <c r="F71" s="87"/>
      <c r="G71" s="87"/>
      <c r="H71" s="87"/>
      <c r="I71" s="87"/>
      <c r="J71" s="87"/>
      <c r="L71" s="21"/>
    </row>
    <row r="72" spans="1:31">
      <c r="B72" s="21"/>
      <c r="C72" s="87"/>
      <c r="D72" s="87"/>
      <c r="E72" s="87"/>
      <c r="F72" s="87"/>
      <c r="G72" s="87"/>
      <c r="H72" s="87"/>
      <c r="I72" s="87"/>
      <c r="J72" s="87"/>
      <c r="L72" s="21"/>
    </row>
    <row r="73" spans="1:31">
      <c r="B73" s="21"/>
      <c r="C73" s="87"/>
      <c r="D73" s="87"/>
      <c r="E73" s="87"/>
      <c r="F73" s="87"/>
      <c r="G73" s="87"/>
      <c r="H73" s="87"/>
      <c r="I73" s="87"/>
      <c r="J73" s="87"/>
      <c r="L73" s="21"/>
    </row>
    <row r="74" spans="1:31">
      <c r="B74" s="21"/>
      <c r="C74" s="87"/>
      <c r="D74" s="87"/>
      <c r="E74" s="87"/>
      <c r="F74" s="87"/>
      <c r="G74" s="87"/>
      <c r="H74" s="87"/>
      <c r="I74" s="87"/>
      <c r="J74" s="87"/>
      <c r="L74" s="21"/>
    </row>
    <row r="75" spans="1:31">
      <c r="B75" s="21"/>
      <c r="C75" s="87"/>
      <c r="D75" s="87"/>
      <c r="E75" s="87"/>
      <c r="F75" s="87"/>
      <c r="G75" s="87"/>
      <c r="H75" s="87"/>
      <c r="I75" s="87"/>
      <c r="J75" s="87"/>
      <c r="L75" s="21"/>
    </row>
    <row r="76" spans="1:31" s="2" customFormat="1" ht="12.75">
      <c r="A76" s="29"/>
      <c r="B76" s="30"/>
      <c r="C76" s="164"/>
      <c r="D76" s="184" t="s">
        <v>47</v>
      </c>
      <c r="E76" s="185"/>
      <c r="F76" s="186" t="s">
        <v>48</v>
      </c>
      <c r="G76" s="184" t="s">
        <v>47</v>
      </c>
      <c r="H76" s="185"/>
      <c r="I76" s="185"/>
      <c r="J76" s="187" t="s">
        <v>48</v>
      </c>
      <c r="K76" s="32"/>
      <c r="L76" s="38"/>
      <c r="S76" s="29"/>
      <c r="T76" s="29"/>
      <c r="U76" s="29"/>
      <c r="V76" s="29"/>
      <c r="W76" s="29"/>
      <c r="X76" s="29"/>
      <c r="Y76" s="29"/>
      <c r="Z76" s="29"/>
      <c r="AA76" s="29"/>
      <c r="AB76" s="29"/>
      <c r="AC76" s="29"/>
      <c r="AD76" s="29"/>
      <c r="AE76" s="29"/>
    </row>
    <row r="77" spans="1:31" s="2" customFormat="1" ht="14.45" customHeight="1">
      <c r="A77" s="29"/>
      <c r="B77" s="43"/>
      <c r="C77" s="189"/>
      <c r="D77" s="189"/>
      <c r="E77" s="189"/>
      <c r="F77" s="189"/>
      <c r="G77" s="189"/>
      <c r="H77" s="189"/>
      <c r="I77" s="189"/>
      <c r="J77" s="189"/>
      <c r="K77" s="44"/>
      <c r="L77" s="38"/>
      <c r="S77" s="29"/>
      <c r="T77" s="29"/>
      <c r="U77" s="29"/>
      <c r="V77" s="29"/>
      <c r="W77" s="29"/>
      <c r="X77" s="29"/>
      <c r="Y77" s="29"/>
      <c r="Z77" s="29"/>
      <c r="AA77" s="29"/>
      <c r="AB77" s="29"/>
      <c r="AC77" s="29"/>
      <c r="AD77" s="29"/>
      <c r="AE77" s="29"/>
    </row>
    <row r="78" spans="1:31">
      <c r="C78" s="87"/>
      <c r="D78" s="87"/>
      <c r="E78" s="87"/>
      <c r="F78" s="87"/>
      <c r="G78" s="87"/>
      <c r="H78" s="87"/>
      <c r="I78" s="87"/>
      <c r="J78" s="87"/>
    </row>
    <row r="79" spans="1:31">
      <c r="C79" s="87"/>
      <c r="D79" s="87"/>
      <c r="E79" s="87"/>
      <c r="F79" s="87"/>
      <c r="G79" s="87"/>
      <c r="H79" s="87"/>
      <c r="I79" s="87"/>
      <c r="J79" s="87"/>
    </row>
    <row r="80" spans="1:31">
      <c r="C80" s="87"/>
      <c r="D80" s="87"/>
      <c r="E80" s="87"/>
      <c r="F80" s="87"/>
      <c r="G80" s="87"/>
      <c r="H80" s="87"/>
      <c r="I80" s="87"/>
      <c r="J80" s="87"/>
    </row>
    <row r="81" spans="1:47" s="2" customFormat="1" ht="6.95" hidden="1" customHeight="1">
      <c r="A81" s="29"/>
      <c r="B81" s="45"/>
      <c r="C81" s="190"/>
      <c r="D81" s="190"/>
      <c r="E81" s="190"/>
      <c r="F81" s="190"/>
      <c r="G81" s="190"/>
      <c r="H81" s="190"/>
      <c r="I81" s="190"/>
      <c r="J81" s="190"/>
      <c r="K81" s="46"/>
      <c r="L81" s="38"/>
      <c r="S81" s="29"/>
      <c r="T81" s="29"/>
      <c r="U81" s="29"/>
      <c r="V81" s="29"/>
      <c r="W81" s="29"/>
      <c r="X81" s="29"/>
      <c r="Y81" s="29"/>
      <c r="Z81" s="29"/>
      <c r="AA81" s="29"/>
      <c r="AB81" s="29"/>
      <c r="AC81" s="29"/>
      <c r="AD81" s="29"/>
      <c r="AE81" s="29"/>
    </row>
    <row r="82" spans="1:47" s="2" customFormat="1" ht="24.95" hidden="1" customHeight="1">
      <c r="A82" s="29"/>
      <c r="B82" s="30"/>
      <c r="C82" s="162" t="s">
        <v>113</v>
      </c>
      <c r="D82" s="164"/>
      <c r="E82" s="164"/>
      <c r="F82" s="164"/>
      <c r="G82" s="164"/>
      <c r="H82" s="164"/>
      <c r="I82" s="164"/>
      <c r="J82" s="164"/>
      <c r="K82" s="29"/>
      <c r="L82" s="38"/>
      <c r="S82" s="29"/>
      <c r="T82" s="29"/>
      <c r="U82" s="29"/>
      <c r="V82" s="29"/>
      <c r="W82" s="29"/>
      <c r="X82" s="29"/>
      <c r="Y82" s="29"/>
      <c r="Z82" s="29"/>
      <c r="AA82" s="29"/>
      <c r="AB82" s="29"/>
      <c r="AC82" s="29"/>
      <c r="AD82" s="29"/>
      <c r="AE82" s="29"/>
    </row>
    <row r="83" spans="1:47" s="2" customFormat="1" ht="6.95" hidden="1" customHeight="1">
      <c r="A83" s="29"/>
      <c r="B83" s="30"/>
      <c r="C83" s="164"/>
      <c r="D83" s="164"/>
      <c r="E83" s="164"/>
      <c r="F83" s="164"/>
      <c r="G83" s="164"/>
      <c r="H83" s="164"/>
      <c r="I83" s="164"/>
      <c r="J83" s="164"/>
      <c r="K83" s="29"/>
      <c r="L83" s="38"/>
      <c r="S83" s="29"/>
      <c r="T83" s="29"/>
      <c r="U83" s="29"/>
      <c r="V83" s="29"/>
      <c r="W83" s="29"/>
      <c r="X83" s="29"/>
      <c r="Y83" s="29"/>
      <c r="Z83" s="29"/>
      <c r="AA83" s="29"/>
      <c r="AB83" s="29"/>
      <c r="AC83" s="29"/>
      <c r="AD83" s="29"/>
      <c r="AE83" s="29"/>
    </row>
    <row r="84" spans="1:47" s="2" customFormat="1" ht="12" hidden="1" customHeight="1">
      <c r="A84" s="29"/>
      <c r="B84" s="30"/>
      <c r="C84" s="163" t="s">
        <v>14</v>
      </c>
      <c r="D84" s="164"/>
      <c r="E84" s="164"/>
      <c r="F84" s="164"/>
      <c r="G84" s="164"/>
      <c r="H84" s="164"/>
      <c r="I84" s="164"/>
      <c r="J84" s="164"/>
      <c r="K84" s="29"/>
      <c r="L84" s="38"/>
      <c r="S84" s="29"/>
      <c r="T84" s="29"/>
      <c r="U84" s="29"/>
      <c r="V84" s="29"/>
      <c r="W84" s="29"/>
      <c r="X84" s="29"/>
      <c r="Y84" s="29"/>
      <c r="Z84" s="29"/>
      <c r="AA84" s="29"/>
      <c r="AB84" s="29"/>
      <c r="AC84" s="29"/>
      <c r="AD84" s="29"/>
      <c r="AE84" s="29"/>
    </row>
    <row r="85" spans="1:47" s="2" customFormat="1" ht="16.5" hidden="1" customHeight="1">
      <c r="A85" s="29"/>
      <c r="B85" s="30"/>
      <c r="C85" s="164"/>
      <c r="D85" s="164"/>
      <c r="E85" s="283" t="str">
        <f>E7</f>
        <v>Revitalizace parkoviště u NB</v>
      </c>
      <c r="F85" s="284"/>
      <c r="G85" s="284"/>
      <c r="H85" s="284"/>
      <c r="I85" s="164"/>
      <c r="J85" s="164"/>
      <c r="K85" s="29"/>
      <c r="L85" s="38"/>
      <c r="S85" s="29"/>
      <c r="T85" s="29"/>
      <c r="U85" s="29"/>
      <c r="V85" s="29"/>
      <c r="W85" s="29"/>
      <c r="X85" s="29"/>
      <c r="Y85" s="29"/>
      <c r="Z85" s="29"/>
      <c r="AA85" s="29"/>
      <c r="AB85" s="29"/>
      <c r="AC85" s="29"/>
      <c r="AD85" s="29"/>
      <c r="AE85" s="29"/>
    </row>
    <row r="86" spans="1:47" s="2" customFormat="1" ht="12" hidden="1" customHeight="1">
      <c r="A86" s="29"/>
      <c r="B86" s="30"/>
      <c r="C86" s="163" t="s">
        <v>111</v>
      </c>
      <c r="D86" s="164"/>
      <c r="E86" s="164"/>
      <c r="F86" s="164"/>
      <c r="G86" s="164"/>
      <c r="H86" s="164"/>
      <c r="I86" s="164"/>
      <c r="J86" s="164"/>
      <c r="K86" s="29"/>
      <c r="L86" s="38"/>
      <c r="S86" s="29"/>
      <c r="T86" s="29"/>
      <c r="U86" s="29"/>
      <c r="V86" s="29"/>
      <c r="W86" s="29"/>
      <c r="X86" s="29"/>
      <c r="Y86" s="29"/>
      <c r="Z86" s="29"/>
      <c r="AA86" s="29"/>
      <c r="AB86" s="29"/>
      <c r="AC86" s="29"/>
      <c r="AD86" s="29"/>
      <c r="AE86" s="29"/>
    </row>
    <row r="87" spans="1:47" s="2" customFormat="1" ht="16.5" hidden="1" customHeight="1">
      <c r="A87" s="29"/>
      <c r="B87" s="30"/>
      <c r="C87" s="164"/>
      <c r="D87" s="164"/>
      <c r="E87" s="281" t="str">
        <f>E9</f>
        <v>04 - Vytápění</v>
      </c>
      <c r="F87" s="282"/>
      <c r="G87" s="282"/>
      <c r="H87" s="282"/>
      <c r="I87" s="164"/>
      <c r="J87" s="164"/>
      <c r="K87" s="29"/>
      <c r="L87" s="38"/>
      <c r="S87" s="29"/>
      <c r="T87" s="29"/>
      <c r="U87" s="29"/>
      <c r="V87" s="29"/>
      <c r="W87" s="29"/>
      <c r="X87" s="29"/>
      <c r="Y87" s="29"/>
      <c r="Z87" s="29"/>
      <c r="AA87" s="29"/>
      <c r="AB87" s="29"/>
      <c r="AC87" s="29"/>
      <c r="AD87" s="29"/>
      <c r="AE87" s="29"/>
    </row>
    <row r="88" spans="1:47" s="2" customFormat="1" ht="6.95" hidden="1" customHeight="1">
      <c r="A88" s="29"/>
      <c r="B88" s="30"/>
      <c r="C88" s="164"/>
      <c r="D88" s="164"/>
      <c r="E88" s="164"/>
      <c r="F88" s="164"/>
      <c r="G88" s="164"/>
      <c r="H88" s="164"/>
      <c r="I88" s="164"/>
      <c r="J88" s="164"/>
      <c r="K88" s="29"/>
      <c r="L88" s="38"/>
      <c r="S88" s="29"/>
      <c r="T88" s="29"/>
      <c r="U88" s="29"/>
      <c r="V88" s="29"/>
      <c r="W88" s="29"/>
      <c r="X88" s="29"/>
      <c r="Y88" s="29"/>
      <c r="Z88" s="29"/>
      <c r="AA88" s="29"/>
      <c r="AB88" s="29"/>
      <c r="AC88" s="29"/>
      <c r="AD88" s="29"/>
      <c r="AE88" s="29"/>
    </row>
    <row r="89" spans="1:47" s="2" customFormat="1" ht="12" hidden="1" customHeight="1">
      <c r="A89" s="29"/>
      <c r="B89" s="30"/>
      <c r="C89" s="163" t="s">
        <v>18</v>
      </c>
      <c r="D89" s="164"/>
      <c r="E89" s="164"/>
      <c r="F89" s="165" t="str">
        <f>F12</f>
        <v xml:space="preserve">Praha </v>
      </c>
      <c r="G89" s="164"/>
      <c r="H89" s="164"/>
      <c r="I89" s="163" t="s">
        <v>20</v>
      </c>
      <c r="J89" s="166" t="str">
        <f>IF(J12="","",J12)</f>
        <v>17. 9. 2025</v>
      </c>
      <c r="K89" s="29"/>
      <c r="L89" s="38"/>
      <c r="S89" s="29"/>
      <c r="T89" s="29"/>
      <c r="U89" s="29"/>
      <c r="V89" s="29"/>
      <c r="W89" s="29"/>
      <c r="X89" s="29"/>
      <c r="Y89" s="29"/>
      <c r="Z89" s="29"/>
      <c r="AA89" s="29"/>
      <c r="AB89" s="29"/>
      <c r="AC89" s="29"/>
      <c r="AD89" s="29"/>
      <c r="AE89" s="29"/>
    </row>
    <row r="90" spans="1:47" s="2" customFormat="1" ht="6.95" hidden="1" customHeight="1">
      <c r="A90" s="29"/>
      <c r="B90" s="30"/>
      <c r="C90" s="164"/>
      <c r="D90" s="164"/>
      <c r="E90" s="164"/>
      <c r="F90" s="164"/>
      <c r="G90" s="164"/>
      <c r="H90" s="164"/>
      <c r="I90" s="164"/>
      <c r="J90" s="164"/>
      <c r="K90" s="29"/>
      <c r="L90" s="38"/>
      <c r="S90" s="29"/>
      <c r="T90" s="29"/>
      <c r="U90" s="29"/>
      <c r="V90" s="29"/>
      <c r="W90" s="29"/>
      <c r="X90" s="29"/>
      <c r="Y90" s="29"/>
      <c r="Z90" s="29"/>
      <c r="AA90" s="29"/>
      <c r="AB90" s="29"/>
      <c r="AC90" s="29"/>
      <c r="AD90" s="29"/>
      <c r="AE90" s="29"/>
    </row>
    <row r="91" spans="1:47" s="2" customFormat="1" ht="15.2" hidden="1" customHeight="1">
      <c r="A91" s="29"/>
      <c r="B91" s="30"/>
      <c r="C91" s="163" t="s">
        <v>22</v>
      </c>
      <c r="D91" s="164"/>
      <c r="E91" s="164"/>
      <c r="F91" s="165" t="str">
        <f>E15</f>
        <v xml:space="preserve"> </v>
      </c>
      <c r="G91" s="164"/>
      <c r="H91" s="164"/>
      <c r="I91" s="163" t="s">
        <v>27</v>
      </c>
      <c r="J91" s="191" t="str">
        <f>E21</f>
        <v xml:space="preserve"> </v>
      </c>
      <c r="K91" s="29"/>
      <c r="L91" s="38"/>
      <c r="S91" s="29"/>
      <c r="T91" s="29"/>
      <c r="U91" s="29"/>
      <c r="V91" s="29"/>
      <c r="W91" s="29"/>
      <c r="X91" s="29"/>
      <c r="Y91" s="29"/>
      <c r="Z91" s="29"/>
      <c r="AA91" s="29"/>
      <c r="AB91" s="29"/>
      <c r="AC91" s="29"/>
      <c r="AD91" s="29"/>
      <c r="AE91" s="29"/>
    </row>
    <row r="92" spans="1:47" s="2" customFormat="1" ht="15.2" hidden="1" customHeight="1">
      <c r="A92" s="29"/>
      <c r="B92" s="30"/>
      <c r="C92" s="163" t="s">
        <v>26</v>
      </c>
      <c r="D92" s="164"/>
      <c r="E92" s="164"/>
      <c r="F92" s="165" t="str">
        <f>IF(E18="","",E18)</f>
        <v xml:space="preserve"> </v>
      </c>
      <c r="G92" s="164"/>
      <c r="H92" s="164"/>
      <c r="I92" s="163" t="s">
        <v>29</v>
      </c>
      <c r="J92" s="191" t="str">
        <f>E24</f>
        <v>Ing. Milan Dušek</v>
      </c>
      <c r="K92" s="29"/>
      <c r="L92" s="38"/>
      <c r="S92" s="29"/>
      <c r="T92" s="29"/>
      <c r="U92" s="29"/>
      <c r="V92" s="29"/>
      <c r="W92" s="29"/>
      <c r="X92" s="29"/>
      <c r="Y92" s="29"/>
      <c r="Z92" s="29"/>
      <c r="AA92" s="29"/>
      <c r="AB92" s="29"/>
      <c r="AC92" s="29"/>
      <c r="AD92" s="29"/>
      <c r="AE92" s="29"/>
    </row>
    <row r="93" spans="1:47" s="2" customFormat="1" ht="10.35" hidden="1" customHeight="1">
      <c r="A93" s="29"/>
      <c r="B93" s="30"/>
      <c r="C93" s="164"/>
      <c r="D93" s="164"/>
      <c r="E93" s="164"/>
      <c r="F93" s="164"/>
      <c r="G93" s="164"/>
      <c r="H93" s="164"/>
      <c r="I93" s="164"/>
      <c r="J93" s="164"/>
      <c r="K93" s="29"/>
      <c r="L93" s="38"/>
      <c r="S93" s="29"/>
      <c r="T93" s="29"/>
      <c r="U93" s="29"/>
      <c r="V93" s="29"/>
      <c r="W93" s="29"/>
      <c r="X93" s="29"/>
      <c r="Y93" s="29"/>
      <c r="Z93" s="29"/>
      <c r="AA93" s="29"/>
      <c r="AB93" s="29"/>
      <c r="AC93" s="29"/>
      <c r="AD93" s="29"/>
      <c r="AE93" s="29"/>
    </row>
    <row r="94" spans="1:47" s="2" customFormat="1" ht="29.25" hidden="1" customHeight="1">
      <c r="A94" s="29"/>
      <c r="B94" s="30"/>
      <c r="C94" s="192" t="s">
        <v>114</v>
      </c>
      <c r="D94" s="175"/>
      <c r="E94" s="175"/>
      <c r="F94" s="175"/>
      <c r="G94" s="175"/>
      <c r="H94" s="175"/>
      <c r="I94" s="175"/>
      <c r="J94" s="193" t="s">
        <v>115</v>
      </c>
      <c r="K94" s="92"/>
      <c r="L94" s="38"/>
      <c r="S94" s="29"/>
      <c r="T94" s="29"/>
      <c r="U94" s="29"/>
      <c r="V94" s="29"/>
      <c r="W94" s="29"/>
      <c r="X94" s="29"/>
      <c r="Y94" s="29"/>
      <c r="Z94" s="29"/>
      <c r="AA94" s="29"/>
      <c r="AB94" s="29"/>
      <c r="AC94" s="29"/>
      <c r="AD94" s="29"/>
      <c r="AE94" s="29"/>
    </row>
    <row r="95" spans="1:47" s="2" customFormat="1" ht="10.35" hidden="1" customHeight="1">
      <c r="A95" s="29"/>
      <c r="B95" s="30"/>
      <c r="C95" s="164"/>
      <c r="D95" s="164"/>
      <c r="E95" s="164"/>
      <c r="F95" s="164"/>
      <c r="G95" s="164"/>
      <c r="H95" s="164"/>
      <c r="I95" s="164"/>
      <c r="J95" s="164"/>
      <c r="K95" s="29"/>
      <c r="L95" s="38"/>
      <c r="S95" s="29"/>
      <c r="T95" s="29"/>
      <c r="U95" s="29"/>
      <c r="V95" s="29"/>
      <c r="W95" s="29"/>
      <c r="X95" s="29"/>
      <c r="Y95" s="29"/>
      <c r="Z95" s="29"/>
      <c r="AA95" s="29"/>
      <c r="AB95" s="29"/>
      <c r="AC95" s="29"/>
      <c r="AD95" s="29"/>
      <c r="AE95" s="29"/>
    </row>
    <row r="96" spans="1:47" s="2" customFormat="1" ht="22.9" hidden="1" customHeight="1">
      <c r="A96" s="29"/>
      <c r="B96" s="30"/>
      <c r="C96" s="194" t="s">
        <v>116</v>
      </c>
      <c r="D96" s="164"/>
      <c r="E96" s="164"/>
      <c r="F96" s="164"/>
      <c r="G96" s="164"/>
      <c r="H96" s="164"/>
      <c r="I96" s="164"/>
      <c r="J96" s="170">
        <f>J121</f>
        <v>0</v>
      </c>
      <c r="K96" s="29"/>
      <c r="L96" s="38"/>
      <c r="S96" s="29"/>
      <c r="T96" s="29"/>
      <c r="U96" s="29"/>
      <c r="V96" s="29"/>
      <c r="W96" s="29"/>
      <c r="X96" s="29"/>
      <c r="Y96" s="29"/>
      <c r="Z96" s="29"/>
      <c r="AA96" s="29"/>
      <c r="AB96" s="29"/>
      <c r="AC96" s="29"/>
      <c r="AD96" s="29"/>
      <c r="AE96" s="29"/>
      <c r="AU96" s="18" t="s">
        <v>117</v>
      </c>
    </row>
    <row r="97" spans="1:31" s="9" customFormat="1" ht="24.95" hidden="1" customHeight="1">
      <c r="B97" s="94"/>
      <c r="C97" s="195"/>
      <c r="D97" s="196" t="s">
        <v>753</v>
      </c>
      <c r="E97" s="197"/>
      <c r="F97" s="197"/>
      <c r="G97" s="197"/>
      <c r="H97" s="197"/>
      <c r="I97" s="197"/>
      <c r="J97" s="198">
        <f>J122</f>
        <v>0</v>
      </c>
      <c r="L97" s="94"/>
    </row>
    <row r="98" spans="1:31" s="10" customFormat="1" ht="19.899999999999999" hidden="1" customHeight="1">
      <c r="B98" s="95"/>
      <c r="C98" s="199"/>
      <c r="D98" s="200" t="s">
        <v>754</v>
      </c>
      <c r="E98" s="201"/>
      <c r="F98" s="201"/>
      <c r="G98" s="201"/>
      <c r="H98" s="201"/>
      <c r="I98" s="201"/>
      <c r="J98" s="202">
        <f>J123</f>
        <v>0</v>
      </c>
      <c r="L98" s="95"/>
    </row>
    <row r="99" spans="1:31" s="10" customFormat="1" ht="19.899999999999999" hidden="1" customHeight="1">
      <c r="B99" s="95"/>
      <c r="C99" s="199"/>
      <c r="D99" s="200" t="s">
        <v>755</v>
      </c>
      <c r="E99" s="201"/>
      <c r="F99" s="201"/>
      <c r="G99" s="201"/>
      <c r="H99" s="201"/>
      <c r="I99" s="201"/>
      <c r="J99" s="202">
        <f>J139</f>
        <v>0</v>
      </c>
      <c r="L99" s="95"/>
    </row>
    <row r="100" spans="1:31" s="10" customFormat="1" ht="19.899999999999999" hidden="1" customHeight="1">
      <c r="B100" s="95"/>
      <c r="C100" s="199"/>
      <c r="D100" s="200" t="s">
        <v>756</v>
      </c>
      <c r="E100" s="201"/>
      <c r="F100" s="201"/>
      <c r="G100" s="201"/>
      <c r="H100" s="201"/>
      <c r="I100" s="201"/>
      <c r="J100" s="202">
        <f>J169</f>
        <v>0</v>
      </c>
      <c r="L100" s="95"/>
    </row>
    <row r="101" spans="1:31" s="9" customFormat="1" ht="24.95" hidden="1" customHeight="1">
      <c r="B101" s="94"/>
      <c r="C101" s="195"/>
      <c r="D101" s="196" t="s">
        <v>757</v>
      </c>
      <c r="E101" s="197"/>
      <c r="F101" s="197"/>
      <c r="G101" s="197"/>
      <c r="H101" s="197"/>
      <c r="I101" s="197"/>
      <c r="J101" s="198">
        <f>J209</f>
        <v>0</v>
      </c>
      <c r="L101" s="94"/>
    </row>
    <row r="102" spans="1:31" s="2" customFormat="1" ht="21.75" hidden="1" customHeight="1">
      <c r="A102" s="29"/>
      <c r="B102" s="30"/>
      <c r="C102" s="164"/>
      <c r="D102" s="164"/>
      <c r="E102" s="164"/>
      <c r="F102" s="164"/>
      <c r="G102" s="164"/>
      <c r="H102" s="164"/>
      <c r="I102" s="164"/>
      <c r="J102" s="164"/>
      <c r="K102" s="29"/>
      <c r="L102" s="38"/>
      <c r="S102" s="29"/>
      <c r="T102" s="29"/>
      <c r="U102" s="29"/>
      <c r="V102" s="29"/>
      <c r="W102" s="29"/>
      <c r="X102" s="29"/>
      <c r="Y102" s="29"/>
      <c r="Z102" s="29"/>
      <c r="AA102" s="29"/>
      <c r="AB102" s="29"/>
      <c r="AC102" s="29"/>
      <c r="AD102" s="29"/>
      <c r="AE102" s="29"/>
    </row>
    <row r="103" spans="1:31" s="2" customFormat="1" ht="6.95" hidden="1" customHeight="1">
      <c r="A103" s="29"/>
      <c r="B103" s="43"/>
      <c r="C103" s="189"/>
      <c r="D103" s="189"/>
      <c r="E103" s="189"/>
      <c r="F103" s="189"/>
      <c r="G103" s="189"/>
      <c r="H103" s="189"/>
      <c r="I103" s="189"/>
      <c r="J103" s="189"/>
      <c r="K103" s="44"/>
      <c r="L103" s="38"/>
      <c r="S103" s="29"/>
      <c r="T103" s="29"/>
      <c r="U103" s="29"/>
      <c r="V103" s="29"/>
      <c r="W103" s="29"/>
      <c r="X103" s="29"/>
      <c r="Y103" s="29"/>
      <c r="Z103" s="29"/>
      <c r="AA103" s="29"/>
      <c r="AB103" s="29"/>
      <c r="AC103" s="29"/>
      <c r="AD103" s="29"/>
      <c r="AE103" s="29"/>
    </row>
    <row r="104" spans="1:31" hidden="1">
      <c r="C104" s="87"/>
      <c r="D104" s="87"/>
      <c r="E104" s="87"/>
      <c r="F104" s="87"/>
      <c r="G104" s="87"/>
      <c r="H104" s="87"/>
      <c r="I104" s="87"/>
      <c r="J104" s="87"/>
    </row>
    <row r="105" spans="1:31" hidden="1">
      <c r="C105" s="87"/>
      <c r="D105" s="87"/>
      <c r="E105" s="87"/>
      <c r="F105" s="87"/>
      <c r="G105" s="87"/>
      <c r="H105" s="87"/>
      <c r="I105" s="87"/>
      <c r="J105" s="87"/>
    </row>
    <row r="106" spans="1:31" hidden="1">
      <c r="C106" s="87"/>
      <c r="D106" s="87"/>
      <c r="E106" s="87"/>
      <c r="F106" s="87"/>
      <c r="G106" s="87"/>
      <c r="H106" s="87"/>
      <c r="I106" s="87"/>
      <c r="J106" s="87"/>
    </row>
    <row r="107" spans="1:31" s="2" customFormat="1" ht="6.95" customHeight="1">
      <c r="A107" s="29"/>
      <c r="B107" s="45"/>
      <c r="C107" s="190"/>
      <c r="D107" s="190"/>
      <c r="E107" s="190"/>
      <c r="F107" s="190"/>
      <c r="G107" s="190"/>
      <c r="H107" s="190"/>
      <c r="I107" s="190"/>
      <c r="J107" s="190"/>
      <c r="K107" s="46"/>
      <c r="L107" s="38"/>
      <c r="S107" s="29"/>
      <c r="T107" s="29"/>
      <c r="U107" s="29"/>
      <c r="V107" s="29"/>
      <c r="W107" s="29"/>
      <c r="X107" s="29"/>
      <c r="Y107" s="29"/>
      <c r="Z107" s="29"/>
      <c r="AA107" s="29"/>
      <c r="AB107" s="29"/>
      <c r="AC107" s="29"/>
      <c r="AD107" s="29"/>
      <c r="AE107" s="29"/>
    </row>
    <row r="108" spans="1:31" s="2" customFormat="1" ht="24.95" customHeight="1">
      <c r="A108" s="29"/>
      <c r="B108" s="30"/>
      <c r="C108" s="162" t="s">
        <v>130</v>
      </c>
      <c r="D108" s="164"/>
      <c r="E108" s="164"/>
      <c r="F108" s="164"/>
      <c r="G108" s="164"/>
      <c r="H108" s="164"/>
      <c r="I108" s="164"/>
      <c r="J108" s="164"/>
      <c r="K108" s="29"/>
      <c r="L108" s="38"/>
      <c r="S108" s="29"/>
      <c r="T108" s="29"/>
      <c r="U108" s="29"/>
      <c r="V108" s="29"/>
      <c r="W108" s="29"/>
      <c r="X108" s="29"/>
      <c r="Y108" s="29"/>
      <c r="Z108" s="29"/>
      <c r="AA108" s="29"/>
      <c r="AB108" s="29"/>
      <c r="AC108" s="29"/>
      <c r="AD108" s="29"/>
      <c r="AE108" s="29"/>
    </row>
    <row r="109" spans="1:31" s="2" customFormat="1" ht="6.95" customHeight="1">
      <c r="A109" s="29"/>
      <c r="B109" s="30"/>
      <c r="C109" s="164"/>
      <c r="D109" s="164"/>
      <c r="E109" s="164"/>
      <c r="F109" s="164"/>
      <c r="G109" s="164"/>
      <c r="H109" s="164"/>
      <c r="I109" s="164"/>
      <c r="J109" s="164"/>
      <c r="K109" s="29"/>
      <c r="L109" s="38"/>
      <c r="S109" s="29"/>
      <c r="T109" s="29"/>
      <c r="U109" s="29"/>
      <c r="V109" s="29"/>
      <c r="W109" s="29"/>
      <c r="X109" s="29"/>
      <c r="Y109" s="29"/>
      <c r="Z109" s="29"/>
      <c r="AA109" s="29"/>
      <c r="AB109" s="29"/>
      <c r="AC109" s="29"/>
      <c r="AD109" s="29"/>
      <c r="AE109" s="29"/>
    </row>
    <row r="110" spans="1:31" s="2" customFormat="1" ht="12" customHeight="1">
      <c r="A110" s="29"/>
      <c r="B110" s="30"/>
      <c r="C110" s="163" t="s">
        <v>14</v>
      </c>
      <c r="D110" s="164"/>
      <c r="E110" s="164"/>
      <c r="F110" s="164"/>
      <c r="G110" s="164"/>
      <c r="H110" s="164"/>
      <c r="I110" s="164"/>
      <c r="J110" s="164"/>
      <c r="K110" s="29"/>
      <c r="L110" s="38"/>
      <c r="S110" s="29"/>
      <c r="T110" s="29"/>
      <c r="U110" s="29"/>
      <c r="V110" s="29"/>
      <c r="W110" s="29"/>
      <c r="X110" s="29"/>
      <c r="Y110" s="29"/>
      <c r="Z110" s="29"/>
      <c r="AA110" s="29"/>
      <c r="AB110" s="29"/>
      <c r="AC110" s="29"/>
      <c r="AD110" s="29"/>
      <c r="AE110" s="29"/>
    </row>
    <row r="111" spans="1:31" s="2" customFormat="1" ht="16.5" customHeight="1">
      <c r="A111" s="29"/>
      <c r="B111" s="30"/>
      <c r="C111" s="164"/>
      <c r="D111" s="164"/>
      <c r="E111" s="283" t="str">
        <f>E7</f>
        <v>Revitalizace parkoviště u NB</v>
      </c>
      <c r="F111" s="284"/>
      <c r="G111" s="284"/>
      <c r="H111" s="284"/>
      <c r="I111" s="164"/>
      <c r="J111" s="164"/>
      <c r="K111" s="29"/>
      <c r="L111" s="38"/>
      <c r="S111" s="29"/>
      <c r="T111" s="29"/>
      <c r="U111" s="29"/>
      <c r="V111" s="29"/>
      <c r="W111" s="29"/>
      <c r="X111" s="29"/>
      <c r="Y111" s="29"/>
      <c r="Z111" s="29"/>
      <c r="AA111" s="29"/>
      <c r="AB111" s="29"/>
      <c r="AC111" s="29"/>
      <c r="AD111" s="29"/>
      <c r="AE111" s="29"/>
    </row>
    <row r="112" spans="1:31" s="2" customFormat="1" ht="12" customHeight="1">
      <c r="A112" s="29"/>
      <c r="B112" s="30"/>
      <c r="C112" s="163" t="s">
        <v>111</v>
      </c>
      <c r="D112" s="164"/>
      <c r="E112" s="164"/>
      <c r="F112" s="164"/>
      <c r="G112" s="164"/>
      <c r="H112" s="164"/>
      <c r="I112" s="164"/>
      <c r="J112" s="164"/>
      <c r="K112" s="29"/>
      <c r="L112" s="38"/>
      <c r="S112" s="29"/>
      <c r="T112" s="29"/>
      <c r="U112" s="29"/>
      <c r="V112" s="29"/>
      <c r="W112" s="29"/>
      <c r="X112" s="29"/>
      <c r="Y112" s="29"/>
      <c r="Z112" s="29"/>
      <c r="AA112" s="29"/>
      <c r="AB112" s="29"/>
      <c r="AC112" s="29"/>
      <c r="AD112" s="29"/>
      <c r="AE112" s="29"/>
    </row>
    <row r="113" spans="1:65" s="2" customFormat="1" ht="16.5" customHeight="1">
      <c r="A113" s="29"/>
      <c r="B113" s="30"/>
      <c r="C113" s="164"/>
      <c r="D113" s="164"/>
      <c r="E113" s="281" t="str">
        <f>E9</f>
        <v>04 - Vytápění</v>
      </c>
      <c r="F113" s="282"/>
      <c r="G113" s="282"/>
      <c r="H113" s="282"/>
      <c r="I113" s="164"/>
      <c r="J113" s="164"/>
      <c r="K113" s="29"/>
      <c r="L113" s="38"/>
      <c r="S113" s="29"/>
      <c r="T113" s="29"/>
      <c r="U113" s="29"/>
      <c r="V113" s="29"/>
      <c r="W113" s="29"/>
      <c r="X113" s="29"/>
      <c r="Y113" s="29"/>
      <c r="Z113" s="29"/>
      <c r="AA113" s="29"/>
      <c r="AB113" s="29"/>
      <c r="AC113" s="29"/>
      <c r="AD113" s="29"/>
      <c r="AE113" s="29"/>
    </row>
    <row r="114" spans="1:65" s="2" customFormat="1" ht="6.95" customHeight="1">
      <c r="A114" s="29"/>
      <c r="B114" s="30"/>
      <c r="C114" s="164"/>
      <c r="D114" s="164"/>
      <c r="E114" s="164"/>
      <c r="F114" s="164"/>
      <c r="G114" s="164"/>
      <c r="H114" s="164"/>
      <c r="I114" s="164"/>
      <c r="J114" s="164"/>
      <c r="K114" s="29"/>
      <c r="L114" s="38"/>
      <c r="S114" s="29"/>
      <c r="T114" s="29"/>
      <c r="U114" s="29"/>
      <c r="V114" s="29"/>
      <c r="W114" s="29"/>
      <c r="X114" s="29"/>
      <c r="Y114" s="29"/>
      <c r="Z114" s="29"/>
      <c r="AA114" s="29"/>
      <c r="AB114" s="29"/>
      <c r="AC114" s="29"/>
      <c r="AD114" s="29"/>
      <c r="AE114" s="29"/>
    </row>
    <row r="115" spans="1:65" s="2" customFormat="1" ht="12" customHeight="1">
      <c r="A115" s="29"/>
      <c r="B115" s="30"/>
      <c r="C115" s="163" t="s">
        <v>18</v>
      </c>
      <c r="D115" s="164"/>
      <c r="E115" s="164"/>
      <c r="F115" s="165" t="str">
        <f>F12</f>
        <v xml:space="preserve">Praha </v>
      </c>
      <c r="G115" s="164"/>
      <c r="H115" s="164"/>
      <c r="I115" s="163" t="s">
        <v>20</v>
      </c>
      <c r="J115" s="166" t="str">
        <f>IF(J12="","",J12)</f>
        <v>17. 9. 2025</v>
      </c>
      <c r="K115" s="29"/>
      <c r="L115" s="38"/>
      <c r="S115" s="29"/>
      <c r="T115" s="29"/>
      <c r="U115" s="29"/>
      <c r="V115" s="29"/>
      <c r="W115" s="29"/>
      <c r="X115" s="29"/>
      <c r="Y115" s="29"/>
      <c r="Z115" s="29"/>
      <c r="AA115" s="29"/>
      <c r="AB115" s="29"/>
      <c r="AC115" s="29"/>
      <c r="AD115" s="29"/>
      <c r="AE115" s="29"/>
    </row>
    <row r="116" spans="1:65" s="2" customFormat="1" ht="6.95" customHeight="1">
      <c r="A116" s="29"/>
      <c r="B116" s="30"/>
      <c r="C116" s="164"/>
      <c r="D116" s="164"/>
      <c r="E116" s="164"/>
      <c r="F116" s="164"/>
      <c r="G116" s="164"/>
      <c r="H116" s="164"/>
      <c r="I116" s="164"/>
      <c r="J116" s="164"/>
      <c r="K116" s="29"/>
      <c r="L116" s="38"/>
      <c r="S116" s="29"/>
      <c r="T116" s="29"/>
      <c r="U116" s="29"/>
      <c r="V116" s="29"/>
      <c r="W116" s="29"/>
      <c r="X116" s="29"/>
      <c r="Y116" s="29"/>
      <c r="Z116" s="29"/>
      <c r="AA116" s="29"/>
      <c r="AB116" s="29"/>
      <c r="AC116" s="29"/>
      <c r="AD116" s="29"/>
      <c r="AE116" s="29"/>
    </row>
    <row r="117" spans="1:65" s="2" customFormat="1" ht="15.2" customHeight="1">
      <c r="A117" s="29"/>
      <c r="B117" s="30"/>
      <c r="C117" s="163" t="s">
        <v>22</v>
      </c>
      <c r="D117" s="164"/>
      <c r="E117" s="164"/>
      <c r="F117" s="165" t="str">
        <f>E15</f>
        <v xml:space="preserve"> </v>
      </c>
      <c r="G117" s="164"/>
      <c r="H117" s="164"/>
      <c r="I117" s="163" t="s">
        <v>27</v>
      </c>
      <c r="J117" s="191" t="str">
        <f>E21</f>
        <v xml:space="preserve"> </v>
      </c>
      <c r="K117" s="29"/>
      <c r="L117" s="38"/>
      <c r="S117" s="29"/>
      <c r="T117" s="29"/>
      <c r="U117" s="29"/>
      <c r="V117" s="29"/>
      <c r="W117" s="29"/>
      <c r="X117" s="29"/>
      <c r="Y117" s="29"/>
      <c r="Z117" s="29"/>
      <c r="AA117" s="29"/>
      <c r="AB117" s="29"/>
      <c r="AC117" s="29"/>
      <c r="AD117" s="29"/>
      <c r="AE117" s="29"/>
    </row>
    <row r="118" spans="1:65" s="2" customFormat="1" ht="15.2" customHeight="1">
      <c r="A118" s="29"/>
      <c r="B118" s="30"/>
      <c r="C118" s="163" t="s">
        <v>26</v>
      </c>
      <c r="D118" s="164"/>
      <c r="E118" s="164"/>
      <c r="F118" s="165" t="str">
        <f>IF(E18="","",E18)</f>
        <v xml:space="preserve"> </v>
      </c>
      <c r="G118" s="164"/>
      <c r="H118" s="164"/>
      <c r="I118" s="163" t="s">
        <v>29</v>
      </c>
      <c r="J118" s="191" t="str">
        <f>E24</f>
        <v>Ing. Milan Dušek</v>
      </c>
      <c r="K118" s="29"/>
      <c r="L118" s="38"/>
      <c r="S118" s="29"/>
      <c r="T118" s="29"/>
      <c r="U118" s="29"/>
      <c r="V118" s="29"/>
      <c r="W118" s="29"/>
      <c r="X118" s="29"/>
      <c r="Y118" s="29"/>
      <c r="Z118" s="29"/>
      <c r="AA118" s="29"/>
      <c r="AB118" s="29"/>
      <c r="AC118" s="29"/>
      <c r="AD118" s="29"/>
      <c r="AE118" s="29"/>
    </row>
    <row r="119" spans="1:65" s="2" customFormat="1" ht="10.35" customHeight="1">
      <c r="A119" s="29"/>
      <c r="B119" s="30"/>
      <c r="C119" s="164"/>
      <c r="D119" s="164"/>
      <c r="E119" s="164"/>
      <c r="F119" s="164"/>
      <c r="G119" s="164"/>
      <c r="H119" s="164"/>
      <c r="I119" s="164"/>
      <c r="J119" s="164"/>
      <c r="K119" s="29"/>
      <c r="L119" s="38"/>
      <c r="S119" s="29"/>
      <c r="T119" s="29"/>
      <c r="U119" s="29"/>
      <c r="V119" s="29"/>
      <c r="W119" s="29"/>
      <c r="X119" s="29"/>
      <c r="Y119" s="29"/>
      <c r="Z119" s="29"/>
      <c r="AA119" s="29"/>
      <c r="AB119" s="29"/>
      <c r="AC119" s="29"/>
      <c r="AD119" s="29"/>
      <c r="AE119" s="29"/>
    </row>
    <row r="120" spans="1:65" s="11" customFormat="1" ht="29.25" customHeight="1">
      <c r="A120" s="96"/>
      <c r="B120" s="97"/>
      <c r="C120" s="203" t="s">
        <v>131</v>
      </c>
      <c r="D120" s="204" t="s">
        <v>57</v>
      </c>
      <c r="E120" s="204" t="s">
        <v>53</v>
      </c>
      <c r="F120" s="204" t="s">
        <v>54</v>
      </c>
      <c r="G120" s="204" t="s">
        <v>132</v>
      </c>
      <c r="H120" s="204" t="s">
        <v>133</v>
      </c>
      <c r="I120" s="204" t="s">
        <v>134</v>
      </c>
      <c r="J120" s="205" t="s">
        <v>115</v>
      </c>
      <c r="K120" s="98" t="s">
        <v>135</v>
      </c>
      <c r="L120" s="99"/>
      <c r="M120" s="57" t="s">
        <v>1</v>
      </c>
      <c r="N120" s="58" t="s">
        <v>36</v>
      </c>
      <c r="O120" s="58" t="s">
        <v>136</v>
      </c>
      <c r="P120" s="58" t="s">
        <v>137</v>
      </c>
      <c r="Q120" s="58" t="s">
        <v>138</v>
      </c>
      <c r="R120" s="58" t="s">
        <v>139</v>
      </c>
      <c r="S120" s="58" t="s">
        <v>140</v>
      </c>
      <c r="T120" s="59" t="s">
        <v>141</v>
      </c>
      <c r="U120" s="96"/>
      <c r="V120" s="96"/>
      <c r="W120" s="96"/>
      <c r="X120" s="96"/>
      <c r="Y120" s="96"/>
      <c r="Z120" s="96"/>
      <c r="AA120" s="96"/>
      <c r="AB120" s="96"/>
      <c r="AC120" s="96"/>
      <c r="AD120" s="96"/>
      <c r="AE120" s="96"/>
    </row>
    <row r="121" spans="1:65" s="2" customFormat="1" ht="22.9" customHeight="1">
      <c r="A121" s="29"/>
      <c r="B121" s="30"/>
      <c r="C121" s="206" t="s">
        <v>142</v>
      </c>
      <c r="D121" s="164"/>
      <c r="E121" s="164"/>
      <c r="F121" s="164"/>
      <c r="G121" s="164"/>
      <c r="H121" s="164"/>
      <c r="I121" s="164"/>
      <c r="J121" s="207">
        <f>BK121</f>
        <v>0</v>
      </c>
      <c r="K121" s="29"/>
      <c r="L121" s="30"/>
      <c r="M121" s="60"/>
      <c r="N121" s="51"/>
      <c r="O121" s="61"/>
      <c r="P121" s="100">
        <f>P122+P209</f>
        <v>233.59242699999999</v>
      </c>
      <c r="Q121" s="61"/>
      <c r="R121" s="100">
        <f>R122+R209</f>
        <v>3.6392699999999998</v>
      </c>
      <c r="S121" s="61"/>
      <c r="T121" s="101">
        <f>T122+T209</f>
        <v>8.5800000000000008E-3</v>
      </c>
      <c r="U121" s="29"/>
      <c r="V121" s="29"/>
      <c r="W121" s="29"/>
      <c r="X121" s="29"/>
      <c r="Y121" s="29"/>
      <c r="Z121" s="29"/>
      <c r="AA121" s="29"/>
      <c r="AB121" s="29"/>
      <c r="AC121" s="29"/>
      <c r="AD121" s="29"/>
      <c r="AE121" s="29"/>
      <c r="AT121" s="18" t="s">
        <v>71</v>
      </c>
      <c r="AU121" s="18" t="s">
        <v>117</v>
      </c>
      <c r="BK121" s="102">
        <f>BK122+BK209</f>
        <v>0</v>
      </c>
    </row>
    <row r="122" spans="1:65" s="12" customFormat="1" ht="25.9" customHeight="1">
      <c r="B122" s="103"/>
      <c r="C122" s="208"/>
      <c r="D122" s="209" t="s">
        <v>71</v>
      </c>
      <c r="E122" s="210" t="s">
        <v>758</v>
      </c>
      <c r="F122" s="210" t="s">
        <v>759</v>
      </c>
      <c r="G122" s="208"/>
      <c r="H122" s="208"/>
      <c r="I122" s="208"/>
      <c r="J122" s="211">
        <f>BK122</f>
        <v>0</v>
      </c>
      <c r="L122" s="103"/>
      <c r="M122" s="105"/>
      <c r="N122" s="106"/>
      <c r="O122" s="106"/>
      <c r="P122" s="107">
        <f>P123+P139+P169</f>
        <v>233.59242699999999</v>
      </c>
      <c r="Q122" s="106"/>
      <c r="R122" s="107">
        <f>R123+R139+R169</f>
        <v>3.6392699999999998</v>
      </c>
      <c r="S122" s="106"/>
      <c r="T122" s="108">
        <f>T123+T139+T169</f>
        <v>8.5800000000000008E-3</v>
      </c>
      <c r="AR122" s="104" t="s">
        <v>82</v>
      </c>
      <c r="AT122" s="109" t="s">
        <v>71</v>
      </c>
      <c r="AU122" s="109" t="s">
        <v>72</v>
      </c>
      <c r="AY122" s="104" t="s">
        <v>145</v>
      </c>
      <c r="BK122" s="110">
        <f>BK123+BK139+BK169</f>
        <v>0</v>
      </c>
    </row>
    <row r="123" spans="1:65" s="12" customFormat="1" ht="22.9" customHeight="1">
      <c r="B123" s="103"/>
      <c r="C123" s="208"/>
      <c r="D123" s="209" t="s">
        <v>71</v>
      </c>
      <c r="E123" s="212" t="s">
        <v>760</v>
      </c>
      <c r="F123" s="212" t="s">
        <v>761</v>
      </c>
      <c r="G123" s="208"/>
      <c r="H123" s="208"/>
      <c r="I123" s="208"/>
      <c r="J123" s="213">
        <f>BK123</f>
        <v>0</v>
      </c>
      <c r="L123" s="103"/>
      <c r="M123" s="105"/>
      <c r="N123" s="106"/>
      <c r="O123" s="106"/>
      <c r="P123" s="107">
        <f>SUM(P124:P138)</f>
        <v>52.416511999999997</v>
      </c>
      <c r="Q123" s="106"/>
      <c r="R123" s="107">
        <f>SUM(R124:R138)</f>
        <v>2.4482399999999997</v>
      </c>
      <c r="S123" s="106"/>
      <c r="T123" s="108">
        <f>SUM(T124:T138)</f>
        <v>0</v>
      </c>
      <c r="AR123" s="104" t="s">
        <v>82</v>
      </c>
      <c r="AT123" s="109" t="s">
        <v>71</v>
      </c>
      <c r="AU123" s="109" t="s">
        <v>80</v>
      </c>
      <c r="AY123" s="104" t="s">
        <v>145</v>
      </c>
      <c r="BK123" s="110">
        <f>SUM(BK124:BK138)</f>
        <v>0</v>
      </c>
    </row>
    <row r="124" spans="1:65" s="2" customFormat="1" ht="37.9" customHeight="1">
      <c r="A124" s="29"/>
      <c r="B124" s="111"/>
      <c r="C124" s="214" t="s">
        <v>80</v>
      </c>
      <c r="D124" s="214" t="s">
        <v>147</v>
      </c>
      <c r="E124" s="215" t="s">
        <v>762</v>
      </c>
      <c r="F124" s="216" t="s">
        <v>763</v>
      </c>
      <c r="G124" s="217" t="s">
        <v>764</v>
      </c>
      <c r="H124" s="218">
        <v>2</v>
      </c>
      <c r="I124" s="239">
        <v>0</v>
      </c>
      <c r="J124" s="219">
        <f>ROUND(I124*H124,2)</f>
        <v>0</v>
      </c>
      <c r="K124" s="112"/>
      <c r="L124" s="30"/>
      <c r="M124" s="113" t="s">
        <v>1</v>
      </c>
      <c r="N124" s="114" t="s">
        <v>37</v>
      </c>
      <c r="O124" s="115">
        <v>0.5</v>
      </c>
      <c r="P124" s="115">
        <f>O124*H124</f>
        <v>1</v>
      </c>
      <c r="Q124" s="115">
        <v>3.9300000000000003E-3</v>
      </c>
      <c r="R124" s="115">
        <f>Q124*H124</f>
        <v>7.8600000000000007E-3</v>
      </c>
      <c r="S124" s="115">
        <v>0</v>
      </c>
      <c r="T124" s="116">
        <f>S124*H124</f>
        <v>0</v>
      </c>
      <c r="U124" s="29"/>
      <c r="V124" s="29"/>
      <c r="W124" s="29"/>
      <c r="X124" s="29"/>
      <c r="Y124" s="29"/>
      <c r="Z124" s="29"/>
      <c r="AA124" s="29"/>
      <c r="AB124" s="29"/>
      <c r="AC124" s="29"/>
      <c r="AD124" s="29"/>
      <c r="AE124" s="29"/>
      <c r="AR124" s="117" t="s">
        <v>231</v>
      </c>
      <c r="AT124" s="117" t="s">
        <v>147</v>
      </c>
      <c r="AU124" s="117" t="s">
        <v>82</v>
      </c>
      <c r="AY124" s="18" t="s">
        <v>145</v>
      </c>
      <c r="BE124" s="118">
        <f>IF(N124="základní",J124,0)</f>
        <v>0</v>
      </c>
      <c r="BF124" s="118">
        <f>IF(N124="snížená",J124,0)</f>
        <v>0</v>
      </c>
      <c r="BG124" s="118">
        <f>IF(N124="zákl. přenesená",J124,0)</f>
        <v>0</v>
      </c>
      <c r="BH124" s="118">
        <f>IF(N124="sníž. přenesená",J124,0)</f>
        <v>0</v>
      </c>
      <c r="BI124" s="118">
        <f>IF(N124="nulová",J124,0)</f>
        <v>0</v>
      </c>
      <c r="BJ124" s="18" t="s">
        <v>80</v>
      </c>
      <c r="BK124" s="118">
        <f>ROUND(I124*H124,2)</f>
        <v>0</v>
      </c>
      <c r="BL124" s="18" t="s">
        <v>231</v>
      </c>
      <c r="BM124" s="117" t="s">
        <v>765</v>
      </c>
    </row>
    <row r="125" spans="1:65" s="2" customFormat="1" ht="19.5">
      <c r="A125" s="29"/>
      <c r="B125" s="30"/>
      <c r="C125" s="164"/>
      <c r="D125" s="221" t="s">
        <v>750</v>
      </c>
      <c r="E125" s="164"/>
      <c r="F125" s="245" t="s">
        <v>766</v>
      </c>
      <c r="G125" s="164"/>
      <c r="H125" s="164"/>
      <c r="I125" s="164"/>
      <c r="J125" s="164"/>
      <c r="K125" s="29"/>
      <c r="L125" s="30"/>
      <c r="M125" s="156"/>
      <c r="N125" s="157"/>
      <c r="O125" s="53"/>
      <c r="P125" s="53"/>
      <c r="Q125" s="53"/>
      <c r="R125" s="53"/>
      <c r="S125" s="53"/>
      <c r="T125" s="54"/>
      <c r="U125" s="29"/>
      <c r="V125" s="29"/>
      <c r="W125" s="29"/>
      <c r="X125" s="29"/>
      <c r="Y125" s="29"/>
      <c r="Z125" s="29"/>
      <c r="AA125" s="29"/>
      <c r="AB125" s="29"/>
      <c r="AC125" s="29"/>
      <c r="AD125" s="29"/>
      <c r="AE125" s="29"/>
      <c r="AT125" s="18" t="s">
        <v>750</v>
      </c>
      <c r="AU125" s="18" t="s">
        <v>82</v>
      </c>
    </row>
    <row r="126" spans="1:65" s="2" customFormat="1" ht="37.9" customHeight="1">
      <c r="A126" s="29"/>
      <c r="B126" s="111"/>
      <c r="C126" s="214" t="s">
        <v>82</v>
      </c>
      <c r="D126" s="214" t="s">
        <v>147</v>
      </c>
      <c r="E126" s="215" t="s">
        <v>767</v>
      </c>
      <c r="F126" s="216" t="s">
        <v>768</v>
      </c>
      <c r="G126" s="217" t="s">
        <v>764</v>
      </c>
      <c r="H126" s="218">
        <v>1</v>
      </c>
      <c r="I126" s="239">
        <v>0</v>
      </c>
      <c r="J126" s="219">
        <f>ROUND(I126*H126,2)</f>
        <v>0</v>
      </c>
      <c r="K126" s="112"/>
      <c r="L126" s="30"/>
      <c r="M126" s="113" t="s">
        <v>1</v>
      </c>
      <c r="N126" s="114" t="s">
        <v>37</v>
      </c>
      <c r="O126" s="115">
        <v>0.8</v>
      </c>
      <c r="P126" s="115">
        <f>O126*H126</f>
        <v>0.8</v>
      </c>
      <c r="Q126" s="115">
        <v>1.967E-2</v>
      </c>
      <c r="R126" s="115">
        <f>Q126*H126</f>
        <v>1.967E-2</v>
      </c>
      <c r="S126" s="115">
        <v>0</v>
      </c>
      <c r="T126" s="116">
        <f>S126*H126</f>
        <v>0</v>
      </c>
      <c r="U126" s="29"/>
      <c r="V126" s="29"/>
      <c r="W126" s="29"/>
      <c r="X126" s="29"/>
      <c r="Y126" s="29"/>
      <c r="Z126" s="29"/>
      <c r="AA126" s="29"/>
      <c r="AB126" s="29"/>
      <c r="AC126" s="29"/>
      <c r="AD126" s="29"/>
      <c r="AE126" s="29"/>
      <c r="AR126" s="117" t="s">
        <v>231</v>
      </c>
      <c r="AT126" s="117" t="s">
        <v>147</v>
      </c>
      <c r="AU126" s="117" t="s">
        <v>82</v>
      </c>
      <c r="AY126" s="18" t="s">
        <v>145</v>
      </c>
      <c r="BE126" s="118">
        <f>IF(N126="základní",J126,0)</f>
        <v>0</v>
      </c>
      <c r="BF126" s="118">
        <f>IF(N126="snížená",J126,0)</f>
        <v>0</v>
      </c>
      <c r="BG126" s="118">
        <f>IF(N126="zákl. přenesená",J126,0)</f>
        <v>0</v>
      </c>
      <c r="BH126" s="118">
        <f>IF(N126="sníž. přenesená",J126,0)</f>
        <v>0</v>
      </c>
      <c r="BI126" s="118">
        <f>IF(N126="nulová",J126,0)</f>
        <v>0</v>
      </c>
      <c r="BJ126" s="18" t="s">
        <v>80</v>
      </c>
      <c r="BK126" s="118">
        <f>ROUND(I126*H126,2)</f>
        <v>0</v>
      </c>
      <c r="BL126" s="18" t="s">
        <v>231</v>
      </c>
      <c r="BM126" s="117" t="s">
        <v>769</v>
      </c>
    </row>
    <row r="127" spans="1:65" s="2" customFormat="1" ht="19.5">
      <c r="A127" s="29"/>
      <c r="B127" s="30"/>
      <c r="C127" s="164"/>
      <c r="D127" s="221" t="s">
        <v>750</v>
      </c>
      <c r="E127" s="164"/>
      <c r="F127" s="245" t="s">
        <v>770</v>
      </c>
      <c r="G127" s="164"/>
      <c r="H127" s="164"/>
      <c r="I127" s="164"/>
      <c r="J127" s="164"/>
      <c r="K127" s="29"/>
      <c r="L127" s="30"/>
      <c r="M127" s="156"/>
      <c r="N127" s="157"/>
      <c r="O127" s="53"/>
      <c r="P127" s="53"/>
      <c r="Q127" s="53"/>
      <c r="R127" s="53"/>
      <c r="S127" s="53"/>
      <c r="T127" s="54"/>
      <c r="U127" s="29"/>
      <c r="V127" s="29"/>
      <c r="W127" s="29"/>
      <c r="X127" s="29"/>
      <c r="Y127" s="29"/>
      <c r="Z127" s="29"/>
      <c r="AA127" s="29"/>
      <c r="AB127" s="29"/>
      <c r="AC127" s="29"/>
      <c r="AD127" s="29"/>
      <c r="AE127" s="29"/>
      <c r="AT127" s="18" t="s">
        <v>750</v>
      </c>
      <c r="AU127" s="18" t="s">
        <v>82</v>
      </c>
    </row>
    <row r="128" spans="1:65" s="2" customFormat="1" ht="37.9" customHeight="1">
      <c r="A128" s="29"/>
      <c r="B128" s="111"/>
      <c r="C128" s="214" t="s">
        <v>161</v>
      </c>
      <c r="D128" s="214" t="s">
        <v>147</v>
      </c>
      <c r="E128" s="215" t="s">
        <v>771</v>
      </c>
      <c r="F128" s="216" t="s">
        <v>772</v>
      </c>
      <c r="G128" s="217" t="s">
        <v>764</v>
      </c>
      <c r="H128" s="218">
        <v>1</v>
      </c>
      <c r="I128" s="239">
        <v>0</v>
      </c>
      <c r="J128" s="219">
        <f>ROUND(I128*H128,2)</f>
        <v>0</v>
      </c>
      <c r="K128" s="112"/>
      <c r="L128" s="30"/>
      <c r="M128" s="113" t="s">
        <v>1</v>
      </c>
      <c r="N128" s="114" t="s">
        <v>37</v>
      </c>
      <c r="O128" s="115">
        <v>0.8</v>
      </c>
      <c r="P128" s="115">
        <f>O128*H128</f>
        <v>0.8</v>
      </c>
      <c r="Q128" s="115">
        <v>3.007E-2</v>
      </c>
      <c r="R128" s="115">
        <f>Q128*H128</f>
        <v>3.007E-2</v>
      </c>
      <c r="S128" s="115">
        <v>0</v>
      </c>
      <c r="T128" s="116">
        <f>S128*H128</f>
        <v>0</v>
      </c>
      <c r="U128" s="29"/>
      <c r="V128" s="29"/>
      <c r="W128" s="29"/>
      <c r="X128" s="29"/>
      <c r="Y128" s="29"/>
      <c r="Z128" s="29"/>
      <c r="AA128" s="29"/>
      <c r="AB128" s="29"/>
      <c r="AC128" s="29"/>
      <c r="AD128" s="29"/>
      <c r="AE128" s="29"/>
      <c r="AR128" s="117" t="s">
        <v>231</v>
      </c>
      <c r="AT128" s="117" t="s">
        <v>147</v>
      </c>
      <c r="AU128" s="117" t="s">
        <v>82</v>
      </c>
      <c r="AY128" s="18" t="s">
        <v>145</v>
      </c>
      <c r="BE128" s="118">
        <f>IF(N128="základní",J128,0)</f>
        <v>0</v>
      </c>
      <c r="BF128" s="118">
        <f>IF(N128="snížená",J128,0)</f>
        <v>0</v>
      </c>
      <c r="BG128" s="118">
        <f>IF(N128="zákl. přenesená",J128,0)</f>
        <v>0</v>
      </c>
      <c r="BH128" s="118">
        <f>IF(N128="sníž. přenesená",J128,0)</f>
        <v>0</v>
      </c>
      <c r="BI128" s="118">
        <f>IF(N128="nulová",J128,0)</f>
        <v>0</v>
      </c>
      <c r="BJ128" s="18" t="s">
        <v>80</v>
      </c>
      <c r="BK128" s="118">
        <f>ROUND(I128*H128,2)</f>
        <v>0</v>
      </c>
      <c r="BL128" s="18" t="s">
        <v>231</v>
      </c>
      <c r="BM128" s="117" t="s">
        <v>773</v>
      </c>
    </row>
    <row r="129" spans="1:65" s="2" customFormat="1" ht="19.5">
      <c r="A129" s="29"/>
      <c r="B129" s="30"/>
      <c r="C129" s="164"/>
      <c r="D129" s="221" t="s">
        <v>750</v>
      </c>
      <c r="E129" s="164"/>
      <c r="F129" s="245" t="s">
        <v>774</v>
      </c>
      <c r="G129" s="164"/>
      <c r="H129" s="164"/>
      <c r="I129" s="164"/>
      <c r="J129" s="164"/>
      <c r="K129" s="29"/>
      <c r="L129" s="30"/>
      <c r="M129" s="156"/>
      <c r="N129" s="157"/>
      <c r="O129" s="53"/>
      <c r="P129" s="53"/>
      <c r="Q129" s="53"/>
      <c r="R129" s="53"/>
      <c r="S129" s="53"/>
      <c r="T129" s="54"/>
      <c r="U129" s="29"/>
      <c r="V129" s="29"/>
      <c r="W129" s="29"/>
      <c r="X129" s="29"/>
      <c r="Y129" s="29"/>
      <c r="Z129" s="29"/>
      <c r="AA129" s="29"/>
      <c r="AB129" s="29"/>
      <c r="AC129" s="29"/>
      <c r="AD129" s="29"/>
      <c r="AE129" s="29"/>
      <c r="AT129" s="18" t="s">
        <v>750</v>
      </c>
      <c r="AU129" s="18" t="s">
        <v>82</v>
      </c>
    </row>
    <row r="130" spans="1:65" s="2" customFormat="1" ht="33" customHeight="1">
      <c r="A130" s="29"/>
      <c r="B130" s="111"/>
      <c r="C130" s="214" t="s">
        <v>151</v>
      </c>
      <c r="D130" s="214" t="s">
        <v>147</v>
      </c>
      <c r="E130" s="215" t="s">
        <v>775</v>
      </c>
      <c r="F130" s="216" t="s">
        <v>776</v>
      </c>
      <c r="G130" s="217" t="s">
        <v>764</v>
      </c>
      <c r="H130" s="218">
        <v>2</v>
      </c>
      <c r="I130" s="239">
        <v>0</v>
      </c>
      <c r="J130" s="219">
        <f t="shared" ref="J130:J138" si="0">ROUND(I130*H130,2)</f>
        <v>0</v>
      </c>
      <c r="K130" s="112"/>
      <c r="L130" s="30"/>
      <c r="M130" s="113" t="s">
        <v>1</v>
      </c>
      <c r="N130" s="114" t="s">
        <v>37</v>
      </c>
      <c r="O130" s="115">
        <v>6</v>
      </c>
      <c r="P130" s="115">
        <f t="shared" ref="P130:P138" si="1">O130*H130</f>
        <v>12</v>
      </c>
      <c r="Q130" s="115">
        <v>0.39844000000000002</v>
      </c>
      <c r="R130" s="115">
        <f t="shared" ref="R130:R138" si="2">Q130*H130</f>
        <v>0.79688000000000003</v>
      </c>
      <c r="S130" s="115">
        <v>0</v>
      </c>
      <c r="T130" s="116">
        <f t="shared" ref="T130:T138" si="3">S130*H130</f>
        <v>0</v>
      </c>
      <c r="U130" s="29"/>
      <c r="V130" s="29"/>
      <c r="W130" s="29"/>
      <c r="X130" s="29"/>
      <c r="Y130" s="29"/>
      <c r="Z130" s="29"/>
      <c r="AA130" s="29"/>
      <c r="AB130" s="29"/>
      <c r="AC130" s="29"/>
      <c r="AD130" s="29"/>
      <c r="AE130" s="29"/>
      <c r="AR130" s="117" t="s">
        <v>231</v>
      </c>
      <c r="AT130" s="117" t="s">
        <v>147</v>
      </c>
      <c r="AU130" s="117" t="s">
        <v>82</v>
      </c>
      <c r="AY130" s="18" t="s">
        <v>145</v>
      </c>
      <c r="BE130" s="118">
        <f t="shared" ref="BE130:BE138" si="4">IF(N130="základní",J130,0)</f>
        <v>0</v>
      </c>
      <c r="BF130" s="118">
        <f t="shared" ref="BF130:BF138" si="5">IF(N130="snížená",J130,0)</f>
        <v>0</v>
      </c>
      <c r="BG130" s="118">
        <f t="shared" ref="BG130:BG138" si="6">IF(N130="zákl. přenesená",J130,0)</f>
        <v>0</v>
      </c>
      <c r="BH130" s="118">
        <f t="shared" ref="BH130:BH138" si="7">IF(N130="sníž. přenesená",J130,0)</f>
        <v>0</v>
      </c>
      <c r="BI130" s="118">
        <f t="shared" ref="BI130:BI138" si="8">IF(N130="nulová",J130,0)</f>
        <v>0</v>
      </c>
      <c r="BJ130" s="18" t="s">
        <v>80</v>
      </c>
      <c r="BK130" s="118">
        <f t="shared" ref="BK130:BK138" si="9">ROUND(I130*H130,2)</f>
        <v>0</v>
      </c>
      <c r="BL130" s="18" t="s">
        <v>231</v>
      </c>
      <c r="BM130" s="117" t="s">
        <v>777</v>
      </c>
    </row>
    <row r="131" spans="1:65" s="2" customFormat="1" ht="21.75" customHeight="1">
      <c r="A131" s="29"/>
      <c r="B131" s="111"/>
      <c r="C131" s="214" t="s">
        <v>171</v>
      </c>
      <c r="D131" s="214" t="s">
        <v>147</v>
      </c>
      <c r="E131" s="215" t="s">
        <v>778</v>
      </c>
      <c r="F131" s="216" t="s">
        <v>779</v>
      </c>
      <c r="G131" s="217" t="s">
        <v>764</v>
      </c>
      <c r="H131" s="218">
        <v>2</v>
      </c>
      <c r="I131" s="239">
        <v>0</v>
      </c>
      <c r="J131" s="219">
        <f t="shared" si="0"/>
        <v>0</v>
      </c>
      <c r="K131" s="112"/>
      <c r="L131" s="30"/>
      <c r="M131" s="113" t="s">
        <v>1</v>
      </c>
      <c r="N131" s="114" t="s">
        <v>37</v>
      </c>
      <c r="O131" s="115">
        <v>6</v>
      </c>
      <c r="P131" s="115">
        <f t="shared" si="1"/>
        <v>12</v>
      </c>
      <c r="Q131" s="115">
        <v>0.39844000000000002</v>
      </c>
      <c r="R131" s="115">
        <f t="shared" si="2"/>
        <v>0.79688000000000003</v>
      </c>
      <c r="S131" s="115">
        <v>0</v>
      </c>
      <c r="T131" s="116">
        <f t="shared" si="3"/>
        <v>0</v>
      </c>
      <c r="U131" s="29"/>
      <c r="V131" s="29"/>
      <c r="W131" s="29"/>
      <c r="X131" s="29"/>
      <c r="Y131" s="29"/>
      <c r="Z131" s="29"/>
      <c r="AA131" s="29"/>
      <c r="AB131" s="29"/>
      <c r="AC131" s="29"/>
      <c r="AD131" s="29"/>
      <c r="AE131" s="29"/>
      <c r="AR131" s="117" t="s">
        <v>231</v>
      </c>
      <c r="AT131" s="117" t="s">
        <v>147</v>
      </c>
      <c r="AU131" s="117" t="s">
        <v>82</v>
      </c>
      <c r="AY131" s="18" t="s">
        <v>145</v>
      </c>
      <c r="BE131" s="118">
        <f t="shared" si="4"/>
        <v>0</v>
      </c>
      <c r="BF131" s="118">
        <f t="shared" si="5"/>
        <v>0</v>
      </c>
      <c r="BG131" s="118">
        <f t="shared" si="6"/>
        <v>0</v>
      </c>
      <c r="BH131" s="118">
        <f t="shared" si="7"/>
        <v>0</v>
      </c>
      <c r="BI131" s="118">
        <f t="shared" si="8"/>
        <v>0</v>
      </c>
      <c r="BJ131" s="18" t="s">
        <v>80</v>
      </c>
      <c r="BK131" s="118">
        <f t="shared" si="9"/>
        <v>0</v>
      </c>
      <c r="BL131" s="18" t="s">
        <v>231</v>
      </c>
      <c r="BM131" s="117" t="s">
        <v>780</v>
      </c>
    </row>
    <row r="132" spans="1:65" s="2" customFormat="1" ht="21.75" customHeight="1">
      <c r="A132" s="29"/>
      <c r="B132" s="111"/>
      <c r="C132" s="214" t="s">
        <v>176</v>
      </c>
      <c r="D132" s="214" t="s">
        <v>147</v>
      </c>
      <c r="E132" s="215" t="s">
        <v>781</v>
      </c>
      <c r="F132" s="216" t="s">
        <v>782</v>
      </c>
      <c r="G132" s="217" t="s">
        <v>764</v>
      </c>
      <c r="H132" s="218">
        <v>1</v>
      </c>
      <c r="I132" s="239">
        <v>0</v>
      </c>
      <c r="J132" s="219">
        <f t="shared" si="0"/>
        <v>0</v>
      </c>
      <c r="K132" s="112"/>
      <c r="L132" s="30"/>
      <c r="M132" s="113" t="s">
        <v>1</v>
      </c>
      <c r="N132" s="114" t="s">
        <v>37</v>
      </c>
      <c r="O132" s="115">
        <v>6</v>
      </c>
      <c r="P132" s="115">
        <f t="shared" si="1"/>
        <v>6</v>
      </c>
      <c r="Q132" s="115">
        <v>0.39844000000000002</v>
      </c>
      <c r="R132" s="115">
        <f t="shared" si="2"/>
        <v>0.39844000000000002</v>
      </c>
      <c r="S132" s="115">
        <v>0</v>
      </c>
      <c r="T132" s="116">
        <f t="shared" si="3"/>
        <v>0</v>
      </c>
      <c r="U132" s="29"/>
      <c r="V132" s="29"/>
      <c r="W132" s="29"/>
      <c r="X132" s="29"/>
      <c r="Y132" s="29"/>
      <c r="Z132" s="29"/>
      <c r="AA132" s="29"/>
      <c r="AB132" s="29"/>
      <c r="AC132" s="29"/>
      <c r="AD132" s="29"/>
      <c r="AE132" s="29"/>
      <c r="AR132" s="117" t="s">
        <v>231</v>
      </c>
      <c r="AT132" s="117" t="s">
        <v>147</v>
      </c>
      <c r="AU132" s="117" t="s">
        <v>82</v>
      </c>
      <c r="AY132" s="18" t="s">
        <v>145</v>
      </c>
      <c r="BE132" s="118">
        <f t="shared" si="4"/>
        <v>0</v>
      </c>
      <c r="BF132" s="118">
        <f t="shared" si="5"/>
        <v>0</v>
      </c>
      <c r="BG132" s="118">
        <f t="shared" si="6"/>
        <v>0</v>
      </c>
      <c r="BH132" s="118">
        <f t="shared" si="7"/>
        <v>0</v>
      </c>
      <c r="BI132" s="118">
        <f t="shared" si="8"/>
        <v>0</v>
      </c>
      <c r="BJ132" s="18" t="s">
        <v>80</v>
      </c>
      <c r="BK132" s="118">
        <f t="shared" si="9"/>
        <v>0</v>
      </c>
      <c r="BL132" s="18" t="s">
        <v>231</v>
      </c>
      <c r="BM132" s="117" t="s">
        <v>783</v>
      </c>
    </row>
    <row r="133" spans="1:65" s="2" customFormat="1" ht="24.2" customHeight="1">
      <c r="A133" s="29"/>
      <c r="B133" s="111"/>
      <c r="C133" s="214" t="s">
        <v>182</v>
      </c>
      <c r="D133" s="214" t="s">
        <v>147</v>
      </c>
      <c r="E133" s="215" t="s">
        <v>784</v>
      </c>
      <c r="F133" s="216" t="s">
        <v>785</v>
      </c>
      <c r="G133" s="217" t="s">
        <v>764</v>
      </c>
      <c r="H133" s="218">
        <v>1</v>
      </c>
      <c r="I133" s="239">
        <v>0</v>
      </c>
      <c r="J133" s="219">
        <f t="shared" si="0"/>
        <v>0</v>
      </c>
      <c r="K133" s="112"/>
      <c r="L133" s="30"/>
      <c r="M133" s="113" t="s">
        <v>1</v>
      </c>
      <c r="N133" s="114" t="s">
        <v>37</v>
      </c>
      <c r="O133" s="115">
        <v>6</v>
      </c>
      <c r="P133" s="115">
        <f t="shared" si="1"/>
        <v>6</v>
      </c>
      <c r="Q133" s="115">
        <v>0.39844000000000002</v>
      </c>
      <c r="R133" s="115">
        <f t="shared" si="2"/>
        <v>0.39844000000000002</v>
      </c>
      <c r="S133" s="115">
        <v>0</v>
      </c>
      <c r="T133" s="116">
        <f t="shared" si="3"/>
        <v>0</v>
      </c>
      <c r="U133" s="29"/>
      <c r="V133" s="29"/>
      <c r="W133" s="29"/>
      <c r="X133" s="29"/>
      <c r="Y133" s="29"/>
      <c r="Z133" s="29"/>
      <c r="AA133" s="29"/>
      <c r="AB133" s="29"/>
      <c r="AC133" s="29"/>
      <c r="AD133" s="29"/>
      <c r="AE133" s="29"/>
      <c r="AR133" s="117" t="s">
        <v>231</v>
      </c>
      <c r="AT133" s="117" t="s">
        <v>147</v>
      </c>
      <c r="AU133" s="117" t="s">
        <v>82</v>
      </c>
      <c r="AY133" s="18" t="s">
        <v>145</v>
      </c>
      <c r="BE133" s="118">
        <f t="shared" si="4"/>
        <v>0</v>
      </c>
      <c r="BF133" s="118">
        <f t="shared" si="5"/>
        <v>0</v>
      </c>
      <c r="BG133" s="118">
        <f t="shared" si="6"/>
        <v>0</v>
      </c>
      <c r="BH133" s="118">
        <f t="shared" si="7"/>
        <v>0</v>
      </c>
      <c r="BI133" s="118">
        <f t="shared" si="8"/>
        <v>0</v>
      </c>
      <c r="BJ133" s="18" t="s">
        <v>80</v>
      </c>
      <c r="BK133" s="118">
        <f t="shared" si="9"/>
        <v>0</v>
      </c>
      <c r="BL133" s="18" t="s">
        <v>231</v>
      </c>
      <c r="BM133" s="117" t="s">
        <v>786</v>
      </c>
    </row>
    <row r="134" spans="1:65" s="2" customFormat="1" ht="33" customHeight="1">
      <c r="A134" s="29"/>
      <c r="B134" s="111"/>
      <c r="C134" s="214" t="s">
        <v>188</v>
      </c>
      <c r="D134" s="214" t="s">
        <v>147</v>
      </c>
      <c r="E134" s="215" t="s">
        <v>787</v>
      </c>
      <c r="F134" s="216" t="s">
        <v>788</v>
      </c>
      <c r="G134" s="217" t="s">
        <v>764</v>
      </c>
      <c r="H134" s="218">
        <v>1</v>
      </c>
      <c r="I134" s="239">
        <v>0</v>
      </c>
      <c r="J134" s="219">
        <f t="shared" si="0"/>
        <v>0</v>
      </c>
      <c r="K134" s="112"/>
      <c r="L134" s="30"/>
      <c r="M134" s="113" t="s">
        <v>1</v>
      </c>
      <c r="N134" s="114" t="s">
        <v>37</v>
      </c>
      <c r="O134" s="115">
        <v>0</v>
      </c>
      <c r="P134" s="115">
        <f t="shared" si="1"/>
        <v>0</v>
      </c>
      <c r="Q134" s="115">
        <v>0</v>
      </c>
      <c r="R134" s="115">
        <f t="shared" si="2"/>
        <v>0</v>
      </c>
      <c r="S134" s="115">
        <v>0</v>
      </c>
      <c r="T134" s="116">
        <f t="shared" si="3"/>
        <v>0</v>
      </c>
      <c r="U134" s="29"/>
      <c r="V134" s="29"/>
      <c r="W134" s="29"/>
      <c r="X134" s="29"/>
      <c r="Y134" s="29"/>
      <c r="Z134" s="29"/>
      <c r="AA134" s="29"/>
      <c r="AB134" s="29"/>
      <c r="AC134" s="29"/>
      <c r="AD134" s="29"/>
      <c r="AE134" s="29"/>
      <c r="AR134" s="117" t="s">
        <v>231</v>
      </c>
      <c r="AT134" s="117" t="s">
        <v>147</v>
      </c>
      <c r="AU134" s="117" t="s">
        <v>82</v>
      </c>
      <c r="AY134" s="18" t="s">
        <v>145</v>
      </c>
      <c r="BE134" s="118">
        <f t="shared" si="4"/>
        <v>0</v>
      </c>
      <c r="BF134" s="118">
        <f t="shared" si="5"/>
        <v>0</v>
      </c>
      <c r="BG134" s="118">
        <f t="shared" si="6"/>
        <v>0</v>
      </c>
      <c r="BH134" s="118">
        <f t="shared" si="7"/>
        <v>0</v>
      </c>
      <c r="BI134" s="118">
        <f t="shared" si="8"/>
        <v>0</v>
      </c>
      <c r="BJ134" s="18" t="s">
        <v>80</v>
      </c>
      <c r="BK134" s="118">
        <f t="shared" si="9"/>
        <v>0</v>
      </c>
      <c r="BL134" s="18" t="s">
        <v>231</v>
      </c>
      <c r="BM134" s="117" t="s">
        <v>789</v>
      </c>
    </row>
    <row r="135" spans="1:65" s="2" customFormat="1" ht="16.5" customHeight="1">
      <c r="A135" s="29"/>
      <c r="B135" s="111"/>
      <c r="C135" s="214" t="s">
        <v>193</v>
      </c>
      <c r="D135" s="214" t="s">
        <v>147</v>
      </c>
      <c r="E135" s="215" t="s">
        <v>790</v>
      </c>
      <c r="F135" s="216" t="s">
        <v>791</v>
      </c>
      <c r="G135" s="217" t="s">
        <v>764</v>
      </c>
      <c r="H135" s="218">
        <v>2</v>
      </c>
      <c r="I135" s="239">
        <v>0</v>
      </c>
      <c r="J135" s="219">
        <f t="shared" si="0"/>
        <v>0</v>
      </c>
      <c r="K135" s="112"/>
      <c r="L135" s="30"/>
      <c r="M135" s="113" t="s">
        <v>1</v>
      </c>
      <c r="N135" s="114" t="s">
        <v>37</v>
      </c>
      <c r="O135" s="115">
        <v>0</v>
      </c>
      <c r="P135" s="115">
        <f t="shared" si="1"/>
        <v>0</v>
      </c>
      <c r="Q135" s="115">
        <v>0</v>
      </c>
      <c r="R135" s="115">
        <f t="shared" si="2"/>
        <v>0</v>
      </c>
      <c r="S135" s="115">
        <v>0</v>
      </c>
      <c r="T135" s="116">
        <f t="shared" si="3"/>
        <v>0</v>
      </c>
      <c r="U135" s="29"/>
      <c r="V135" s="29"/>
      <c r="W135" s="29"/>
      <c r="X135" s="29"/>
      <c r="Y135" s="29"/>
      <c r="Z135" s="29"/>
      <c r="AA135" s="29"/>
      <c r="AB135" s="29"/>
      <c r="AC135" s="29"/>
      <c r="AD135" s="29"/>
      <c r="AE135" s="29"/>
      <c r="AR135" s="117" t="s">
        <v>231</v>
      </c>
      <c r="AT135" s="117" t="s">
        <v>147</v>
      </c>
      <c r="AU135" s="117" t="s">
        <v>82</v>
      </c>
      <c r="AY135" s="18" t="s">
        <v>145</v>
      </c>
      <c r="BE135" s="118">
        <f t="shared" si="4"/>
        <v>0</v>
      </c>
      <c r="BF135" s="118">
        <f t="shared" si="5"/>
        <v>0</v>
      </c>
      <c r="BG135" s="118">
        <f t="shared" si="6"/>
        <v>0</v>
      </c>
      <c r="BH135" s="118">
        <f t="shared" si="7"/>
        <v>0</v>
      </c>
      <c r="BI135" s="118">
        <f t="shared" si="8"/>
        <v>0</v>
      </c>
      <c r="BJ135" s="18" t="s">
        <v>80</v>
      </c>
      <c r="BK135" s="118">
        <f t="shared" si="9"/>
        <v>0</v>
      </c>
      <c r="BL135" s="18" t="s">
        <v>231</v>
      </c>
      <c r="BM135" s="117" t="s">
        <v>792</v>
      </c>
    </row>
    <row r="136" spans="1:65" s="2" customFormat="1" ht="24.2" customHeight="1">
      <c r="A136" s="29"/>
      <c r="B136" s="111"/>
      <c r="C136" s="233" t="s">
        <v>107</v>
      </c>
      <c r="D136" s="233" t="s">
        <v>316</v>
      </c>
      <c r="E136" s="234" t="s">
        <v>793</v>
      </c>
      <c r="F136" s="235" t="s">
        <v>794</v>
      </c>
      <c r="G136" s="236" t="s">
        <v>795</v>
      </c>
      <c r="H136" s="237">
        <v>600</v>
      </c>
      <c r="I136" s="239">
        <v>0</v>
      </c>
      <c r="J136" s="238">
        <f t="shared" si="0"/>
        <v>0</v>
      </c>
      <c r="K136" s="135"/>
      <c r="L136" s="136"/>
      <c r="M136" s="137" t="s">
        <v>1</v>
      </c>
      <c r="N136" s="138" t="s">
        <v>37</v>
      </c>
      <c r="O136" s="115">
        <v>0</v>
      </c>
      <c r="P136" s="115">
        <f t="shared" si="1"/>
        <v>0</v>
      </c>
      <c r="Q136" s="115">
        <v>0</v>
      </c>
      <c r="R136" s="115">
        <f t="shared" si="2"/>
        <v>0</v>
      </c>
      <c r="S136" s="115">
        <v>0</v>
      </c>
      <c r="T136" s="116">
        <f t="shared" si="3"/>
        <v>0</v>
      </c>
      <c r="U136" s="29"/>
      <c r="V136" s="29"/>
      <c r="W136" s="29"/>
      <c r="X136" s="29"/>
      <c r="Y136" s="29"/>
      <c r="Z136" s="29"/>
      <c r="AA136" s="29"/>
      <c r="AB136" s="29"/>
      <c r="AC136" s="29"/>
      <c r="AD136" s="29"/>
      <c r="AE136" s="29"/>
      <c r="AR136" s="117" t="s">
        <v>311</v>
      </c>
      <c r="AT136" s="117" t="s">
        <v>316</v>
      </c>
      <c r="AU136" s="117" t="s">
        <v>82</v>
      </c>
      <c r="AY136" s="18" t="s">
        <v>145</v>
      </c>
      <c r="BE136" s="118">
        <f t="shared" si="4"/>
        <v>0</v>
      </c>
      <c r="BF136" s="118">
        <f t="shared" si="5"/>
        <v>0</v>
      </c>
      <c r="BG136" s="118">
        <f t="shared" si="6"/>
        <v>0</v>
      </c>
      <c r="BH136" s="118">
        <f t="shared" si="7"/>
        <v>0</v>
      </c>
      <c r="BI136" s="118">
        <f t="shared" si="8"/>
        <v>0</v>
      </c>
      <c r="BJ136" s="18" t="s">
        <v>80</v>
      </c>
      <c r="BK136" s="118">
        <f t="shared" si="9"/>
        <v>0</v>
      </c>
      <c r="BL136" s="18" t="s">
        <v>231</v>
      </c>
      <c r="BM136" s="117" t="s">
        <v>796</v>
      </c>
    </row>
    <row r="137" spans="1:65" s="2" customFormat="1" ht="44.25" customHeight="1">
      <c r="A137" s="29"/>
      <c r="B137" s="111"/>
      <c r="C137" s="214" t="s">
        <v>202</v>
      </c>
      <c r="D137" s="214" t="s">
        <v>147</v>
      </c>
      <c r="E137" s="215" t="s">
        <v>797</v>
      </c>
      <c r="F137" s="216" t="s">
        <v>798</v>
      </c>
      <c r="G137" s="217" t="s">
        <v>764</v>
      </c>
      <c r="H137" s="218">
        <v>1</v>
      </c>
      <c r="I137" s="239">
        <v>0</v>
      </c>
      <c r="J137" s="219">
        <f t="shared" si="0"/>
        <v>0</v>
      </c>
      <c r="K137" s="112"/>
      <c r="L137" s="30"/>
      <c r="M137" s="113" t="s">
        <v>1</v>
      </c>
      <c r="N137" s="114" t="s">
        <v>37</v>
      </c>
      <c r="O137" s="115">
        <v>0</v>
      </c>
      <c r="P137" s="115">
        <f t="shared" si="1"/>
        <v>0</v>
      </c>
      <c r="Q137" s="115">
        <v>0</v>
      </c>
      <c r="R137" s="115">
        <f t="shared" si="2"/>
        <v>0</v>
      </c>
      <c r="S137" s="115">
        <v>0</v>
      </c>
      <c r="T137" s="116">
        <f t="shared" si="3"/>
        <v>0</v>
      </c>
      <c r="U137" s="29"/>
      <c r="V137" s="29"/>
      <c r="W137" s="29"/>
      <c r="X137" s="29"/>
      <c r="Y137" s="29"/>
      <c r="Z137" s="29"/>
      <c r="AA137" s="29"/>
      <c r="AB137" s="29"/>
      <c r="AC137" s="29"/>
      <c r="AD137" s="29"/>
      <c r="AE137" s="29"/>
      <c r="AR137" s="117" t="s">
        <v>231</v>
      </c>
      <c r="AT137" s="117" t="s">
        <v>147</v>
      </c>
      <c r="AU137" s="117" t="s">
        <v>82</v>
      </c>
      <c r="AY137" s="18" t="s">
        <v>145</v>
      </c>
      <c r="BE137" s="118">
        <f t="shared" si="4"/>
        <v>0</v>
      </c>
      <c r="BF137" s="118">
        <f t="shared" si="5"/>
        <v>0</v>
      </c>
      <c r="BG137" s="118">
        <f t="shared" si="6"/>
        <v>0</v>
      </c>
      <c r="BH137" s="118">
        <f t="shared" si="7"/>
        <v>0</v>
      </c>
      <c r="BI137" s="118">
        <f t="shared" si="8"/>
        <v>0</v>
      </c>
      <c r="BJ137" s="18" t="s">
        <v>80</v>
      </c>
      <c r="BK137" s="118">
        <f t="shared" si="9"/>
        <v>0</v>
      </c>
      <c r="BL137" s="18" t="s">
        <v>231</v>
      </c>
      <c r="BM137" s="117" t="s">
        <v>799</v>
      </c>
    </row>
    <row r="138" spans="1:65" s="2" customFormat="1" ht="24.2" customHeight="1">
      <c r="A138" s="29"/>
      <c r="B138" s="111"/>
      <c r="C138" s="214" t="s">
        <v>8</v>
      </c>
      <c r="D138" s="214" t="s">
        <v>147</v>
      </c>
      <c r="E138" s="215" t="s">
        <v>800</v>
      </c>
      <c r="F138" s="216" t="s">
        <v>801</v>
      </c>
      <c r="G138" s="217" t="s">
        <v>196</v>
      </c>
      <c r="H138" s="218">
        <v>2.448</v>
      </c>
      <c r="I138" s="239">
        <v>0</v>
      </c>
      <c r="J138" s="219">
        <f t="shared" si="0"/>
        <v>0</v>
      </c>
      <c r="K138" s="112"/>
      <c r="L138" s="30"/>
      <c r="M138" s="113" t="s">
        <v>1</v>
      </c>
      <c r="N138" s="114" t="s">
        <v>37</v>
      </c>
      <c r="O138" s="115">
        <v>5.6440000000000001</v>
      </c>
      <c r="P138" s="115">
        <f t="shared" si="1"/>
        <v>13.816511999999999</v>
      </c>
      <c r="Q138" s="115">
        <v>0</v>
      </c>
      <c r="R138" s="115">
        <f t="shared" si="2"/>
        <v>0</v>
      </c>
      <c r="S138" s="115">
        <v>0</v>
      </c>
      <c r="T138" s="116">
        <f t="shared" si="3"/>
        <v>0</v>
      </c>
      <c r="U138" s="29"/>
      <c r="V138" s="29"/>
      <c r="W138" s="29"/>
      <c r="X138" s="29"/>
      <c r="Y138" s="29"/>
      <c r="Z138" s="29"/>
      <c r="AA138" s="29"/>
      <c r="AB138" s="29"/>
      <c r="AC138" s="29"/>
      <c r="AD138" s="29"/>
      <c r="AE138" s="29"/>
      <c r="AR138" s="117" t="s">
        <v>231</v>
      </c>
      <c r="AT138" s="117" t="s">
        <v>147</v>
      </c>
      <c r="AU138" s="117" t="s">
        <v>82</v>
      </c>
      <c r="AY138" s="18" t="s">
        <v>145</v>
      </c>
      <c r="BE138" s="118">
        <f t="shared" si="4"/>
        <v>0</v>
      </c>
      <c r="BF138" s="118">
        <f t="shared" si="5"/>
        <v>0</v>
      </c>
      <c r="BG138" s="118">
        <f t="shared" si="6"/>
        <v>0</v>
      </c>
      <c r="BH138" s="118">
        <f t="shared" si="7"/>
        <v>0</v>
      </c>
      <c r="BI138" s="118">
        <f t="shared" si="8"/>
        <v>0</v>
      </c>
      <c r="BJ138" s="18" t="s">
        <v>80</v>
      </c>
      <c r="BK138" s="118">
        <f t="shared" si="9"/>
        <v>0</v>
      </c>
      <c r="BL138" s="18" t="s">
        <v>231</v>
      </c>
      <c r="BM138" s="117" t="s">
        <v>802</v>
      </c>
    </row>
    <row r="139" spans="1:65" s="12" customFormat="1" ht="22.9" customHeight="1">
      <c r="B139" s="103"/>
      <c r="C139" s="208"/>
      <c r="D139" s="209" t="s">
        <v>71</v>
      </c>
      <c r="E139" s="212" t="s">
        <v>803</v>
      </c>
      <c r="F139" s="212" t="s">
        <v>804</v>
      </c>
      <c r="G139" s="208"/>
      <c r="H139" s="208"/>
      <c r="I139" s="208"/>
      <c r="J139" s="213">
        <f>BK139</f>
        <v>0</v>
      </c>
      <c r="L139" s="103"/>
      <c r="M139" s="105"/>
      <c r="N139" s="106"/>
      <c r="O139" s="106"/>
      <c r="P139" s="107">
        <f>SUM(P140:P168)</f>
        <v>121.67993999999999</v>
      </c>
      <c r="Q139" s="106"/>
      <c r="R139" s="107">
        <f>SUM(R140:R168)</f>
        <v>0.74629000000000012</v>
      </c>
      <c r="S139" s="106"/>
      <c r="T139" s="108">
        <f>SUM(T140:T168)</f>
        <v>8.5800000000000008E-3</v>
      </c>
      <c r="AR139" s="104" t="s">
        <v>82</v>
      </c>
      <c r="AT139" s="109" t="s">
        <v>71</v>
      </c>
      <c r="AU139" s="109" t="s">
        <v>80</v>
      </c>
      <c r="AY139" s="104" t="s">
        <v>145</v>
      </c>
      <c r="BK139" s="110">
        <f>SUM(BK140:BK168)</f>
        <v>0</v>
      </c>
    </row>
    <row r="140" spans="1:65" s="2" customFormat="1" ht="24.2" customHeight="1">
      <c r="A140" s="29"/>
      <c r="B140" s="111"/>
      <c r="C140" s="214" t="s">
        <v>212</v>
      </c>
      <c r="D140" s="214" t="s">
        <v>147</v>
      </c>
      <c r="E140" s="215" t="s">
        <v>805</v>
      </c>
      <c r="F140" s="216" t="s">
        <v>806</v>
      </c>
      <c r="G140" s="217" t="s">
        <v>365</v>
      </c>
      <c r="H140" s="218">
        <v>2</v>
      </c>
      <c r="I140" s="239">
        <v>0</v>
      </c>
      <c r="J140" s="219">
        <f t="shared" ref="J140:J157" si="10">ROUND(I140*H140,2)</f>
        <v>0</v>
      </c>
      <c r="K140" s="112"/>
      <c r="L140" s="30"/>
      <c r="M140" s="113" t="s">
        <v>1</v>
      </c>
      <c r="N140" s="114" t="s">
        <v>37</v>
      </c>
      <c r="O140" s="115">
        <v>0.42699999999999999</v>
      </c>
      <c r="P140" s="115">
        <f t="shared" ref="P140:P157" si="11">O140*H140</f>
        <v>0.85399999999999998</v>
      </c>
      <c r="Q140" s="115">
        <v>1.58E-3</v>
      </c>
      <c r="R140" s="115">
        <f t="shared" ref="R140:R157" si="12">Q140*H140</f>
        <v>3.16E-3</v>
      </c>
      <c r="S140" s="115">
        <v>0</v>
      </c>
      <c r="T140" s="116">
        <f t="shared" ref="T140:T157" si="13">S140*H140</f>
        <v>0</v>
      </c>
      <c r="U140" s="29"/>
      <c r="V140" s="29"/>
      <c r="W140" s="29"/>
      <c r="X140" s="29"/>
      <c r="Y140" s="29"/>
      <c r="Z140" s="29"/>
      <c r="AA140" s="29"/>
      <c r="AB140" s="29"/>
      <c r="AC140" s="29"/>
      <c r="AD140" s="29"/>
      <c r="AE140" s="29"/>
      <c r="AR140" s="117" t="s">
        <v>231</v>
      </c>
      <c r="AT140" s="117" t="s">
        <v>147</v>
      </c>
      <c r="AU140" s="117" t="s">
        <v>82</v>
      </c>
      <c r="AY140" s="18" t="s">
        <v>145</v>
      </c>
      <c r="BE140" s="118">
        <f t="shared" ref="BE140:BE157" si="14">IF(N140="základní",J140,0)</f>
        <v>0</v>
      </c>
      <c r="BF140" s="118">
        <f t="shared" ref="BF140:BF157" si="15">IF(N140="snížená",J140,0)</f>
        <v>0</v>
      </c>
      <c r="BG140" s="118">
        <f t="shared" ref="BG140:BG157" si="16">IF(N140="zákl. přenesená",J140,0)</f>
        <v>0</v>
      </c>
      <c r="BH140" s="118">
        <f t="shared" ref="BH140:BH157" si="17">IF(N140="sníž. přenesená",J140,0)</f>
        <v>0</v>
      </c>
      <c r="BI140" s="118">
        <f t="shared" ref="BI140:BI157" si="18">IF(N140="nulová",J140,0)</f>
        <v>0</v>
      </c>
      <c r="BJ140" s="18" t="s">
        <v>80</v>
      </c>
      <c r="BK140" s="118">
        <f t="shared" ref="BK140:BK157" si="19">ROUND(I140*H140,2)</f>
        <v>0</v>
      </c>
      <c r="BL140" s="18" t="s">
        <v>231</v>
      </c>
      <c r="BM140" s="117" t="s">
        <v>807</v>
      </c>
    </row>
    <row r="141" spans="1:65" s="2" customFormat="1" ht="24.2" customHeight="1">
      <c r="A141" s="29"/>
      <c r="B141" s="111"/>
      <c r="C141" s="214" t="s">
        <v>218</v>
      </c>
      <c r="D141" s="214" t="s">
        <v>147</v>
      </c>
      <c r="E141" s="215" t="s">
        <v>808</v>
      </c>
      <c r="F141" s="216" t="s">
        <v>809</v>
      </c>
      <c r="G141" s="217" t="s">
        <v>365</v>
      </c>
      <c r="H141" s="218">
        <v>8</v>
      </c>
      <c r="I141" s="239">
        <v>0</v>
      </c>
      <c r="J141" s="219">
        <f t="shared" si="10"/>
        <v>0</v>
      </c>
      <c r="K141" s="112"/>
      <c r="L141" s="30"/>
      <c r="M141" s="113" t="s">
        <v>1</v>
      </c>
      <c r="N141" s="114" t="s">
        <v>37</v>
      </c>
      <c r="O141" s="115">
        <v>0.45900000000000002</v>
      </c>
      <c r="P141" s="115">
        <f t="shared" si="11"/>
        <v>3.6720000000000002</v>
      </c>
      <c r="Q141" s="115">
        <v>1.99E-3</v>
      </c>
      <c r="R141" s="115">
        <f t="shared" si="12"/>
        <v>1.592E-2</v>
      </c>
      <c r="S141" s="115">
        <v>0</v>
      </c>
      <c r="T141" s="116">
        <f t="shared" si="13"/>
        <v>0</v>
      </c>
      <c r="U141" s="29"/>
      <c r="V141" s="29"/>
      <c r="W141" s="29"/>
      <c r="X141" s="29"/>
      <c r="Y141" s="29"/>
      <c r="Z141" s="29"/>
      <c r="AA141" s="29"/>
      <c r="AB141" s="29"/>
      <c r="AC141" s="29"/>
      <c r="AD141" s="29"/>
      <c r="AE141" s="29"/>
      <c r="AR141" s="117" t="s">
        <v>231</v>
      </c>
      <c r="AT141" s="117" t="s">
        <v>147</v>
      </c>
      <c r="AU141" s="117" t="s">
        <v>82</v>
      </c>
      <c r="AY141" s="18" t="s">
        <v>145</v>
      </c>
      <c r="BE141" s="118">
        <f t="shared" si="14"/>
        <v>0</v>
      </c>
      <c r="BF141" s="118">
        <f t="shared" si="15"/>
        <v>0</v>
      </c>
      <c r="BG141" s="118">
        <f t="shared" si="16"/>
        <v>0</v>
      </c>
      <c r="BH141" s="118">
        <f t="shared" si="17"/>
        <v>0</v>
      </c>
      <c r="BI141" s="118">
        <f t="shared" si="18"/>
        <v>0</v>
      </c>
      <c r="BJ141" s="18" t="s">
        <v>80</v>
      </c>
      <c r="BK141" s="118">
        <f t="shared" si="19"/>
        <v>0</v>
      </c>
      <c r="BL141" s="18" t="s">
        <v>231</v>
      </c>
      <c r="BM141" s="117" t="s">
        <v>810</v>
      </c>
    </row>
    <row r="142" spans="1:65" s="2" customFormat="1" ht="24.2" customHeight="1">
      <c r="A142" s="29"/>
      <c r="B142" s="111"/>
      <c r="C142" s="214" t="s">
        <v>227</v>
      </c>
      <c r="D142" s="214" t="s">
        <v>147</v>
      </c>
      <c r="E142" s="215" t="s">
        <v>811</v>
      </c>
      <c r="F142" s="216" t="s">
        <v>812</v>
      </c>
      <c r="G142" s="217" t="s">
        <v>365</v>
      </c>
      <c r="H142" s="218">
        <v>2</v>
      </c>
      <c r="I142" s="239">
        <v>0</v>
      </c>
      <c r="J142" s="219">
        <f t="shared" si="10"/>
        <v>0</v>
      </c>
      <c r="K142" s="112"/>
      <c r="L142" s="30"/>
      <c r="M142" s="113" t="s">
        <v>1</v>
      </c>
      <c r="N142" s="114" t="s">
        <v>37</v>
      </c>
      <c r="O142" s="115">
        <v>0.51700000000000002</v>
      </c>
      <c r="P142" s="115">
        <f t="shared" si="11"/>
        <v>1.034</v>
      </c>
      <c r="Q142" s="115">
        <v>2.96E-3</v>
      </c>
      <c r="R142" s="115">
        <f t="shared" si="12"/>
        <v>5.9199999999999999E-3</v>
      </c>
      <c r="S142" s="115">
        <v>0</v>
      </c>
      <c r="T142" s="116">
        <f t="shared" si="13"/>
        <v>0</v>
      </c>
      <c r="U142" s="29"/>
      <c r="V142" s="29"/>
      <c r="W142" s="29"/>
      <c r="X142" s="29"/>
      <c r="Y142" s="29"/>
      <c r="Z142" s="29"/>
      <c r="AA142" s="29"/>
      <c r="AB142" s="29"/>
      <c r="AC142" s="29"/>
      <c r="AD142" s="29"/>
      <c r="AE142" s="29"/>
      <c r="AR142" s="117" t="s">
        <v>231</v>
      </c>
      <c r="AT142" s="117" t="s">
        <v>147</v>
      </c>
      <c r="AU142" s="117" t="s">
        <v>82</v>
      </c>
      <c r="AY142" s="18" t="s">
        <v>145</v>
      </c>
      <c r="BE142" s="118">
        <f t="shared" si="14"/>
        <v>0</v>
      </c>
      <c r="BF142" s="118">
        <f t="shared" si="15"/>
        <v>0</v>
      </c>
      <c r="BG142" s="118">
        <f t="shared" si="16"/>
        <v>0</v>
      </c>
      <c r="BH142" s="118">
        <f t="shared" si="17"/>
        <v>0</v>
      </c>
      <c r="BI142" s="118">
        <f t="shared" si="18"/>
        <v>0</v>
      </c>
      <c r="BJ142" s="18" t="s">
        <v>80</v>
      </c>
      <c r="BK142" s="118">
        <f t="shared" si="19"/>
        <v>0</v>
      </c>
      <c r="BL142" s="18" t="s">
        <v>231</v>
      </c>
      <c r="BM142" s="117" t="s">
        <v>813</v>
      </c>
    </row>
    <row r="143" spans="1:65" s="2" customFormat="1" ht="24.2" customHeight="1">
      <c r="A143" s="29"/>
      <c r="B143" s="111"/>
      <c r="C143" s="214" t="s">
        <v>231</v>
      </c>
      <c r="D143" s="214" t="s">
        <v>147</v>
      </c>
      <c r="E143" s="215" t="s">
        <v>814</v>
      </c>
      <c r="F143" s="216" t="s">
        <v>815</v>
      </c>
      <c r="G143" s="217" t="s">
        <v>365</v>
      </c>
      <c r="H143" s="218">
        <v>16</v>
      </c>
      <c r="I143" s="239">
        <v>0</v>
      </c>
      <c r="J143" s="219">
        <f t="shared" si="10"/>
        <v>0</v>
      </c>
      <c r="K143" s="112"/>
      <c r="L143" s="30"/>
      <c r="M143" s="113" t="s">
        <v>1</v>
      </c>
      <c r="N143" s="114" t="s">
        <v>37</v>
      </c>
      <c r="O143" s="115">
        <v>0.78400000000000003</v>
      </c>
      <c r="P143" s="115">
        <f t="shared" si="11"/>
        <v>12.544</v>
      </c>
      <c r="Q143" s="115">
        <v>6.2899999999999996E-3</v>
      </c>
      <c r="R143" s="115">
        <f t="shared" si="12"/>
        <v>0.10063999999999999</v>
      </c>
      <c r="S143" s="115">
        <v>0</v>
      </c>
      <c r="T143" s="116">
        <f t="shared" si="13"/>
        <v>0</v>
      </c>
      <c r="U143" s="29"/>
      <c r="V143" s="29"/>
      <c r="W143" s="29"/>
      <c r="X143" s="29"/>
      <c r="Y143" s="29"/>
      <c r="Z143" s="29"/>
      <c r="AA143" s="29"/>
      <c r="AB143" s="29"/>
      <c r="AC143" s="29"/>
      <c r="AD143" s="29"/>
      <c r="AE143" s="29"/>
      <c r="AR143" s="117" t="s">
        <v>231</v>
      </c>
      <c r="AT143" s="117" t="s">
        <v>147</v>
      </c>
      <c r="AU143" s="117" t="s">
        <v>82</v>
      </c>
      <c r="AY143" s="18" t="s">
        <v>145</v>
      </c>
      <c r="BE143" s="118">
        <f t="shared" si="14"/>
        <v>0</v>
      </c>
      <c r="BF143" s="118">
        <f t="shared" si="15"/>
        <v>0</v>
      </c>
      <c r="BG143" s="118">
        <f t="shared" si="16"/>
        <v>0</v>
      </c>
      <c r="BH143" s="118">
        <f t="shared" si="17"/>
        <v>0</v>
      </c>
      <c r="BI143" s="118">
        <f t="shared" si="18"/>
        <v>0</v>
      </c>
      <c r="BJ143" s="18" t="s">
        <v>80</v>
      </c>
      <c r="BK143" s="118">
        <f t="shared" si="19"/>
        <v>0</v>
      </c>
      <c r="BL143" s="18" t="s">
        <v>231</v>
      </c>
      <c r="BM143" s="117" t="s">
        <v>816</v>
      </c>
    </row>
    <row r="144" spans="1:65" s="2" customFormat="1" ht="33" customHeight="1">
      <c r="A144" s="29"/>
      <c r="B144" s="111"/>
      <c r="C144" s="214" t="s">
        <v>238</v>
      </c>
      <c r="D144" s="214" t="s">
        <v>147</v>
      </c>
      <c r="E144" s="215" t="s">
        <v>817</v>
      </c>
      <c r="F144" s="216" t="s">
        <v>818</v>
      </c>
      <c r="G144" s="217" t="s">
        <v>365</v>
      </c>
      <c r="H144" s="218">
        <v>18</v>
      </c>
      <c r="I144" s="239">
        <v>0</v>
      </c>
      <c r="J144" s="219">
        <f t="shared" si="10"/>
        <v>0</v>
      </c>
      <c r="K144" s="112"/>
      <c r="L144" s="30"/>
      <c r="M144" s="113" t="s">
        <v>1</v>
      </c>
      <c r="N144" s="114" t="s">
        <v>37</v>
      </c>
      <c r="O144" s="115">
        <v>0.91900000000000004</v>
      </c>
      <c r="P144" s="115">
        <f t="shared" si="11"/>
        <v>16.542000000000002</v>
      </c>
      <c r="Q144" s="115">
        <v>7.92E-3</v>
      </c>
      <c r="R144" s="115">
        <f t="shared" si="12"/>
        <v>0.14255999999999999</v>
      </c>
      <c r="S144" s="115">
        <v>0</v>
      </c>
      <c r="T144" s="116">
        <f t="shared" si="13"/>
        <v>0</v>
      </c>
      <c r="U144" s="29"/>
      <c r="V144" s="29"/>
      <c r="W144" s="29"/>
      <c r="X144" s="29"/>
      <c r="Y144" s="29"/>
      <c r="Z144" s="29"/>
      <c r="AA144" s="29"/>
      <c r="AB144" s="29"/>
      <c r="AC144" s="29"/>
      <c r="AD144" s="29"/>
      <c r="AE144" s="29"/>
      <c r="AR144" s="117" t="s">
        <v>231</v>
      </c>
      <c r="AT144" s="117" t="s">
        <v>147</v>
      </c>
      <c r="AU144" s="117" t="s">
        <v>82</v>
      </c>
      <c r="AY144" s="18" t="s">
        <v>145</v>
      </c>
      <c r="BE144" s="118">
        <f t="shared" si="14"/>
        <v>0</v>
      </c>
      <c r="BF144" s="118">
        <f t="shared" si="15"/>
        <v>0</v>
      </c>
      <c r="BG144" s="118">
        <f t="shared" si="16"/>
        <v>0</v>
      </c>
      <c r="BH144" s="118">
        <f t="shared" si="17"/>
        <v>0</v>
      </c>
      <c r="BI144" s="118">
        <f t="shared" si="18"/>
        <v>0</v>
      </c>
      <c r="BJ144" s="18" t="s">
        <v>80</v>
      </c>
      <c r="BK144" s="118">
        <f t="shared" si="19"/>
        <v>0</v>
      </c>
      <c r="BL144" s="18" t="s">
        <v>231</v>
      </c>
      <c r="BM144" s="117" t="s">
        <v>819</v>
      </c>
    </row>
    <row r="145" spans="1:65" s="2" customFormat="1" ht="33" customHeight="1">
      <c r="A145" s="29"/>
      <c r="B145" s="111"/>
      <c r="C145" s="214" t="s">
        <v>243</v>
      </c>
      <c r="D145" s="214" t="s">
        <v>147</v>
      </c>
      <c r="E145" s="215" t="s">
        <v>820</v>
      </c>
      <c r="F145" s="216" t="s">
        <v>821</v>
      </c>
      <c r="G145" s="217" t="s">
        <v>365</v>
      </c>
      <c r="H145" s="218">
        <v>30</v>
      </c>
      <c r="I145" s="239">
        <v>0</v>
      </c>
      <c r="J145" s="219">
        <f t="shared" si="10"/>
        <v>0</v>
      </c>
      <c r="K145" s="112"/>
      <c r="L145" s="30"/>
      <c r="M145" s="113" t="s">
        <v>1</v>
      </c>
      <c r="N145" s="114" t="s">
        <v>37</v>
      </c>
      <c r="O145" s="115">
        <v>1.157</v>
      </c>
      <c r="P145" s="115">
        <f t="shared" si="11"/>
        <v>34.71</v>
      </c>
      <c r="Q145" s="115">
        <v>1.3480000000000001E-2</v>
      </c>
      <c r="R145" s="115">
        <f t="shared" si="12"/>
        <v>0.40440000000000004</v>
      </c>
      <c r="S145" s="115">
        <v>0</v>
      </c>
      <c r="T145" s="116">
        <f t="shared" si="13"/>
        <v>0</v>
      </c>
      <c r="U145" s="29"/>
      <c r="V145" s="29"/>
      <c r="W145" s="29"/>
      <c r="X145" s="29"/>
      <c r="Y145" s="29"/>
      <c r="Z145" s="29"/>
      <c r="AA145" s="29"/>
      <c r="AB145" s="29"/>
      <c r="AC145" s="29"/>
      <c r="AD145" s="29"/>
      <c r="AE145" s="29"/>
      <c r="AR145" s="117" t="s">
        <v>231</v>
      </c>
      <c r="AT145" s="117" t="s">
        <v>147</v>
      </c>
      <c r="AU145" s="117" t="s">
        <v>82</v>
      </c>
      <c r="AY145" s="18" t="s">
        <v>145</v>
      </c>
      <c r="BE145" s="118">
        <f t="shared" si="14"/>
        <v>0</v>
      </c>
      <c r="BF145" s="118">
        <f t="shared" si="15"/>
        <v>0</v>
      </c>
      <c r="BG145" s="118">
        <f t="shared" si="16"/>
        <v>0</v>
      </c>
      <c r="BH145" s="118">
        <f t="shared" si="17"/>
        <v>0</v>
      </c>
      <c r="BI145" s="118">
        <f t="shared" si="18"/>
        <v>0</v>
      </c>
      <c r="BJ145" s="18" t="s">
        <v>80</v>
      </c>
      <c r="BK145" s="118">
        <f t="shared" si="19"/>
        <v>0</v>
      </c>
      <c r="BL145" s="18" t="s">
        <v>231</v>
      </c>
      <c r="BM145" s="117" t="s">
        <v>822</v>
      </c>
    </row>
    <row r="146" spans="1:65" s="2" customFormat="1" ht="21.75" customHeight="1">
      <c r="A146" s="29"/>
      <c r="B146" s="111"/>
      <c r="C146" s="214" t="s">
        <v>248</v>
      </c>
      <c r="D146" s="214" t="s">
        <v>147</v>
      </c>
      <c r="E146" s="215" t="s">
        <v>823</v>
      </c>
      <c r="F146" s="216" t="s">
        <v>824</v>
      </c>
      <c r="G146" s="217" t="s">
        <v>319</v>
      </c>
      <c r="H146" s="218">
        <v>2</v>
      </c>
      <c r="I146" s="239">
        <v>0</v>
      </c>
      <c r="J146" s="219">
        <f t="shared" si="10"/>
        <v>0</v>
      </c>
      <c r="K146" s="112"/>
      <c r="L146" s="30"/>
      <c r="M146" s="113" t="s">
        <v>1</v>
      </c>
      <c r="N146" s="114" t="s">
        <v>37</v>
      </c>
      <c r="O146" s="115">
        <v>1.3480000000000001</v>
      </c>
      <c r="P146" s="115">
        <f t="shared" si="11"/>
        <v>2.6960000000000002</v>
      </c>
      <c r="Q146" s="115">
        <v>2.2300000000000002E-3</v>
      </c>
      <c r="R146" s="115">
        <f t="shared" si="12"/>
        <v>4.4600000000000004E-3</v>
      </c>
      <c r="S146" s="115">
        <v>0</v>
      </c>
      <c r="T146" s="116">
        <f t="shared" si="13"/>
        <v>0</v>
      </c>
      <c r="U146" s="29"/>
      <c r="V146" s="29"/>
      <c r="W146" s="29"/>
      <c r="X146" s="29"/>
      <c r="Y146" s="29"/>
      <c r="Z146" s="29"/>
      <c r="AA146" s="29"/>
      <c r="AB146" s="29"/>
      <c r="AC146" s="29"/>
      <c r="AD146" s="29"/>
      <c r="AE146" s="29"/>
      <c r="AR146" s="117" t="s">
        <v>231</v>
      </c>
      <c r="AT146" s="117" t="s">
        <v>147</v>
      </c>
      <c r="AU146" s="117" t="s">
        <v>82</v>
      </c>
      <c r="AY146" s="18" t="s">
        <v>145</v>
      </c>
      <c r="BE146" s="118">
        <f t="shared" si="14"/>
        <v>0</v>
      </c>
      <c r="BF146" s="118">
        <f t="shared" si="15"/>
        <v>0</v>
      </c>
      <c r="BG146" s="118">
        <f t="shared" si="16"/>
        <v>0</v>
      </c>
      <c r="BH146" s="118">
        <f t="shared" si="17"/>
        <v>0</v>
      </c>
      <c r="BI146" s="118">
        <f t="shared" si="18"/>
        <v>0</v>
      </c>
      <c r="BJ146" s="18" t="s">
        <v>80</v>
      </c>
      <c r="BK146" s="118">
        <f t="shared" si="19"/>
        <v>0</v>
      </c>
      <c r="BL146" s="18" t="s">
        <v>231</v>
      </c>
      <c r="BM146" s="117" t="s">
        <v>825</v>
      </c>
    </row>
    <row r="147" spans="1:65" s="2" customFormat="1" ht="21.75" customHeight="1">
      <c r="A147" s="29"/>
      <c r="B147" s="111"/>
      <c r="C147" s="214" t="s">
        <v>252</v>
      </c>
      <c r="D147" s="214" t="s">
        <v>147</v>
      </c>
      <c r="E147" s="215" t="s">
        <v>826</v>
      </c>
      <c r="F147" s="216" t="s">
        <v>827</v>
      </c>
      <c r="G147" s="217" t="s">
        <v>365</v>
      </c>
      <c r="H147" s="218">
        <v>12</v>
      </c>
      <c r="I147" s="239">
        <v>0</v>
      </c>
      <c r="J147" s="219">
        <f t="shared" si="10"/>
        <v>0</v>
      </c>
      <c r="K147" s="112"/>
      <c r="L147" s="30"/>
      <c r="M147" s="113" t="s">
        <v>1</v>
      </c>
      <c r="N147" s="114" t="s">
        <v>37</v>
      </c>
      <c r="O147" s="115">
        <v>2.1000000000000001E-2</v>
      </c>
      <c r="P147" s="115">
        <f t="shared" si="11"/>
        <v>0.252</v>
      </c>
      <c r="Q147" s="115">
        <v>0</v>
      </c>
      <c r="R147" s="115">
        <f t="shared" si="12"/>
        <v>0</v>
      </c>
      <c r="S147" s="115">
        <v>0</v>
      </c>
      <c r="T147" s="116">
        <f t="shared" si="13"/>
        <v>0</v>
      </c>
      <c r="U147" s="29"/>
      <c r="V147" s="29"/>
      <c r="W147" s="29"/>
      <c r="X147" s="29"/>
      <c r="Y147" s="29"/>
      <c r="Z147" s="29"/>
      <c r="AA147" s="29"/>
      <c r="AB147" s="29"/>
      <c r="AC147" s="29"/>
      <c r="AD147" s="29"/>
      <c r="AE147" s="29"/>
      <c r="AR147" s="117" t="s">
        <v>231</v>
      </c>
      <c r="AT147" s="117" t="s">
        <v>147</v>
      </c>
      <c r="AU147" s="117" t="s">
        <v>82</v>
      </c>
      <c r="AY147" s="18" t="s">
        <v>145</v>
      </c>
      <c r="BE147" s="118">
        <f t="shared" si="14"/>
        <v>0</v>
      </c>
      <c r="BF147" s="118">
        <f t="shared" si="15"/>
        <v>0</v>
      </c>
      <c r="BG147" s="118">
        <f t="shared" si="16"/>
        <v>0</v>
      </c>
      <c r="BH147" s="118">
        <f t="shared" si="17"/>
        <v>0</v>
      </c>
      <c r="BI147" s="118">
        <f t="shared" si="18"/>
        <v>0</v>
      </c>
      <c r="BJ147" s="18" t="s">
        <v>80</v>
      </c>
      <c r="BK147" s="118">
        <f t="shared" si="19"/>
        <v>0</v>
      </c>
      <c r="BL147" s="18" t="s">
        <v>231</v>
      </c>
      <c r="BM147" s="117" t="s">
        <v>828</v>
      </c>
    </row>
    <row r="148" spans="1:65" s="2" customFormat="1" ht="24.2" customHeight="1">
      <c r="A148" s="29"/>
      <c r="B148" s="111"/>
      <c r="C148" s="214" t="s">
        <v>7</v>
      </c>
      <c r="D148" s="214" t="s">
        <v>147</v>
      </c>
      <c r="E148" s="215" t="s">
        <v>829</v>
      </c>
      <c r="F148" s="216" t="s">
        <v>830</v>
      </c>
      <c r="G148" s="217" t="s">
        <v>365</v>
      </c>
      <c r="H148" s="218">
        <v>16</v>
      </c>
      <c r="I148" s="239">
        <v>0</v>
      </c>
      <c r="J148" s="219">
        <f t="shared" si="10"/>
        <v>0</v>
      </c>
      <c r="K148" s="112"/>
      <c r="L148" s="30"/>
      <c r="M148" s="113" t="s">
        <v>1</v>
      </c>
      <c r="N148" s="114" t="s">
        <v>37</v>
      </c>
      <c r="O148" s="115">
        <v>3.2000000000000001E-2</v>
      </c>
      <c r="P148" s="115">
        <f t="shared" si="11"/>
        <v>0.51200000000000001</v>
      </c>
      <c r="Q148" s="115">
        <v>0</v>
      </c>
      <c r="R148" s="115">
        <f t="shared" si="12"/>
        <v>0</v>
      </c>
      <c r="S148" s="115">
        <v>0</v>
      </c>
      <c r="T148" s="116">
        <f t="shared" si="13"/>
        <v>0</v>
      </c>
      <c r="U148" s="29"/>
      <c r="V148" s="29"/>
      <c r="W148" s="29"/>
      <c r="X148" s="29"/>
      <c r="Y148" s="29"/>
      <c r="Z148" s="29"/>
      <c r="AA148" s="29"/>
      <c r="AB148" s="29"/>
      <c r="AC148" s="29"/>
      <c r="AD148" s="29"/>
      <c r="AE148" s="29"/>
      <c r="AR148" s="117" t="s">
        <v>231</v>
      </c>
      <c r="AT148" s="117" t="s">
        <v>147</v>
      </c>
      <c r="AU148" s="117" t="s">
        <v>82</v>
      </c>
      <c r="AY148" s="18" t="s">
        <v>145</v>
      </c>
      <c r="BE148" s="118">
        <f t="shared" si="14"/>
        <v>0</v>
      </c>
      <c r="BF148" s="118">
        <f t="shared" si="15"/>
        <v>0</v>
      </c>
      <c r="BG148" s="118">
        <f t="shared" si="16"/>
        <v>0</v>
      </c>
      <c r="BH148" s="118">
        <f t="shared" si="17"/>
        <v>0</v>
      </c>
      <c r="BI148" s="118">
        <f t="shared" si="18"/>
        <v>0</v>
      </c>
      <c r="BJ148" s="18" t="s">
        <v>80</v>
      </c>
      <c r="BK148" s="118">
        <f t="shared" si="19"/>
        <v>0</v>
      </c>
      <c r="BL148" s="18" t="s">
        <v>231</v>
      </c>
      <c r="BM148" s="117" t="s">
        <v>831</v>
      </c>
    </row>
    <row r="149" spans="1:65" s="2" customFormat="1" ht="24.2" customHeight="1">
      <c r="A149" s="29"/>
      <c r="B149" s="111"/>
      <c r="C149" s="214" t="s">
        <v>264</v>
      </c>
      <c r="D149" s="214" t="s">
        <v>147</v>
      </c>
      <c r="E149" s="215" t="s">
        <v>832</v>
      </c>
      <c r="F149" s="216" t="s">
        <v>833</v>
      </c>
      <c r="G149" s="217" t="s">
        <v>365</v>
      </c>
      <c r="H149" s="218">
        <v>18</v>
      </c>
      <c r="I149" s="239">
        <v>0</v>
      </c>
      <c r="J149" s="219">
        <f t="shared" si="10"/>
        <v>0</v>
      </c>
      <c r="K149" s="112"/>
      <c r="L149" s="30"/>
      <c r="M149" s="113" t="s">
        <v>1</v>
      </c>
      <c r="N149" s="114" t="s">
        <v>37</v>
      </c>
      <c r="O149" s="115">
        <v>4.2000000000000003E-2</v>
      </c>
      <c r="P149" s="115">
        <f t="shared" si="11"/>
        <v>0.75600000000000001</v>
      </c>
      <c r="Q149" s="115">
        <v>0</v>
      </c>
      <c r="R149" s="115">
        <f t="shared" si="12"/>
        <v>0</v>
      </c>
      <c r="S149" s="115">
        <v>0</v>
      </c>
      <c r="T149" s="116">
        <f t="shared" si="13"/>
        <v>0</v>
      </c>
      <c r="U149" s="29"/>
      <c r="V149" s="29"/>
      <c r="W149" s="29"/>
      <c r="X149" s="29"/>
      <c r="Y149" s="29"/>
      <c r="Z149" s="29"/>
      <c r="AA149" s="29"/>
      <c r="AB149" s="29"/>
      <c r="AC149" s="29"/>
      <c r="AD149" s="29"/>
      <c r="AE149" s="29"/>
      <c r="AR149" s="117" t="s">
        <v>231</v>
      </c>
      <c r="AT149" s="117" t="s">
        <v>147</v>
      </c>
      <c r="AU149" s="117" t="s">
        <v>82</v>
      </c>
      <c r="AY149" s="18" t="s">
        <v>145</v>
      </c>
      <c r="BE149" s="118">
        <f t="shared" si="14"/>
        <v>0</v>
      </c>
      <c r="BF149" s="118">
        <f t="shared" si="15"/>
        <v>0</v>
      </c>
      <c r="BG149" s="118">
        <f t="shared" si="16"/>
        <v>0</v>
      </c>
      <c r="BH149" s="118">
        <f t="shared" si="17"/>
        <v>0</v>
      </c>
      <c r="BI149" s="118">
        <f t="shared" si="18"/>
        <v>0</v>
      </c>
      <c r="BJ149" s="18" t="s">
        <v>80</v>
      </c>
      <c r="BK149" s="118">
        <f t="shared" si="19"/>
        <v>0</v>
      </c>
      <c r="BL149" s="18" t="s">
        <v>231</v>
      </c>
      <c r="BM149" s="117" t="s">
        <v>834</v>
      </c>
    </row>
    <row r="150" spans="1:65" s="2" customFormat="1" ht="24.2" customHeight="1">
      <c r="A150" s="29"/>
      <c r="B150" s="111"/>
      <c r="C150" s="214" t="s">
        <v>268</v>
      </c>
      <c r="D150" s="214" t="s">
        <v>147</v>
      </c>
      <c r="E150" s="215" t="s">
        <v>835</v>
      </c>
      <c r="F150" s="216" t="s">
        <v>836</v>
      </c>
      <c r="G150" s="217" t="s">
        <v>365</v>
      </c>
      <c r="H150" s="218">
        <v>30</v>
      </c>
      <c r="I150" s="239">
        <v>0</v>
      </c>
      <c r="J150" s="219">
        <f t="shared" si="10"/>
        <v>0</v>
      </c>
      <c r="K150" s="112"/>
      <c r="L150" s="30"/>
      <c r="M150" s="113" t="s">
        <v>1</v>
      </c>
      <c r="N150" s="114" t="s">
        <v>37</v>
      </c>
      <c r="O150" s="115">
        <v>5.2999999999999999E-2</v>
      </c>
      <c r="P150" s="115">
        <f t="shared" si="11"/>
        <v>1.5899999999999999</v>
      </c>
      <c r="Q150" s="115">
        <v>0</v>
      </c>
      <c r="R150" s="115">
        <f t="shared" si="12"/>
        <v>0</v>
      </c>
      <c r="S150" s="115">
        <v>0</v>
      </c>
      <c r="T150" s="116">
        <f t="shared" si="13"/>
        <v>0</v>
      </c>
      <c r="U150" s="29"/>
      <c r="V150" s="29"/>
      <c r="W150" s="29"/>
      <c r="X150" s="29"/>
      <c r="Y150" s="29"/>
      <c r="Z150" s="29"/>
      <c r="AA150" s="29"/>
      <c r="AB150" s="29"/>
      <c r="AC150" s="29"/>
      <c r="AD150" s="29"/>
      <c r="AE150" s="29"/>
      <c r="AR150" s="117" t="s">
        <v>231</v>
      </c>
      <c r="AT150" s="117" t="s">
        <v>147</v>
      </c>
      <c r="AU150" s="117" t="s">
        <v>82</v>
      </c>
      <c r="AY150" s="18" t="s">
        <v>145</v>
      </c>
      <c r="BE150" s="118">
        <f t="shared" si="14"/>
        <v>0</v>
      </c>
      <c r="BF150" s="118">
        <f t="shared" si="15"/>
        <v>0</v>
      </c>
      <c r="BG150" s="118">
        <f t="shared" si="16"/>
        <v>0</v>
      </c>
      <c r="BH150" s="118">
        <f t="shared" si="17"/>
        <v>0</v>
      </c>
      <c r="BI150" s="118">
        <f t="shared" si="18"/>
        <v>0</v>
      </c>
      <c r="BJ150" s="18" t="s">
        <v>80</v>
      </c>
      <c r="BK150" s="118">
        <f t="shared" si="19"/>
        <v>0</v>
      </c>
      <c r="BL150" s="18" t="s">
        <v>231</v>
      </c>
      <c r="BM150" s="117" t="s">
        <v>837</v>
      </c>
    </row>
    <row r="151" spans="1:65" s="2" customFormat="1" ht="33" customHeight="1">
      <c r="A151" s="29"/>
      <c r="B151" s="111"/>
      <c r="C151" s="214" t="s">
        <v>276</v>
      </c>
      <c r="D151" s="214" t="s">
        <v>147</v>
      </c>
      <c r="E151" s="215" t="s">
        <v>838</v>
      </c>
      <c r="F151" s="216" t="s">
        <v>839</v>
      </c>
      <c r="G151" s="217" t="s">
        <v>365</v>
      </c>
      <c r="H151" s="218">
        <v>6</v>
      </c>
      <c r="I151" s="239">
        <v>0</v>
      </c>
      <c r="J151" s="219">
        <f t="shared" si="10"/>
        <v>0</v>
      </c>
      <c r="K151" s="112"/>
      <c r="L151" s="30"/>
      <c r="M151" s="113" t="s">
        <v>1</v>
      </c>
      <c r="N151" s="114" t="s">
        <v>37</v>
      </c>
      <c r="O151" s="115">
        <v>0.65800000000000003</v>
      </c>
      <c r="P151" s="115">
        <f t="shared" si="11"/>
        <v>3.9480000000000004</v>
      </c>
      <c r="Q151" s="115">
        <v>7.2000000000000005E-4</v>
      </c>
      <c r="R151" s="115">
        <f t="shared" si="12"/>
        <v>4.3200000000000001E-3</v>
      </c>
      <c r="S151" s="115">
        <v>0</v>
      </c>
      <c r="T151" s="116">
        <f t="shared" si="13"/>
        <v>0</v>
      </c>
      <c r="U151" s="29"/>
      <c r="V151" s="29"/>
      <c r="W151" s="29"/>
      <c r="X151" s="29"/>
      <c r="Y151" s="29"/>
      <c r="Z151" s="29"/>
      <c r="AA151" s="29"/>
      <c r="AB151" s="29"/>
      <c r="AC151" s="29"/>
      <c r="AD151" s="29"/>
      <c r="AE151" s="29"/>
      <c r="AR151" s="117" t="s">
        <v>231</v>
      </c>
      <c r="AT151" s="117" t="s">
        <v>147</v>
      </c>
      <c r="AU151" s="117" t="s">
        <v>82</v>
      </c>
      <c r="AY151" s="18" t="s">
        <v>145</v>
      </c>
      <c r="BE151" s="118">
        <f t="shared" si="14"/>
        <v>0</v>
      </c>
      <c r="BF151" s="118">
        <f t="shared" si="15"/>
        <v>0</v>
      </c>
      <c r="BG151" s="118">
        <f t="shared" si="16"/>
        <v>0</v>
      </c>
      <c r="BH151" s="118">
        <f t="shared" si="17"/>
        <v>0</v>
      </c>
      <c r="BI151" s="118">
        <f t="shared" si="18"/>
        <v>0</v>
      </c>
      <c r="BJ151" s="18" t="s">
        <v>80</v>
      </c>
      <c r="BK151" s="118">
        <f t="shared" si="19"/>
        <v>0</v>
      </c>
      <c r="BL151" s="18" t="s">
        <v>231</v>
      </c>
      <c r="BM151" s="117" t="s">
        <v>840</v>
      </c>
    </row>
    <row r="152" spans="1:65" s="2" customFormat="1" ht="33" customHeight="1">
      <c r="A152" s="29"/>
      <c r="B152" s="111"/>
      <c r="C152" s="214" t="s">
        <v>281</v>
      </c>
      <c r="D152" s="214" t="s">
        <v>147</v>
      </c>
      <c r="E152" s="215" t="s">
        <v>841</v>
      </c>
      <c r="F152" s="216" t="s">
        <v>842</v>
      </c>
      <c r="G152" s="217" t="s">
        <v>365</v>
      </c>
      <c r="H152" s="218">
        <v>12</v>
      </c>
      <c r="I152" s="239">
        <v>0</v>
      </c>
      <c r="J152" s="219">
        <f t="shared" si="10"/>
        <v>0</v>
      </c>
      <c r="K152" s="112"/>
      <c r="L152" s="30"/>
      <c r="M152" s="113" t="s">
        <v>1</v>
      </c>
      <c r="N152" s="114" t="s">
        <v>37</v>
      </c>
      <c r="O152" s="115">
        <v>0.78900000000000003</v>
      </c>
      <c r="P152" s="115">
        <f t="shared" si="11"/>
        <v>9.468</v>
      </c>
      <c r="Q152" s="115">
        <v>1E-3</v>
      </c>
      <c r="R152" s="115">
        <f t="shared" si="12"/>
        <v>1.2E-2</v>
      </c>
      <c r="S152" s="115">
        <v>0</v>
      </c>
      <c r="T152" s="116">
        <f t="shared" si="13"/>
        <v>0</v>
      </c>
      <c r="U152" s="29"/>
      <c r="V152" s="29"/>
      <c r="W152" s="29"/>
      <c r="X152" s="29"/>
      <c r="Y152" s="29"/>
      <c r="Z152" s="29"/>
      <c r="AA152" s="29"/>
      <c r="AB152" s="29"/>
      <c r="AC152" s="29"/>
      <c r="AD152" s="29"/>
      <c r="AE152" s="29"/>
      <c r="AR152" s="117" t="s">
        <v>231</v>
      </c>
      <c r="AT152" s="117" t="s">
        <v>147</v>
      </c>
      <c r="AU152" s="117" t="s">
        <v>82</v>
      </c>
      <c r="AY152" s="18" t="s">
        <v>145</v>
      </c>
      <c r="BE152" s="118">
        <f t="shared" si="14"/>
        <v>0</v>
      </c>
      <c r="BF152" s="118">
        <f t="shared" si="15"/>
        <v>0</v>
      </c>
      <c r="BG152" s="118">
        <f t="shared" si="16"/>
        <v>0</v>
      </c>
      <c r="BH152" s="118">
        <f t="shared" si="17"/>
        <v>0</v>
      </c>
      <c r="BI152" s="118">
        <f t="shared" si="18"/>
        <v>0</v>
      </c>
      <c r="BJ152" s="18" t="s">
        <v>80</v>
      </c>
      <c r="BK152" s="118">
        <f t="shared" si="19"/>
        <v>0</v>
      </c>
      <c r="BL152" s="18" t="s">
        <v>231</v>
      </c>
      <c r="BM152" s="117" t="s">
        <v>843</v>
      </c>
    </row>
    <row r="153" spans="1:65" s="2" customFormat="1" ht="33" customHeight="1">
      <c r="A153" s="29"/>
      <c r="B153" s="111"/>
      <c r="C153" s="214" t="s">
        <v>285</v>
      </c>
      <c r="D153" s="214" t="s">
        <v>147</v>
      </c>
      <c r="E153" s="215" t="s">
        <v>844</v>
      </c>
      <c r="F153" s="216" t="s">
        <v>845</v>
      </c>
      <c r="G153" s="217" t="s">
        <v>365</v>
      </c>
      <c r="H153" s="218">
        <v>20</v>
      </c>
      <c r="I153" s="239">
        <v>0</v>
      </c>
      <c r="J153" s="219">
        <f t="shared" si="10"/>
        <v>0</v>
      </c>
      <c r="K153" s="112"/>
      <c r="L153" s="30"/>
      <c r="M153" s="113" t="s">
        <v>1</v>
      </c>
      <c r="N153" s="114" t="s">
        <v>37</v>
      </c>
      <c r="O153" s="115">
        <v>0.81399999999999995</v>
      </c>
      <c r="P153" s="115">
        <f t="shared" si="11"/>
        <v>16.279999999999998</v>
      </c>
      <c r="Q153" s="115">
        <v>1.6299999999999999E-3</v>
      </c>
      <c r="R153" s="115">
        <f t="shared" si="12"/>
        <v>3.2599999999999997E-2</v>
      </c>
      <c r="S153" s="115">
        <v>0</v>
      </c>
      <c r="T153" s="116">
        <f t="shared" si="13"/>
        <v>0</v>
      </c>
      <c r="U153" s="29"/>
      <c r="V153" s="29"/>
      <c r="W153" s="29"/>
      <c r="X153" s="29"/>
      <c r="Y153" s="29"/>
      <c r="Z153" s="29"/>
      <c r="AA153" s="29"/>
      <c r="AB153" s="29"/>
      <c r="AC153" s="29"/>
      <c r="AD153" s="29"/>
      <c r="AE153" s="29"/>
      <c r="AR153" s="117" t="s">
        <v>231</v>
      </c>
      <c r="AT153" s="117" t="s">
        <v>147</v>
      </c>
      <c r="AU153" s="117" t="s">
        <v>82</v>
      </c>
      <c r="AY153" s="18" t="s">
        <v>145</v>
      </c>
      <c r="BE153" s="118">
        <f t="shared" si="14"/>
        <v>0</v>
      </c>
      <c r="BF153" s="118">
        <f t="shared" si="15"/>
        <v>0</v>
      </c>
      <c r="BG153" s="118">
        <f t="shared" si="16"/>
        <v>0</v>
      </c>
      <c r="BH153" s="118">
        <f t="shared" si="17"/>
        <v>0</v>
      </c>
      <c r="BI153" s="118">
        <f t="shared" si="18"/>
        <v>0</v>
      </c>
      <c r="BJ153" s="18" t="s">
        <v>80</v>
      </c>
      <c r="BK153" s="118">
        <f t="shared" si="19"/>
        <v>0</v>
      </c>
      <c r="BL153" s="18" t="s">
        <v>231</v>
      </c>
      <c r="BM153" s="117" t="s">
        <v>846</v>
      </c>
    </row>
    <row r="154" spans="1:65" s="2" customFormat="1" ht="16.5" customHeight="1">
      <c r="A154" s="29"/>
      <c r="B154" s="111"/>
      <c r="C154" s="214" t="s">
        <v>289</v>
      </c>
      <c r="D154" s="214" t="s">
        <v>147</v>
      </c>
      <c r="E154" s="215" t="s">
        <v>847</v>
      </c>
      <c r="F154" s="216" t="s">
        <v>848</v>
      </c>
      <c r="G154" s="217" t="s">
        <v>365</v>
      </c>
      <c r="H154" s="218">
        <v>6</v>
      </c>
      <c r="I154" s="239">
        <v>0</v>
      </c>
      <c r="J154" s="219">
        <f t="shared" si="10"/>
        <v>0</v>
      </c>
      <c r="K154" s="112"/>
      <c r="L154" s="30"/>
      <c r="M154" s="113" t="s">
        <v>1</v>
      </c>
      <c r="N154" s="114" t="s">
        <v>37</v>
      </c>
      <c r="O154" s="115">
        <v>0.03</v>
      </c>
      <c r="P154" s="115">
        <f t="shared" si="11"/>
        <v>0.18</v>
      </c>
      <c r="Q154" s="115">
        <v>0</v>
      </c>
      <c r="R154" s="115">
        <f t="shared" si="12"/>
        <v>0</v>
      </c>
      <c r="S154" s="115">
        <v>0</v>
      </c>
      <c r="T154" s="116">
        <f t="shared" si="13"/>
        <v>0</v>
      </c>
      <c r="U154" s="29"/>
      <c r="V154" s="29"/>
      <c r="W154" s="29"/>
      <c r="X154" s="29"/>
      <c r="Y154" s="29"/>
      <c r="Z154" s="29"/>
      <c r="AA154" s="29"/>
      <c r="AB154" s="29"/>
      <c r="AC154" s="29"/>
      <c r="AD154" s="29"/>
      <c r="AE154" s="29"/>
      <c r="AR154" s="117" t="s">
        <v>231</v>
      </c>
      <c r="AT154" s="117" t="s">
        <v>147</v>
      </c>
      <c r="AU154" s="117" t="s">
        <v>82</v>
      </c>
      <c r="AY154" s="18" t="s">
        <v>145</v>
      </c>
      <c r="BE154" s="118">
        <f t="shared" si="14"/>
        <v>0</v>
      </c>
      <c r="BF154" s="118">
        <f t="shared" si="15"/>
        <v>0</v>
      </c>
      <c r="BG154" s="118">
        <f t="shared" si="16"/>
        <v>0</v>
      </c>
      <c r="BH154" s="118">
        <f t="shared" si="17"/>
        <v>0</v>
      </c>
      <c r="BI154" s="118">
        <f t="shared" si="18"/>
        <v>0</v>
      </c>
      <c r="BJ154" s="18" t="s">
        <v>80</v>
      </c>
      <c r="BK154" s="118">
        <f t="shared" si="19"/>
        <v>0</v>
      </c>
      <c r="BL154" s="18" t="s">
        <v>231</v>
      </c>
      <c r="BM154" s="117" t="s">
        <v>849</v>
      </c>
    </row>
    <row r="155" spans="1:65" s="2" customFormat="1" ht="24.2" customHeight="1">
      <c r="A155" s="29"/>
      <c r="B155" s="111"/>
      <c r="C155" s="214" t="s">
        <v>293</v>
      </c>
      <c r="D155" s="214" t="s">
        <v>147</v>
      </c>
      <c r="E155" s="215" t="s">
        <v>850</v>
      </c>
      <c r="F155" s="216" t="s">
        <v>851</v>
      </c>
      <c r="G155" s="217" t="s">
        <v>365</v>
      </c>
      <c r="H155" s="218">
        <v>12</v>
      </c>
      <c r="I155" s="239">
        <v>0</v>
      </c>
      <c r="J155" s="219">
        <f t="shared" si="10"/>
        <v>0</v>
      </c>
      <c r="K155" s="112"/>
      <c r="L155" s="30"/>
      <c r="M155" s="113" t="s">
        <v>1</v>
      </c>
      <c r="N155" s="114" t="s">
        <v>37</v>
      </c>
      <c r="O155" s="115">
        <v>3.5000000000000003E-2</v>
      </c>
      <c r="P155" s="115">
        <f t="shared" si="11"/>
        <v>0.42000000000000004</v>
      </c>
      <c r="Q155" s="115">
        <v>0</v>
      </c>
      <c r="R155" s="115">
        <f t="shared" si="12"/>
        <v>0</v>
      </c>
      <c r="S155" s="115">
        <v>0</v>
      </c>
      <c r="T155" s="116">
        <f t="shared" si="13"/>
        <v>0</v>
      </c>
      <c r="U155" s="29"/>
      <c r="V155" s="29"/>
      <c r="W155" s="29"/>
      <c r="X155" s="29"/>
      <c r="Y155" s="29"/>
      <c r="Z155" s="29"/>
      <c r="AA155" s="29"/>
      <c r="AB155" s="29"/>
      <c r="AC155" s="29"/>
      <c r="AD155" s="29"/>
      <c r="AE155" s="29"/>
      <c r="AR155" s="117" t="s">
        <v>231</v>
      </c>
      <c r="AT155" s="117" t="s">
        <v>147</v>
      </c>
      <c r="AU155" s="117" t="s">
        <v>82</v>
      </c>
      <c r="AY155" s="18" t="s">
        <v>145</v>
      </c>
      <c r="BE155" s="118">
        <f t="shared" si="14"/>
        <v>0</v>
      </c>
      <c r="BF155" s="118">
        <f t="shared" si="15"/>
        <v>0</v>
      </c>
      <c r="BG155" s="118">
        <f t="shared" si="16"/>
        <v>0</v>
      </c>
      <c r="BH155" s="118">
        <f t="shared" si="17"/>
        <v>0</v>
      </c>
      <c r="BI155" s="118">
        <f t="shared" si="18"/>
        <v>0</v>
      </c>
      <c r="BJ155" s="18" t="s">
        <v>80</v>
      </c>
      <c r="BK155" s="118">
        <f t="shared" si="19"/>
        <v>0</v>
      </c>
      <c r="BL155" s="18" t="s">
        <v>231</v>
      </c>
      <c r="BM155" s="117" t="s">
        <v>852</v>
      </c>
    </row>
    <row r="156" spans="1:65" s="2" customFormat="1" ht="24.2" customHeight="1">
      <c r="A156" s="29"/>
      <c r="B156" s="111"/>
      <c r="C156" s="214" t="s">
        <v>297</v>
      </c>
      <c r="D156" s="214" t="s">
        <v>147</v>
      </c>
      <c r="E156" s="215" t="s">
        <v>853</v>
      </c>
      <c r="F156" s="216" t="s">
        <v>854</v>
      </c>
      <c r="G156" s="217" t="s">
        <v>365</v>
      </c>
      <c r="H156" s="218">
        <v>20</v>
      </c>
      <c r="I156" s="239">
        <v>0</v>
      </c>
      <c r="J156" s="219">
        <f t="shared" si="10"/>
        <v>0</v>
      </c>
      <c r="K156" s="112"/>
      <c r="L156" s="30"/>
      <c r="M156" s="113" t="s">
        <v>1</v>
      </c>
      <c r="N156" s="114" t="s">
        <v>37</v>
      </c>
      <c r="O156" s="115">
        <v>3.7999999999999999E-2</v>
      </c>
      <c r="P156" s="115">
        <f t="shared" si="11"/>
        <v>0.76</v>
      </c>
      <c r="Q156" s="115">
        <v>0</v>
      </c>
      <c r="R156" s="115">
        <f t="shared" si="12"/>
        <v>0</v>
      </c>
      <c r="S156" s="115">
        <v>0</v>
      </c>
      <c r="T156" s="116">
        <f t="shared" si="13"/>
        <v>0</v>
      </c>
      <c r="U156" s="29"/>
      <c r="V156" s="29"/>
      <c r="W156" s="29"/>
      <c r="X156" s="29"/>
      <c r="Y156" s="29"/>
      <c r="Z156" s="29"/>
      <c r="AA156" s="29"/>
      <c r="AB156" s="29"/>
      <c r="AC156" s="29"/>
      <c r="AD156" s="29"/>
      <c r="AE156" s="29"/>
      <c r="AR156" s="117" t="s">
        <v>231</v>
      </c>
      <c r="AT156" s="117" t="s">
        <v>147</v>
      </c>
      <c r="AU156" s="117" t="s">
        <v>82</v>
      </c>
      <c r="AY156" s="18" t="s">
        <v>145</v>
      </c>
      <c r="BE156" s="118">
        <f t="shared" si="14"/>
        <v>0</v>
      </c>
      <c r="BF156" s="118">
        <f t="shared" si="15"/>
        <v>0</v>
      </c>
      <c r="BG156" s="118">
        <f t="shared" si="16"/>
        <v>0</v>
      </c>
      <c r="BH156" s="118">
        <f t="shared" si="17"/>
        <v>0</v>
      </c>
      <c r="BI156" s="118">
        <f t="shared" si="18"/>
        <v>0</v>
      </c>
      <c r="BJ156" s="18" t="s">
        <v>80</v>
      </c>
      <c r="BK156" s="118">
        <f t="shared" si="19"/>
        <v>0</v>
      </c>
      <c r="BL156" s="18" t="s">
        <v>231</v>
      </c>
      <c r="BM156" s="117" t="s">
        <v>855</v>
      </c>
    </row>
    <row r="157" spans="1:65" s="2" customFormat="1" ht="33" customHeight="1">
      <c r="A157" s="29"/>
      <c r="B157" s="111"/>
      <c r="C157" s="214" t="s">
        <v>160</v>
      </c>
      <c r="D157" s="214" t="s">
        <v>147</v>
      </c>
      <c r="E157" s="215" t="s">
        <v>856</v>
      </c>
      <c r="F157" s="216" t="s">
        <v>857</v>
      </c>
      <c r="G157" s="217" t="s">
        <v>365</v>
      </c>
      <c r="H157" s="218">
        <v>16</v>
      </c>
      <c r="I157" s="239">
        <v>0</v>
      </c>
      <c r="J157" s="219">
        <f t="shared" si="10"/>
        <v>0</v>
      </c>
      <c r="K157" s="112"/>
      <c r="L157" s="30"/>
      <c r="M157" s="113" t="s">
        <v>1</v>
      </c>
      <c r="N157" s="114" t="s">
        <v>37</v>
      </c>
      <c r="O157" s="115">
        <v>0.106</v>
      </c>
      <c r="P157" s="115">
        <f t="shared" si="11"/>
        <v>1.696</v>
      </c>
      <c r="Q157" s="115">
        <v>3.4000000000000002E-4</v>
      </c>
      <c r="R157" s="115">
        <f t="shared" si="12"/>
        <v>5.4400000000000004E-3</v>
      </c>
      <c r="S157" s="115">
        <v>0</v>
      </c>
      <c r="T157" s="116">
        <f t="shared" si="13"/>
        <v>0</v>
      </c>
      <c r="U157" s="29"/>
      <c r="V157" s="29"/>
      <c r="W157" s="29"/>
      <c r="X157" s="29"/>
      <c r="Y157" s="29"/>
      <c r="Z157" s="29"/>
      <c r="AA157" s="29"/>
      <c r="AB157" s="29"/>
      <c r="AC157" s="29"/>
      <c r="AD157" s="29"/>
      <c r="AE157" s="29"/>
      <c r="AR157" s="117" t="s">
        <v>231</v>
      </c>
      <c r="AT157" s="117" t="s">
        <v>147</v>
      </c>
      <c r="AU157" s="117" t="s">
        <v>82</v>
      </c>
      <c r="AY157" s="18" t="s">
        <v>145</v>
      </c>
      <c r="BE157" s="118">
        <f t="shared" si="14"/>
        <v>0</v>
      </c>
      <c r="BF157" s="118">
        <f t="shared" si="15"/>
        <v>0</v>
      </c>
      <c r="BG157" s="118">
        <f t="shared" si="16"/>
        <v>0</v>
      </c>
      <c r="BH157" s="118">
        <f t="shared" si="17"/>
        <v>0</v>
      </c>
      <c r="BI157" s="118">
        <f t="shared" si="18"/>
        <v>0</v>
      </c>
      <c r="BJ157" s="18" t="s">
        <v>80</v>
      </c>
      <c r="BK157" s="118">
        <f t="shared" si="19"/>
        <v>0</v>
      </c>
      <c r="BL157" s="18" t="s">
        <v>231</v>
      </c>
      <c r="BM157" s="117" t="s">
        <v>858</v>
      </c>
    </row>
    <row r="158" spans="1:65" s="13" customFormat="1">
      <c r="B158" s="119"/>
      <c r="C158" s="220"/>
      <c r="D158" s="221" t="s">
        <v>153</v>
      </c>
      <c r="E158" s="222" t="s">
        <v>1</v>
      </c>
      <c r="F158" s="223" t="s">
        <v>859</v>
      </c>
      <c r="G158" s="220"/>
      <c r="H158" s="224">
        <v>16</v>
      </c>
      <c r="I158" s="220"/>
      <c r="J158" s="220"/>
      <c r="L158" s="119"/>
      <c r="M158" s="122"/>
      <c r="N158" s="123"/>
      <c r="O158" s="123"/>
      <c r="P158" s="123"/>
      <c r="Q158" s="123"/>
      <c r="R158" s="123"/>
      <c r="S158" s="123"/>
      <c r="T158" s="124"/>
      <c r="AT158" s="121" t="s">
        <v>153</v>
      </c>
      <c r="AU158" s="121" t="s">
        <v>82</v>
      </c>
      <c r="AV158" s="13" t="s">
        <v>82</v>
      </c>
      <c r="AW158" s="13" t="s">
        <v>28</v>
      </c>
      <c r="AX158" s="13" t="s">
        <v>80</v>
      </c>
      <c r="AY158" s="121" t="s">
        <v>145</v>
      </c>
    </row>
    <row r="159" spans="1:65" s="2" customFormat="1" ht="37.9" customHeight="1">
      <c r="A159" s="29"/>
      <c r="B159" s="111"/>
      <c r="C159" s="214" t="s">
        <v>307</v>
      </c>
      <c r="D159" s="214" t="s">
        <v>147</v>
      </c>
      <c r="E159" s="215" t="s">
        <v>860</v>
      </c>
      <c r="F159" s="216" t="s">
        <v>861</v>
      </c>
      <c r="G159" s="217" t="s">
        <v>365</v>
      </c>
      <c r="H159" s="218">
        <v>14</v>
      </c>
      <c r="I159" s="239">
        <v>0</v>
      </c>
      <c r="J159" s="219">
        <f>ROUND(I159*H159,2)</f>
        <v>0</v>
      </c>
      <c r="K159" s="112"/>
      <c r="L159" s="30"/>
      <c r="M159" s="113" t="s">
        <v>1</v>
      </c>
      <c r="N159" s="114" t="s">
        <v>37</v>
      </c>
      <c r="O159" s="115">
        <v>0.106</v>
      </c>
      <c r="P159" s="115">
        <f>O159*H159</f>
        <v>1.484</v>
      </c>
      <c r="Q159" s="115">
        <v>1E-4</v>
      </c>
      <c r="R159" s="115">
        <f>Q159*H159</f>
        <v>1.4E-3</v>
      </c>
      <c r="S159" s="115">
        <v>0</v>
      </c>
      <c r="T159" s="116">
        <f>S159*H159</f>
        <v>0</v>
      </c>
      <c r="U159" s="29"/>
      <c r="V159" s="29"/>
      <c r="W159" s="29"/>
      <c r="X159" s="29"/>
      <c r="Y159" s="29"/>
      <c r="Z159" s="29"/>
      <c r="AA159" s="29"/>
      <c r="AB159" s="29"/>
      <c r="AC159" s="29"/>
      <c r="AD159" s="29"/>
      <c r="AE159" s="29"/>
      <c r="AR159" s="117" t="s">
        <v>231</v>
      </c>
      <c r="AT159" s="117" t="s">
        <v>147</v>
      </c>
      <c r="AU159" s="117" t="s">
        <v>82</v>
      </c>
      <c r="AY159" s="18" t="s">
        <v>145</v>
      </c>
      <c r="BE159" s="118">
        <f>IF(N159="základní",J159,0)</f>
        <v>0</v>
      </c>
      <c r="BF159" s="118">
        <f>IF(N159="snížená",J159,0)</f>
        <v>0</v>
      </c>
      <c r="BG159" s="118">
        <f>IF(N159="zákl. přenesená",J159,0)</f>
        <v>0</v>
      </c>
      <c r="BH159" s="118">
        <f>IF(N159="sníž. přenesená",J159,0)</f>
        <v>0</v>
      </c>
      <c r="BI159" s="118">
        <f>IF(N159="nulová",J159,0)</f>
        <v>0</v>
      </c>
      <c r="BJ159" s="18" t="s">
        <v>80</v>
      </c>
      <c r="BK159" s="118">
        <f>ROUND(I159*H159,2)</f>
        <v>0</v>
      </c>
      <c r="BL159" s="18" t="s">
        <v>231</v>
      </c>
      <c r="BM159" s="117" t="s">
        <v>862</v>
      </c>
    </row>
    <row r="160" spans="1:65" s="13" customFormat="1">
      <c r="B160" s="119"/>
      <c r="C160" s="220"/>
      <c r="D160" s="221" t="s">
        <v>153</v>
      </c>
      <c r="E160" s="222" t="s">
        <v>1</v>
      </c>
      <c r="F160" s="223" t="s">
        <v>863</v>
      </c>
      <c r="G160" s="220"/>
      <c r="H160" s="224">
        <v>14</v>
      </c>
      <c r="I160" s="220"/>
      <c r="J160" s="220"/>
      <c r="L160" s="119"/>
      <c r="M160" s="122"/>
      <c r="N160" s="123"/>
      <c r="O160" s="123"/>
      <c r="P160" s="123"/>
      <c r="Q160" s="123"/>
      <c r="R160" s="123"/>
      <c r="S160" s="123"/>
      <c r="T160" s="124"/>
      <c r="AT160" s="121" t="s">
        <v>153</v>
      </c>
      <c r="AU160" s="121" t="s">
        <v>82</v>
      </c>
      <c r="AV160" s="13" t="s">
        <v>82</v>
      </c>
      <c r="AW160" s="13" t="s">
        <v>28</v>
      </c>
      <c r="AX160" s="13" t="s">
        <v>80</v>
      </c>
      <c r="AY160" s="121" t="s">
        <v>145</v>
      </c>
    </row>
    <row r="161" spans="1:65" s="2" customFormat="1" ht="37.9" customHeight="1">
      <c r="A161" s="29"/>
      <c r="B161" s="111"/>
      <c r="C161" s="214" t="s">
        <v>311</v>
      </c>
      <c r="D161" s="214" t="s">
        <v>147</v>
      </c>
      <c r="E161" s="215" t="s">
        <v>864</v>
      </c>
      <c r="F161" s="216" t="s">
        <v>865</v>
      </c>
      <c r="G161" s="217" t="s">
        <v>365</v>
      </c>
      <c r="H161" s="218">
        <v>36</v>
      </c>
      <c r="I161" s="239">
        <v>0</v>
      </c>
      <c r="J161" s="219">
        <f>ROUND(I161*H161,2)</f>
        <v>0</v>
      </c>
      <c r="K161" s="112"/>
      <c r="L161" s="30"/>
      <c r="M161" s="113" t="s">
        <v>1</v>
      </c>
      <c r="N161" s="114" t="s">
        <v>37</v>
      </c>
      <c r="O161" s="115">
        <v>0.106</v>
      </c>
      <c r="P161" s="115">
        <f>O161*H161</f>
        <v>3.8159999999999998</v>
      </c>
      <c r="Q161" s="115">
        <v>1.2999999999999999E-4</v>
      </c>
      <c r="R161" s="115">
        <f>Q161*H161</f>
        <v>4.6799999999999993E-3</v>
      </c>
      <c r="S161" s="115">
        <v>0</v>
      </c>
      <c r="T161" s="116">
        <f>S161*H161</f>
        <v>0</v>
      </c>
      <c r="U161" s="29"/>
      <c r="V161" s="29"/>
      <c r="W161" s="29"/>
      <c r="X161" s="29"/>
      <c r="Y161" s="29"/>
      <c r="Z161" s="29"/>
      <c r="AA161" s="29"/>
      <c r="AB161" s="29"/>
      <c r="AC161" s="29"/>
      <c r="AD161" s="29"/>
      <c r="AE161" s="29"/>
      <c r="AR161" s="117" t="s">
        <v>231</v>
      </c>
      <c r="AT161" s="117" t="s">
        <v>147</v>
      </c>
      <c r="AU161" s="117" t="s">
        <v>82</v>
      </c>
      <c r="AY161" s="18" t="s">
        <v>145</v>
      </c>
      <c r="BE161" s="118">
        <f>IF(N161="základní",J161,0)</f>
        <v>0</v>
      </c>
      <c r="BF161" s="118">
        <f>IF(N161="snížená",J161,0)</f>
        <v>0</v>
      </c>
      <c r="BG161" s="118">
        <f>IF(N161="zákl. přenesená",J161,0)</f>
        <v>0</v>
      </c>
      <c r="BH161" s="118">
        <f>IF(N161="sníž. přenesená",J161,0)</f>
        <v>0</v>
      </c>
      <c r="BI161" s="118">
        <f>IF(N161="nulová",J161,0)</f>
        <v>0</v>
      </c>
      <c r="BJ161" s="18" t="s">
        <v>80</v>
      </c>
      <c r="BK161" s="118">
        <f>ROUND(I161*H161,2)</f>
        <v>0</v>
      </c>
      <c r="BL161" s="18" t="s">
        <v>231</v>
      </c>
      <c r="BM161" s="117" t="s">
        <v>866</v>
      </c>
    </row>
    <row r="162" spans="1:65" s="13" customFormat="1">
      <c r="B162" s="119"/>
      <c r="C162" s="220"/>
      <c r="D162" s="221" t="s">
        <v>153</v>
      </c>
      <c r="E162" s="222" t="s">
        <v>1</v>
      </c>
      <c r="F162" s="223" t="s">
        <v>867</v>
      </c>
      <c r="G162" s="220"/>
      <c r="H162" s="224">
        <v>36</v>
      </c>
      <c r="I162" s="220"/>
      <c r="J162" s="220"/>
      <c r="L162" s="119"/>
      <c r="M162" s="122"/>
      <c r="N162" s="123"/>
      <c r="O162" s="123"/>
      <c r="P162" s="123"/>
      <c r="Q162" s="123"/>
      <c r="R162" s="123"/>
      <c r="S162" s="123"/>
      <c r="T162" s="124"/>
      <c r="AT162" s="121" t="s">
        <v>153</v>
      </c>
      <c r="AU162" s="121" t="s">
        <v>82</v>
      </c>
      <c r="AV162" s="13" t="s">
        <v>82</v>
      </c>
      <c r="AW162" s="13" t="s">
        <v>28</v>
      </c>
      <c r="AX162" s="13" t="s">
        <v>80</v>
      </c>
      <c r="AY162" s="121" t="s">
        <v>145</v>
      </c>
    </row>
    <row r="163" spans="1:65" s="2" customFormat="1" ht="37.9" customHeight="1">
      <c r="A163" s="29"/>
      <c r="B163" s="111"/>
      <c r="C163" s="214" t="s">
        <v>315</v>
      </c>
      <c r="D163" s="214" t="s">
        <v>147</v>
      </c>
      <c r="E163" s="215" t="s">
        <v>868</v>
      </c>
      <c r="F163" s="216" t="s">
        <v>869</v>
      </c>
      <c r="G163" s="217" t="s">
        <v>365</v>
      </c>
      <c r="H163" s="218">
        <v>18</v>
      </c>
      <c r="I163" s="239">
        <v>0</v>
      </c>
      <c r="J163" s="219">
        <f>ROUND(I163*H163,2)</f>
        <v>0</v>
      </c>
      <c r="K163" s="112"/>
      <c r="L163" s="30"/>
      <c r="M163" s="113" t="s">
        <v>1</v>
      </c>
      <c r="N163" s="114" t="s">
        <v>37</v>
      </c>
      <c r="O163" s="115">
        <v>0.106</v>
      </c>
      <c r="P163" s="115">
        <f>O163*H163</f>
        <v>1.9079999999999999</v>
      </c>
      <c r="Q163" s="115">
        <v>1.4999999999999999E-4</v>
      </c>
      <c r="R163" s="115">
        <f>Q163*H163</f>
        <v>2.6999999999999997E-3</v>
      </c>
      <c r="S163" s="115">
        <v>0</v>
      </c>
      <c r="T163" s="116">
        <f>S163*H163</f>
        <v>0</v>
      </c>
      <c r="U163" s="29"/>
      <c r="V163" s="29"/>
      <c r="W163" s="29"/>
      <c r="X163" s="29"/>
      <c r="Y163" s="29"/>
      <c r="Z163" s="29"/>
      <c r="AA163" s="29"/>
      <c r="AB163" s="29"/>
      <c r="AC163" s="29"/>
      <c r="AD163" s="29"/>
      <c r="AE163" s="29"/>
      <c r="AR163" s="117" t="s">
        <v>231</v>
      </c>
      <c r="AT163" s="117" t="s">
        <v>147</v>
      </c>
      <c r="AU163" s="117" t="s">
        <v>82</v>
      </c>
      <c r="AY163" s="18" t="s">
        <v>145</v>
      </c>
      <c r="BE163" s="118">
        <f>IF(N163="základní",J163,0)</f>
        <v>0</v>
      </c>
      <c r="BF163" s="118">
        <f>IF(N163="snížená",J163,0)</f>
        <v>0</v>
      </c>
      <c r="BG163" s="118">
        <f>IF(N163="zákl. přenesená",J163,0)</f>
        <v>0</v>
      </c>
      <c r="BH163" s="118">
        <f>IF(N163="sníž. přenesená",J163,0)</f>
        <v>0</v>
      </c>
      <c r="BI163" s="118">
        <f>IF(N163="nulová",J163,0)</f>
        <v>0</v>
      </c>
      <c r="BJ163" s="18" t="s">
        <v>80</v>
      </c>
      <c r="BK163" s="118">
        <f>ROUND(I163*H163,2)</f>
        <v>0</v>
      </c>
      <c r="BL163" s="18" t="s">
        <v>231</v>
      </c>
      <c r="BM163" s="117" t="s">
        <v>870</v>
      </c>
    </row>
    <row r="164" spans="1:65" s="13" customFormat="1">
      <c r="B164" s="119"/>
      <c r="C164" s="220"/>
      <c r="D164" s="221" t="s">
        <v>153</v>
      </c>
      <c r="E164" s="222" t="s">
        <v>1</v>
      </c>
      <c r="F164" s="223" t="s">
        <v>243</v>
      </c>
      <c r="G164" s="220"/>
      <c r="H164" s="224">
        <v>18</v>
      </c>
      <c r="I164" s="220"/>
      <c r="J164" s="220"/>
      <c r="L164" s="119"/>
      <c r="M164" s="122"/>
      <c r="N164" s="123"/>
      <c r="O164" s="123"/>
      <c r="P164" s="123"/>
      <c r="Q164" s="123"/>
      <c r="R164" s="123"/>
      <c r="S164" s="123"/>
      <c r="T164" s="124"/>
      <c r="AT164" s="121" t="s">
        <v>153</v>
      </c>
      <c r="AU164" s="121" t="s">
        <v>82</v>
      </c>
      <c r="AV164" s="13" t="s">
        <v>82</v>
      </c>
      <c r="AW164" s="13" t="s">
        <v>28</v>
      </c>
      <c r="AX164" s="13" t="s">
        <v>80</v>
      </c>
      <c r="AY164" s="121" t="s">
        <v>145</v>
      </c>
    </row>
    <row r="165" spans="1:65" s="2" customFormat="1" ht="33" customHeight="1">
      <c r="A165" s="29"/>
      <c r="B165" s="111"/>
      <c r="C165" s="214" t="s">
        <v>323</v>
      </c>
      <c r="D165" s="214" t="s">
        <v>147</v>
      </c>
      <c r="E165" s="215" t="s">
        <v>871</v>
      </c>
      <c r="F165" s="216" t="s">
        <v>872</v>
      </c>
      <c r="G165" s="217" t="s">
        <v>365</v>
      </c>
      <c r="H165" s="218">
        <v>30</v>
      </c>
      <c r="I165" s="239">
        <v>0</v>
      </c>
      <c r="J165" s="219">
        <f>ROUND(I165*H165,2)</f>
        <v>0</v>
      </c>
      <c r="K165" s="112"/>
      <c r="L165" s="30"/>
      <c r="M165" s="113" t="s">
        <v>1</v>
      </c>
      <c r="N165" s="114" t="s">
        <v>37</v>
      </c>
      <c r="O165" s="115">
        <v>0.106</v>
      </c>
      <c r="P165" s="115">
        <f>O165*H165</f>
        <v>3.1799999999999997</v>
      </c>
      <c r="Q165" s="115">
        <v>2.0000000000000001E-4</v>
      </c>
      <c r="R165" s="115">
        <f>Q165*H165</f>
        <v>6.0000000000000001E-3</v>
      </c>
      <c r="S165" s="115">
        <v>0</v>
      </c>
      <c r="T165" s="116">
        <f>S165*H165</f>
        <v>0</v>
      </c>
      <c r="U165" s="29"/>
      <c r="V165" s="29"/>
      <c r="W165" s="29"/>
      <c r="X165" s="29"/>
      <c r="Y165" s="29"/>
      <c r="Z165" s="29"/>
      <c r="AA165" s="29"/>
      <c r="AB165" s="29"/>
      <c r="AC165" s="29"/>
      <c r="AD165" s="29"/>
      <c r="AE165" s="29"/>
      <c r="AR165" s="117" t="s">
        <v>231</v>
      </c>
      <c r="AT165" s="117" t="s">
        <v>147</v>
      </c>
      <c r="AU165" s="117" t="s">
        <v>82</v>
      </c>
      <c r="AY165" s="18" t="s">
        <v>145</v>
      </c>
      <c r="BE165" s="118">
        <f>IF(N165="základní",J165,0)</f>
        <v>0</v>
      </c>
      <c r="BF165" s="118">
        <f>IF(N165="snížená",J165,0)</f>
        <v>0</v>
      </c>
      <c r="BG165" s="118">
        <f>IF(N165="zákl. přenesená",J165,0)</f>
        <v>0</v>
      </c>
      <c r="BH165" s="118">
        <f>IF(N165="sníž. přenesená",J165,0)</f>
        <v>0</v>
      </c>
      <c r="BI165" s="118">
        <f>IF(N165="nulová",J165,0)</f>
        <v>0</v>
      </c>
      <c r="BJ165" s="18" t="s">
        <v>80</v>
      </c>
      <c r="BK165" s="118">
        <f>ROUND(I165*H165,2)</f>
        <v>0</v>
      </c>
      <c r="BL165" s="18" t="s">
        <v>231</v>
      </c>
      <c r="BM165" s="117" t="s">
        <v>873</v>
      </c>
    </row>
    <row r="166" spans="1:65" s="13" customFormat="1">
      <c r="B166" s="119"/>
      <c r="C166" s="220"/>
      <c r="D166" s="221" t="s">
        <v>153</v>
      </c>
      <c r="E166" s="222" t="s">
        <v>1</v>
      </c>
      <c r="F166" s="223" t="s">
        <v>160</v>
      </c>
      <c r="G166" s="220"/>
      <c r="H166" s="224">
        <v>30</v>
      </c>
      <c r="I166" s="220"/>
      <c r="J166" s="220"/>
      <c r="L166" s="119"/>
      <c r="M166" s="122"/>
      <c r="N166" s="123"/>
      <c r="O166" s="123"/>
      <c r="P166" s="123"/>
      <c r="Q166" s="123"/>
      <c r="R166" s="123"/>
      <c r="S166" s="123"/>
      <c r="T166" s="124"/>
      <c r="AT166" s="121" t="s">
        <v>153</v>
      </c>
      <c r="AU166" s="121" t="s">
        <v>82</v>
      </c>
      <c r="AV166" s="13" t="s">
        <v>82</v>
      </c>
      <c r="AW166" s="13" t="s">
        <v>28</v>
      </c>
      <c r="AX166" s="13" t="s">
        <v>80</v>
      </c>
      <c r="AY166" s="121" t="s">
        <v>145</v>
      </c>
    </row>
    <row r="167" spans="1:65" s="2" customFormat="1" ht="24.2" customHeight="1">
      <c r="A167" s="29"/>
      <c r="B167" s="111"/>
      <c r="C167" s="214" t="s">
        <v>326</v>
      </c>
      <c r="D167" s="214" t="s">
        <v>147</v>
      </c>
      <c r="E167" s="215" t="s">
        <v>874</v>
      </c>
      <c r="F167" s="216" t="s">
        <v>875</v>
      </c>
      <c r="G167" s="217" t="s">
        <v>492</v>
      </c>
      <c r="H167" s="218">
        <v>1</v>
      </c>
      <c r="I167" s="239">
        <v>0</v>
      </c>
      <c r="J167" s="219">
        <f>ROUND(I167*H167,2)</f>
        <v>0</v>
      </c>
      <c r="K167" s="112"/>
      <c r="L167" s="30"/>
      <c r="M167" s="113" t="s">
        <v>1</v>
      </c>
      <c r="N167" s="114" t="s">
        <v>37</v>
      </c>
      <c r="O167" s="115">
        <v>0.10299999999999999</v>
      </c>
      <c r="P167" s="115">
        <f>O167*H167</f>
        <v>0.10299999999999999</v>
      </c>
      <c r="Q167" s="115">
        <v>9.0000000000000006E-5</v>
      </c>
      <c r="R167" s="115">
        <f>Q167*H167</f>
        <v>9.0000000000000006E-5</v>
      </c>
      <c r="S167" s="115">
        <v>8.5800000000000008E-3</v>
      </c>
      <c r="T167" s="116">
        <f>S167*H167</f>
        <v>8.5800000000000008E-3</v>
      </c>
      <c r="U167" s="29"/>
      <c r="V167" s="29"/>
      <c r="W167" s="29"/>
      <c r="X167" s="29"/>
      <c r="Y167" s="29"/>
      <c r="Z167" s="29"/>
      <c r="AA167" s="29"/>
      <c r="AB167" s="29"/>
      <c r="AC167" s="29"/>
      <c r="AD167" s="29"/>
      <c r="AE167" s="29"/>
      <c r="AR167" s="117" t="s">
        <v>231</v>
      </c>
      <c r="AT167" s="117" t="s">
        <v>147</v>
      </c>
      <c r="AU167" s="117" t="s">
        <v>82</v>
      </c>
      <c r="AY167" s="18" t="s">
        <v>145</v>
      </c>
      <c r="BE167" s="118">
        <f>IF(N167="základní",J167,0)</f>
        <v>0</v>
      </c>
      <c r="BF167" s="118">
        <f>IF(N167="snížená",J167,0)</f>
        <v>0</v>
      </c>
      <c r="BG167" s="118">
        <f>IF(N167="zákl. přenesená",J167,0)</f>
        <v>0</v>
      </c>
      <c r="BH167" s="118">
        <f>IF(N167="sníž. přenesená",J167,0)</f>
        <v>0</v>
      </c>
      <c r="BI167" s="118">
        <f>IF(N167="nulová",J167,0)</f>
        <v>0</v>
      </c>
      <c r="BJ167" s="18" t="s">
        <v>80</v>
      </c>
      <c r="BK167" s="118">
        <f>ROUND(I167*H167,2)</f>
        <v>0</v>
      </c>
      <c r="BL167" s="18" t="s">
        <v>231</v>
      </c>
      <c r="BM167" s="117" t="s">
        <v>876</v>
      </c>
    </row>
    <row r="168" spans="1:65" s="2" customFormat="1" ht="24.2" customHeight="1">
      <c r="A168" s="29"/>
      <c r="B168" s="111"/>
      <c r="C168" s="214" t="s">
        <v>328</v>
      </c>
      <c r="D168" s="214" t="s">
        <v>147</v>
      </c>
      <c r="E168" s="215" t="s">
        <v>877</v>
      </c>
      <c r="F168" s="216" t="s">
        <v>878</v>
      </c>
      <c r="G168" s="217" t="s">
        <v>196</v>
      </c>
      <c r="H168" s="218">
        <v>0.746</v>
      </c>
      <c r="I168" s="239">
        <v>0</v>
      </c>
      <c r="J168" s="219">
        <f>ROUND(I168*H168,2)</f>
        <v>0</v>
      </c>
      <c r="K168" s="112"/>
      <c r="L168" s="30"/>
      <c r="M168" s="113" t="s">
        <v>1</v>
      </c>
      <c r="N168" s="114" t="s">
        <v>37</v>
      </c>
      <c r="O168" s="115">
        <v>4.3899999999999997</v>
      </c>
      <c r="P168" s="115">
        <f>O168*H168</f>
        <v>3.27494</v>
      </c>
      <c r="Q168" s="115">
        <v>0</v>
      </c>
      <c r="R168" s="115">
        <f>Q168*H168</f>
        <v>0</v>
      </c>
      <c r="S168" s="115">
        <v>0</v>
      </c>
      <c r="T168" s="116">
        <f>S168*H168</f>
        <v>0</v>
      </c>
      <c r="U168" s="29"/>
      <c r="V168" s="29"/>
      <c r="W168" s="29"/>
      <c r="X168" s="29"/>
      <c r="Y168" s="29"/>
      <c r="Z168" s="29"/>
      <c r="AA168" s="29"/>
      <c r="AB168" s="29"/>
      <c r="AC168" s="29"/>
      <c r="AD168" s="29"/>
      <c r="AE168" s="29"/>
      <c r="AR168" s="117" t="s">
        <v>231</v>
      </c>
      <c r="AT168" s="117" t="s">
        <v>147</v>
      </c>
      <c r="AU168" s="117" t="s">
        <v>82</v>
      </c>
      <c r="AY168" s="18" t="s">
        <v>145</v>
      </c>
      <c r="BE168" s="118">
        <f>IF(N168="základní",J168,0)</f>
        <v>0</v>
      </c>
      <c r="BF168" s="118">
        <f>IF(N168="snížená",J168,0)</f>
        <v>0</v>
      </c>
      <c r="BG168" s="118">
        <f>IF(N168="zákl. přenesená",J168,0)</f>
        <v>0</v>
      </c>
      <c r="BH168" s="118">
        <f>IF(N168="sníž. přenesená",J168,0)</f>
        <v>0</v>
      </c>
      <c r="BI168" s="118">
        <f>IF(N168="nulová",J168,0)</f>
        <v>0</v>
      </c>
      <c r="BJ168" s="18" t="s">
        <v>80</v>
      </c>
      <c r="BK168" s="118">
        <f>ROUND(I168*H168,2)</f>
        <v>0</v>
      </c>
      <c r="BL168" s="18" t="s">
        <v>231</v>
      </c>
      <c r="BM168" s="117" t="s">
        <v>879</v>
      </c>
    </row>
    <row r="169" spans="1:65" s="12" customFormat="1" ht="22.9" customHeight="1">
      <c r="B169" s="103"/>
      <c r="C169" s="208"/>
      <c r="D169" s="209" t="s">
        <v>71</v>
      </c>
      <c r="E169" s="212" t="s">
        <v>880</v>
      </c>
      <c r="F169" s="212" t="s">
        <v>881</v>
      </c>
      <c r="G169" s="208"/>
      <c r="H169" s="208"/>
      <c r="I169" s="208"/>
      <c r="J169" s="213">
        <f>BK169</f>
        <v>0</v>
      </c>
      <c r="L169" s="103"/>
      <c r="M169" s="105"/>
      <c r="N169" s="106"/>
      <c r="O169" s="106"/>
      <c r="P169" s="107">
        <f>SUM(P170:P208)</f>
        <v>59.495975000000001</v>
      </c>
      <c r="Q169" s="106"/>
      <c r="R169" s="107">
        <f>SUM(R170:R208)</f>
        <v>0.44474000000000008</v>
      </c>
      <c r="S169" s="106"/>
      <c r="T169" s="108">
        <f>SUM(T170:T208)</f>
        <v>0</v>
      </c>
      <c r="AR169" s="104" t="s">
        <v>82</v>
      </c>
      <c r="AT169" s="109" t="s">
        <v>71</v>
      </c>
      <c r="AU169" s="109" t="s">
        <v>80</v>
      </c>
      <c r="AY169" s="104" t="s">
        <v>145</v>
      </c>
      <c r="BK169" s="110">
        <f>SUM(BK170:BK208)</f>
        <v>0</v>
      </c>
    </row>
    <row r="170" spans="1:65" s="2" customFormat="1" ht="24.2" customHeight="1">
      <c r="A170" s="29"/>
      <c r="B170" s="111"/>
      <c r="C170" s="214" t="s">
        <v>332</v>
      </c>
      <c r="D170" s="214" t="s">
        <v>147</v>
      </c>
      <c r="E170" s="215" t="s">
        <v>882</v>
      </c>
      <c r="F170" s="216" t="s">
        <v>883</v>
      </c>
      <c r="G170" s="217" t="s">
        <v>764</v>
      </c>
      <c r="H170" s="218">
        <v>2</v>
      </c>
      <c r="I170" s="239">
        <v>0</v>
      </c>
      <c r="J170" s="219">
        <f>ROUND(I170*H170,2)</f>
        <v>0</v>
      </c>
      <c r="K170" s="112"/>
      <c r="L170" s="30"/>
      <c r="M170" s="113" t="s">
        <v>1</v>
      </c>
      <c r="N170" s="114" t="s">
        <v>37</v>
      </c>
      <c r="O170" s="115">
        <v>1.1020000000000001</v>
      </c>
      <c r="P170" s="115">
        <f>O170*H170</f>
        <v>2.2040000000000002</v>
      </c>
      <c r="Q170" s="115">
        <v>1.6799999999999999E-2</v>
      </c>
      <c r="R170" s="115">
        <f>Q170*H170</f>
        <v>3.3599999999999998E-2</v>
      </c>
      <c r="S170" s="115">
        <v>0</v>
      </c>
      <c r="T170" s="116">
        <f>S170*H170</f>
        <v>0</v>
      </c>
      <c r="U170" s="29"/>
      <c r="V170" s="29"/>
      <c r="W170" s="29"/>
      <c r="X170" s="29"/>
      <c r="Y170" s="29"/>
      <c r="Z170" s="29"/>
      <c r="AA170" s="29"/>
      <c r="AB170" s="29"/>
      <c r="AC170" s="29"/>
      <c r="AD170" s="29"/>
      <c r="AE170" s="29"/>
      <c r="AR170" s="117" t="s">
        <v>231</v>
      </c>
      <c r="AT170" s="117" t="s">
        <v>147</v>
      </c>
      <c r="AU170" s="117" t="s">
        <v>82</v>
      </c>
      <c r="AY170" s="18" t="s">
        <v>145</v>
      </c>
      <c r="BE170" s="118">
        <f>IF(N170="základní",J170,0)</f>
        <v>0</v>
      </c>
      <c r="BF170" s="118">
        <f>IF(N170="snížená",J170,0)</f>
        <v>0</v>
      </c>
      <c r="BG170" s="118">
        <f>IF(N170="zákl. přenesená",J170,0)</f>
        <v>0</v>
      </c>
      <c r="BH170" s="118">
        <f>IF(N170="sníž. přenesená",J170,0)</f>
        <v>0</v>
      </c>
      <c r="BI170" s="118">
        <f>IF(N170="nulová",J170,0)</f>
        <v>0</v>
      </c>
      <c r="BJ170" s="18" t="s">
        <v>80</v>
      </c>
      <c r="BK170" s="118">
        <f>ROUND(I170*H170,2)</f>
        <v>0</v>
      </c>
      <c r="BL170" s="18" t="s">
        <v>231</v>
      </c>
      <c r="BM170" s="117" t="s">
        <v>884</v>
      </c>
    </row>
    <row r="171" spans="1:65" s="2" customFormat="1" ht="24.2" customHeight="1">
      <c r="A171" s="29"/>
      <c r="B171" s="111"/>
      <c r="C171" s="214" t="s">
        <v>339</v>
      </c>
      <c r="D171" s="214" t="s">
        <v>147</v>
      </c>
      <c r="E171" s="215" t="s">
        <v>885</v>
      </c>
      <c r="F171" s="216" t="s">
        <v>886</v>
      </c>
      <c r="G171" s="217" t="s">
        <v>764</v>
      </c>
      <c r="H171" s="218">
        <v>2</v>
      </c>
      <c r="I171" s="239">
        <v>0</v>
      </c>
      <c r="J171" s="219">
        <f>ROUND(I171*H171,2)</f>
        <v>0</v>
      </c>
      <c r="K171" s="112"/>
      <c r="L171" s="30"/>
      <c r="M171" s="113" t="s">
        <v>1</v>
      </c>
      <c r="N171" s="114" t="s">
        <v>37</v>
      </c>
      <c r="O171" s="115">
        <v>1.29</v>
      </c>
      <c r="P171" s="115">
        <f>O171*H171</f>
        <v>2.58</v>
      </c>
      <c r="Q171" s="115">
        <v>2.5250000000000002E-2</v>
      </c>
      <c r="R171" s="115">
        <f>Q171*H171</f>
        <v>5.0500000000000003E-2</v>
      </c>
      <c r="S171" s="115">
        <v>0</v>
      </c>
      <c r="T171" s="116">
        <f>S171*H171</f>
        <v>0</v>
      </c>
      <c r="U171" s="29"/>
      <c r="V171" s="29"/>
      <c r="W171" s="29"/>
      <c r="X171" s="29"/>
      <c r="Y171" s="29"/>
      <c r="Z171" s="29"/>
      <c r="AA171" s="29"/>
      <c r="AB171" s="29"/>
      <c r="AC171" s="29"/>
      <c r="AD171" s="29"/>
      <c r="AE171" s="29"/>
      <c r="AR171" s="117" t="s">
        <v>231</v>
      </c>
      <c r="AT171" s="117" t="s">
        <v>147</v>
      </c>
      <c r="AU171" s="117" t="s">
        <v>82</v>
      </c>
      <c r="AY171" s="18" t="s">
        <v>145</v>
      </c>
      <c r="BE171" s="118">
        <f>IF(N171="základní",J171,0)</f>
        <v>0</v>
      </c>
      <c r="BF171" s="118">
        <f>IF(N171="snížená",J171,0)</f>
        <v>0</v>
      </c>
      <c r="BG171" s="118">
        <f>IF(N171="zákl. přenesená",J171,0)</f>
        <v>0</v>
      </c>
      <c r="BH171" s="118">
        <f>IF(N171="sníž. přenesená",J171,0)</f>
        <v>0</v>
      </c>
      <c r="BI171" s="118">
        <f>IF(N171="nulová",J171,0)</f>
        <v>0</v>
      </c>
      <c r="BJ171" s="18" t="s">
        <v>80</v>
      </c>
      <c r="BK171" s="118">
        <f>ROUND(I171*H171,2)</f>
        <v>0</v>
      </c>
      <c r="BL171" s="18" t="s">
        <v>231</v>
      </c>
      <c r="BM171" s="117" t="s">
        <v>887</v>
      </c>
    </row>
    <row r="172" spans="1:65" s="2" customFormat="1" ht="24.2" customHeight="1">
      <c r="A172" s="29"/>
      <c r="B172" s="111"/>
      <c r="C172" s="214" t="s">
        <v>344</v>
      </c>
      <c r="D172" s="214" t="s">
        <v>147</v>
      </c>
      <c r="E172" s="215" t="s">
        <v>888</v>
      </c>
      <c r="F172" s="216" t="s">
        <v>889</v>
      </c>
      <c r="G172" s="217" t="s">
        <v>764</v>
      </c>
      <c r="H172" s="218">
        <v>2</v>
      </c>
      <c r="I172" s="239">
        <v>0</v>
      </c>
      <c r="J172" s="219">
        <f>ROUND(I172*H172,2)</f>
        <v>0</v>
      </c>
      <c r="K172" s="112"/>
      <c r="L172" s="30"/>
      <c r="M172" s="113" t="s">
        <v>1</v>
      </c>
      <c r="N172" s="114" t="s">
        <v>37</v>
      </c>
      <c r="O172" s="115">
        <v>1.238</v>
      </c>
      <c r="P172" s="115">
        <f>O172*H172</f>
        <v>2.476</v>
      </c>
      <c r="Q172" s="115">
        <v>2.887E-2</v>
      </c>
      <c r="R172" s="115">
        <f>Q172*H172</f>
        <v>5.774E-2</v>
      </c>
      <c r="S172" s="115">
        <v>0</v>
      </c>
      <c r="T172" s="116">
        <f>S172*H172</f>
        <v>0</v>
      </c>
      <c r="U172" s="29"/>
      <c r="V172" s="29"/>
      <c r="W172" s="29"/>
      <c r="X172" s="29"/>
      <c r="Y172" s="29"/>
      <c r="Z172" s="29"/>
      <c r="AA172" s="29"/>
      <c r="AB172" s="29"/>
      <c r="AC172" s="29"/>
      <c r="AD172" s="29"/>
      <c r="AE172" s="29"/>
      <c r="AR172" s="117" t="s">
        <v>231</v>
      </c>
      <c r="AT172" s="117" t="s">
        <v>147</v>
      </c>
      <c r="AU172" s="117" t="s">
        <v>82</v>
      </c>
      <c r="AY172" s="18" t="s">
        <v>145</v>
      </c>
      <c r="BE172" s="118">
        <f>IF(N172="základní",J172,0)</f>
        <v>0</v>
      </c>
      <c r="BF172" s="118">
        <f>IF(N172="snížená",J172,0)</f>
        <v>0</v>
      </c>
      <c r="BG172" s="118">
        <f>IF(N172="zákl. přenesená",J172,0)</f>
        <v>0</v>
      </c>
      <c r="BH172" s="118">
        <f>IF(N172="sníž. přenesená",J172,0)</f>
        <v>0</v>
      </c>
      <c r="BI172" s="118">
        <f>IF(N172="nulová",J172,0)</f>
        <v>0</v>
      </c>
      <c r="BJ172" s="18" t="s">
        <v>80</v>
      </c>
      <c r="BK172" s="118">
        <f>ROUND(I172*H172,2)</f>
        <v>0</v>
      </c>
      <c r="BL172" s="18" t="s">
        <v>231</v>
      </c>
      <c r="BM172" s="117" t="s">
        <v>890</v>
      </c>
    </row>
    <row r="173" spans="1:65" s="2" customFormat="1" ht="19.5">
      <c r="A173" s="29"/>
      <c r="B173" s="30"/>
      <c r="C173" s="164"/>
      <c r="D173" s="221" t="s">
        <v>750</v>
      </c>
      <c r="E173" s="164"/>
      <c r="F173" s="245" t="s">
        <v>891</v>
      </c>
      <c r="G173" s="164"/>
      <c r="H173" s="164"/>
      <c r="I173" s="164"/>
      <c r="J173" s="164"/>
      <c r="K173" s="29"/>
      <c r="L173" s="30"/>
      <c r="M173" s="156"/>
      <c r="N173" s="157"/>
      <c r="O173" s="53"/>
      <c r="P173" s="53"/>
      <c r="Q173" s="53"/>
      <c r="R173" s="53"/>
      <c r="S173" s="53"/>
      <c r="T173" s="54"/>
      <c r="U173" s="29"/>
      <c r="V173" s="29"/>
      <c r="W173" s="29"/>
      <c r="X173" s="29"/>
      <c r="Y173" s="29"/>
      <c r="Z173" s="29"/>
      <c r="AA173" s="29"/>
      <c r="AB173" s="29"/>
      <c r="AC173" s="29"/>
      <c r="AD173" s="29"/>
      <c r="AE173" s="29"/>
      <c r="AT173" s="18" t="s">
        <v>750</v>
      </c>
      <c r="AU173" s="18" t="s">
        <v>82</v>
      </c>
    </row>
    <row r="174" spans="1:65" s="2" customFormat="1" ht="24.2" customHeight="1">
      <c r="A174" s="29"/>
      <c r="B174" s="111"/>
      <c r="C174" s="214" t="s">
        <v>348</v>
      </c>
      <c r="D174" s="214" t="s">
        <v>147</v>
      </c>
      <c r="E174" s="215" t="s">
        <v>892</v>
      </c>
      <c r="F174" s="216" t="s">
        <v>893</v>
      </c>
      <c r="G174" s="217" t="s">
        <v>764</v>
      </c>
      <c r="H174" s="218">
        <v>2</v>
      </c>
      <c r="I174" s="239">
        <v>0</v>
      </c>
      <c r="J174" s="219">
        <f>ROUND(I174*H174,2)</f>
        <v>0</v>
      </c>
      <c r="K174" s="112"/>
      <c r="L174" s="30"/>
      <c r="M174" s="113" t="s">
        <v>1</v>
      </c>
      <c r="N174" s="114" t="s">
        <v>37</v>
      </c>
      <c r="O174" s="115">
        <v>0.93600000000000005</v>
      </c>
      <c r="P174" s="115">
        <f>O174*H174</f>
        <v>1.8720000000000001</v>
      </c>
      <c r="Q174" s="115">
        <v>1.448E-2</v>
      </c>
      <c r="R174" s="115">
        <f>Q174*H174</f>
        <v>2.896E-2</v>
      </c>
      <c r="S174" s="115">
        <v>0</v>
      </c>
      <c r="T174" s="116">
        <f>S174*H174</f>
        <v>0</v>
      </c>
      <c r="U174" s="29"/>
      <c r="V174" s="29"/>
      <c r="W174" s="29"/>
      <c r="X174" s="29"/>
      <c r="Y174" s="29"/>
      <c r="Z174" s="29"/>
      <c r="AA174" s="29"/>
      <c r="AB174" s="29"/>
      <c r="AC174" s="29"/>
      <c r="AD174" s="29"/>
      <c r="AE174" s="29"/>
      <c r="AR174" s="117" t="s">
        <v>231</v>
      </c>
      <c r="AT174" s="117" t="s">
        <v>147</v>
      </c>
      <c r="AU174" s="117" t="s">
        <v>82</v>
      </c>
      <c r="AY174" s="18" t="s">
        <v>145</v>
      </c>
      <c r="BE174" s="118">
        <f>IF(N174="základní",J174,0)</f>
        <v>0</v>
      </c>
      <c r="BF174" s="118">
        <f>IF(N174="snížená",J174,0)</f>
        <v>0</v>
      </c>
      <c r="BG174" s="118">
        <f>IF(N174="zákl. přenesená",J174,0)</f>
        <v>0</v>
      </c>
      <c r="BH174" s="118">
        <f>IF(N174="sníž. přenesená",J174,0)</f>
        <v>0</v>
      </c>
      <c r="BI174" s="118">
        <f>IF(N174="nulová",J174,0)</f>
        <v>0</v>
      </c>
      <c r="BJ174" s="18" t="s">
        <v>80</v>
      </c>
      <c r="BK174" s="118">
        <f>ROUND(I174*H174,2)</f>
        <v>0</v>
      </c>
      <c r="BL174" s="18" t="s">
        <v>231</v>
      </c>
      <c r="BM174" s="117" t="s">
        <v>894</v>
      </c>
    </row>
    <row r="175" spans="1:65" s="2" customFormat="1" ht="19.5">
      <c r="A175" s="29"/>
      <c r="B175" s="30"/>
      <c r="C175" s="164"/>
      <c r="D175" s="221" t="s">
        <v>750</v>
      </c>
      <c r="E175" s="164"/>
      <c r="F175" s="245" t="s">
        <v>895</v>
      </c>
      <c r="G175" s="164"/>
      <c r="H175" s="164"/>
      <c r="I175" s="164"/>
      <c r="J175" s="164"/>
      <c r="K175" s="29"/>
      <c r="L175" s="30"/>
      <c r="M175" s="156"/>
      <c r="N175" s="157"/>
      <c r="O175" s="53"/>
      <c r="P175" s="53"/>
      <c r="Q175" s="53"/>
      <c r="R175" s="53"/>
      <c r="S175" s="53"/>
      <c r="T175" s="54"/>
      <c r="U175" s="29"/>
      <c r="V175" s="29"/>
      <c r="W175" s="29"/>
      <c r="X175" s="29"/>
      <c r="Y175" s="29"/>
      <c r="Z175" s="29"/>
      <c r="AA175" s="29"/>
      <c r="AB175" s="29"/>
      <c r="AC175" s="29"/>
      <c r="AD175" s="29"/>
      <c r="AE175" s="29"/>
      <c r="AT175" s="18" t="s">
        <v>750</v>
      </c>
      <c r="AU175" s="18" t="s">
        <v>82</v>
      </c>
    </row>
    <row r="176" spans="1:65" s="2" customFormat="1" ht="24.2" customHeight="1">
      <c r="A176" s="29"/>
      <c r="B176" s="111"/>
      <c r="C176" s="214" t="s">
        <v>352</v>
      </c>
      <c r="D176" s="214" t="s">
        <v>147</v>
      </c>
      <c r="E176" s="215" t="s">
        <v>896</v>
      </c>
      <c r="F176" s="216" t="s">
        <v>897</v>
      </c>
      <c r="G176" s="217" t="s">
        <v>764</v>
      </c>
      <c r="H176" s="218">
        <v>2</v>
      </c>
      <c r="I176" s="239">
        <v>0</v>
      </c>
      <c r="J176" s="219">
        <f>ROUND(I176*H176,2)</f>
        <v>0</v>
      </c>
      <c r="K176" s="112"/>
      <c r="L176" s="30"/>
      <c r="M176" s="113" t="s">
        <v>1</v>
      </c>
      <c r="N176" s="114" t="s">
        <v>37</v>
      </c>
      <c r="O176" s="115">
        <v>1.0609999999999999</v>
      </c>
      <c r="P176" s="115">
        <f>O176*H176</f>
        <v>2.1219999999999999</v>
      </c>
      <c r="Q176" s="115">
        <v>1.7000000000000001E-2</v>
      </c>
      <c r="R176" s="115">
        <f>Q176*H176</f>
        <v>3.4000000000000002E-2</v>
      </c>
      <c r="S176" s="115">
        <v>0</v>
      </c>
      <c r="T176" s="116">
        <f>S176*H176</f>
        <v>0</v>
      </c>
      <c r="U176" s="29"/>
      <c r="V176" s="29"/>
      <c r="W176" s="29"/>
      <c r="X176" s="29"/>
      <c r="Y176" s="29"/>
      <c r="Z176" s="29"/>
      <c r="AA176" s="29"/>
      <c r="AB176" s="29"/>
      <c r="AC176" s="29"/>
      <c r="AD176" s="29"/>
      <c r="AE176" s="29"/>
      <c r="AR176" s="117" t="s">
        <v>231</v>
      </c>
      <c r="AT176" s="117" t="s">
        <v>147</v>
      </c>
      <c r="AU176" s="117" t="s">
        <v>82</v>
      </c>
      <c r="AY176" s="18" t="s">
        <v>145</v>
      </c>
      <c r="BE176" s="118">
        <f>IF(N176="základní",J176,0)</f>
        <v>0</v>
      </c>
      <c r="BF176" s="118">
        <f>IF(N176="snížená",J176,0)</f>
        <v>0</v>
      </c>
      <c r="BG176" s="118">
        <f>IF(N176="zákl. přenesená",J176,0)</f>
        <v>0</v>
      </c>
      <c r="BH176" s="118">
        <f>IF(N176="sníž. přenesená",J176,0)</f>
        <v>0</v>
      </c>
      <c r="BI176" s="118">
        <f>IF(N176="nulová",J176,0)</f>
        <v>0</v>
      </c>
      <c r="BJ176" s="18" t="s">
        <v>80</v>
      </c>
      <c r="BK176" s="118">
        <f>ROUND(I176*H176,2)</f>
        <v>0</v>
      </c>
      <c r="BL176" s="18" t="s">
        <v>231</v>
      </c>
      <c r="BM176" s="117" t="s">
        <v>898</v>
      </c>
    </row>
    <row r="177" spans="1:65" s="2" customFormat="1" ht="24.2" customHeight="1">
      <c r="A177" s="29"/>
      <c r="B177" s="111"/>
      <c r="C177" s="214" t="s">
        <v>356</v>
      </c>
      <c r="D177" s="214" t="s">
        <v>147</v>
      </c>
      <c r="E177" s="215" t="s">
        <v>899</v>
      </c>
      <c r="F177" s="216" t="s">
        <v>900</v>
      </c>
      <c r="G177" s="217" t="s">
        <v>764</v>
      </c>
      <c r="H177" s="218">
        <v>8</v>
      </c>
      <c r="I177" s="239">
        <v>0</v>
      </c>
      <c r="J177" s="219">
        <f>ROUND(I177*H177,2)</f>
        <v>0</v>
      </c>
      <c r="K177" s="112"/>
      <c r="L177" s="30"/>
      <c r="M177" s="113" t="s">
        <v>1</v>
      </c>
      <c r="N177" s="114" t="s">
        <v>37</v>
      </c>
      <c r="O177" s="115">
        <v>1.29</v>
      </c>
      <c r="P177" s="115">
        <f>O177*H177</f>
        <v>10.32</v>
      </c>
      <c r="Q177" s="115">
        <v>1.159E-2</v>
      </c>
      <c r="R177" s="115">
        <f>Q177*H177</f>
        <v>9.2719999999999997E-2</v>
      </c>
      <c r="S177" s="115">
        <v>0</v>
      </c>
      <c r="T177" s="116">
        <f>S177*H177</f>
        <v>0</v>
      </c>
      <c r="U177" s="29"/>
      <c r="V177" s="29"/>
      <c r="W177" s="29"/>
      <c r="X177" s="29"/>
      <c r="Y177" s="29"/>
      <c r="Z177" s="29"/>
      <c r="AA177" s="29"/>
      <c r="AB177" s="29"/>
      <c r="AC177" s="29"/>
      <c r="AD177" s="29"/>
      <c r="AE177" s="29"/>
      <c r="AR177" s="117" t="s">
        <v>231</v>
      </c>
      <c r="AT177" s="117" t="s">
        <v>147</v>
      </c>
      <c r="AU177" s="117" t="s">
        <v>82</v>
      </c>
      <c r="AY177" s="18" t="s">
        <v>145</v>
      </c>
      <c r="BE177" s="118">
        <f>IF(N177="základní",J177,0)</f>
        <v>0</v>
      </c>
      <c r="BF177" s="118">
        <f>IF(N177="snížená",J177,0)</f>
        <v>0</v>
      </c>
      <c r="BG177" s="118">
        <f>IF(N177="zákl. přenesená",J177,0)</f>
        <v>0</v>
      </c>
      <c r="BH177" s="118">
        <f>IF(N177="sníž. přenesená",J177,0)</f>
        <v>0</v>
      </c>
      <c r="BI177" s="118">
        <f>IF(N177="nulová",J177,0)</f>
        <v>0</v>
      </c>
      <c r="BJ177" s="18" t="s">
        <v>80</v>
      </c>
      <c r="BK177" s="118">
        <f>ROUND(I177*H177,2)</f>
        <v>0</v>
      </c>
      <c r="BL177" s="18" t="s">
        <v>231</v>
      </c>
      <c r="BM177" s="117" t="s">
        <v>901</v>
      </c>
    </row>
    <row r="178" spans="1:65" s="2" customFormat="1" ht="19.5">
      <c r="A178" s="29"/>
      <c r="B178" s="30"/>
      <c r="C178" s="164"/>
      <c r="D178" s="221" t="s">
        <v>750</v>
      </c>
      <c r="E178" s="164"/>
      <c r="F178" s="245" t="s">
        <v>891</v>
      </c>
      <c r="G178" s="164"/>
      <c r="H178" s="164"/>
      <c r="I178" s="164"/>
      <c r="J178" s="164"/>
      <c r="K178" s="29"/>
      <c r="L178" s="30"/>
      <c r="M178" s="156"/>
      <c r="N178" s="157"/>
      <c r="O178" s="53"/>
      <c r="P178" s="53"/>
      <c r="Q178" s="53"/>
      <c r="R178" s="53"/>
      <c r="S178" s="53"/>
      <c r="T178" s="54"/>
      <c r="U178" s="29"/>
      <c r="V178" s="29"/>
      <c r="W178" s="29"/>
      <c r="X178" s="29"/>
      <c r="Y178" s="29"/>
      <c r="Z178" s="29"/>
      <c r="AA178" s="29"/>
      <c r="AB178" s="29"/>
      <c r="AC178" s="29"/>
      <c r="AD178" s="29"/>
      <c r="AE178" s="29"/>
      <c r="AT178" s="18" t="s">
        <v>750</v>
      </c>
      <c r="AU178" s="18" t="s">
        <v>82</v>
      </c>
    </row>
    <row r="179" spans="1:65" s="2" customFormat="1" ht="24.2" customHeight="1">
      <c r="A179" s="29"/>
      <c r="B179" s="111"/>
      <c r="C179" s="214" t="s">
        <v>362</v>
      </c>
      <c r="D179" s="214" t="s">
        <v>147</v>
      </c>
      <c r="E179" s="215" t="s">
        <v>902</v>
      </c>
      <c r="F179" s="216" t="s">
        <v>903</v>
      </c>
      <c r="G179" s="217" t="s">
        <v>764</v>
      </c>
      <c r="H179" s="218">
        <v>4</v>
      </c>
      <c r="I179" s="239">
        <v>0</v>
      </c>
      <c r="J179" s="219">
        <f>ROUND(I179*H179,2)</f>
        <v>0</v>
      </c>
      <c r="K179" s="112"/>
      <c r="L179" s="30"/>
      <c r="M179" s="113" t="s">
        <v>1</v>
      </c>
      <c r="N179" s="114" t="s">
        <v>37</v>
      </c>
      <c r="O179" s="115">
        <v>2.4649999999999999</v>
      </c>
      <c r="P179" s="115">
        <f>O179*H179</f>
        <v>9.86</v>
      </c>
      <c r="Q179" s="115">
        <v>1.7489999999999999E-2</v>
      </c>
      <c r="R179" s="115">
        <f>Q179*H179</f>
        <v>6.9959999999999994E-2</v>
      </c>
      <c r="S179" s="115">
        <v>0</v>
      </c>
      <c r="T179" s="116">
        <f>S179*H179</f>
        <v>0</v>
      </c>
      <c r="U179" s="29"/>
      <c r="V179" s="29"/>
      <c r="W179" s="29"/>
      <c r="X179" s="29"/>
      <c r="Y179" s="29"/>
      <c r="Z179" s="29"/>
      <c r="AA179" s="29"/>
      <c r="AB179" s="29"/>
      <c r="AC179" s="29"/>
      <c r="AD179" s="29"/>
      <c r="AE179" s="29"/>
      <c r="AR179" s="117" t="s">
        <v>231</v>
      </c>
      <c r="AT179" s="117" t="s">
        <v>147</v>
      </c>
      <c r="AU179" s="117" t="s">
        <v>82</v>
      </c>
      <c r="AY179" s="18" t="s">
        <v>145</v>
      </c>
      <c r="BE179" s="118">
        <f>IF(N179="základní",J179,0)</f>
        <v>0</v>
      </c>
      <c r="BF179" s="118">
        <f>IF(N179="snížená",J179,0)</f>
        <v>0</v>
      </c>
      <c r="BG179" s="118">
        <f>IF(N179="zákl. přenesená",J179,0)</f>
        <v>0</v>
      </c>
      <c r="BH179" s="118">
        <f>IF(N179="sníž. přenesená",J179,0)</f>
        <v>0</v>
      </c>
      <c r="BI179" s="118">
        <f>IF(N179="nulová",J179,0)</f>
        <v>0</v>
      </c>
      <c r="BJ179" s="18" t="s">
        <v>80</v>
      </c>
      <c r="BK179" s="118">
        <f>ROUND(I179*H179,2)</f>
        <v>0</v>
      </c>
      <c r="BL179" s="18" t="s">
        <v>231</v>
      </c>
      <c r="BM179" s="117" t="s">
        <v>904</v>
      </c>
    </row>
    <row r="180" spans="1:65" s="2" customFormat="1" ht="19.5">
      <c r="A180" s="29"/>
      <c r="B180" s="30"/>
      <c r="C180" s="164"/>
      <c r="D180" s="221" t="s">
        <v>750</v>
      </c>
      <c r="E180" s="164"/>
      <c r="F180" s="245" t="s">
        <v>891</v>
      </c>
      <c r="G180" s="164"/>
      <c r="H180" s="164"/>
      <c r="I180" s="164"/>
      <c r="J180" s="164"/>
      <c r="K180" s="29"/>
      <c r="L180" s="30"/>
      <c r="M180" s="156"/>
      <c r="N180" s="157"/>
      <c r="O180" s="53"/>
      <c r="P180" s="53"/>
      <c r="Q180" s="53"/>
      <c r="R180" s="53"/>
      <c r="S180" s="53"/>
      <c r="T180" s="54"/>
      <c r="U180" s="29"/>
      <c r="V180" s="29"/>
      <c r="W180" s="29"/>
      <c r="X180" s="29"/>
      <c r="Y180" s="29"/>
      <c r="Z180" s="29"/>
      <c r="AA180" s="29"/>
      <c r="AB180" s="29"/>
      <c r="AC180" s="29"/>
      <c r="AD180" s="29"/>
      <c r="AE180" s="29"/>
      <c r="AT180" s="18" t="s">
        <v>750</v>
      </c>
      <c r="AU180" s="18" t="s">
        <v>82</v>
      </c>
    </row>
    <row r="181" spans="1:65" s="2" customFormat="1" ht="24.2" customHeight="1">
      <c r="A181" s="29"/>
      <c r="B181" s="111"/>
      <c r="C181" s="214" t="s">
        <v>368</v>
      </c>
      <c r="D181" s="214" t="s">
        <v>147</v>
      </c>
      <c r="E181" s="215" t="s">
        <v>905</v>
      </c>
      <c r="F181" s="216" t="s">
        <v>906</v>
      </c>
      <c r="G181" s="217" t="s">
        <v>319</v>
      </c>
      <c r="H181" s="218">
        <v>2</v>
      </c>
      <c r="I181" s="239">
        <v>0</v>
      </c>
      <c r="J181" s="219">
        <f t="shared" ref="J181:J187" si="20">ROUND(I181*H181,2)</f>
        <v>0</v>
      </c>
      <c r="K181" s="112"/>
      <c r="L181" s="30"/>
      <c r="M181" s="113" t="s">
        <v>1</v>
      </c>
      <c r="N181" s="114" t="s">
        <v>37</v>
      </c>
      <c r="O181" s="115">
        <v>0.42199999999999999</v>
      </c>
      <c r="P181" s="115">
        <f t="shared" ref="P181:P187" si="21">O181*H181</f>
        <v>0.84399999999999997</v>
      </c>
      <c r="Q181" s="115">
        <v>1.1199999999999999E-3</v>
      </c>
      <c r="R181" s="115">
        <f t="shared" ref="R181:R187" si="22">Q181*H181</f>
        <v>2.2399999999999998E-3</v>
      </c>
      <c r="S181" s="115">
        <v>0</v>
      </c>
      <c r="T181" s="116">
        <f t="shared" ref="T181:T187" si="23">S181*H181</f>
        <v>0</v>
      </c>
      <c r="U181" s="29"/>
      <c r="V181" s="29"/>
      <c r="W181" s="29"/>
      <c r="X181" s="29"/>
      <c r="Y181" s="29"/>
      <c r="Z181" s="29"/>
      <c r="AA181" s="29"/>
      <c r="AB181" s="29"/>
      <c r="AC181" s="29"/>
      <c r="AD181" s="29"/>
      <c r="AE181" s="29"/>
      <c r="AR181" s="117" t="s">
        <v>231</v>
      </c>
      <c r="AT181" s="117" t="s">
        <v>147</v>
      </c>
      <c r="AU181" s="117" t="s">
        <v>82</v>
      </c>
      <c r="AY181" s="18" t="s">
        <v>145</v>
      </c>
      <c r="BE181" s="118">
        <f t="shared" ref="BE181:BE187" si="24">IF(N181="základní",J181,0)</f>
        <v>0</v>
      </c>
      <c r="BF181" s="118">
        <f t="shared" ref="BF181:BF187" si="25">IF(N181="snížená",J181,0)</f>
        <v>0</v>
      </c>
      <c r="BG181" s="118">
        <f t="shared" ref="BG181:BG187" si="26">IF(N181="zákl. přenesená",J181,0)</f>
        <v>0</v>
      </c>
      <c r="BH181" s="118">
        <f t="shared" ref="BH181:BH187" si="27">IF(N181="sníž. přenesená",J181,0)</f>
        <v>0</v>
      </c>
      <c r="BI181" s="118">
        <f t="shared" ref="BI181:BI187" si="28">IF(N181="nulová",J181,0)</f>
        <v>0</v>
      </c>
      <c r="BJ181" s="18" t="s">
        <v>80</v>
      </c>
      <c r="BK181" s="118">
        <f t="shared" ref="BK181:BK187" si="29">ROUND(I181*H181,2)</f>
        <v>0</v>
      </c>
      <c r="BL181" s="18" t="s">
        <v>231</v>
      </c>
      <c r="BM181" s="117" t="s">
        <v>907</v>
      </c>
    </row>
    <row r="182" spans="1:65" s="2" customFormat="1" ht="24.2" customHeight="1">
      <c r="A182" s="29"/>
      <c r="B182" s="111"/>
      <c r="C182" s="214" t="s">
        <v>373</v>
      </c>
      <c r="D182" s="214" t="s">
        <v>147</v>
      </c>
      <c r="E182" s="215" t="s">
        <v>908</v>
      </c>
      <c r="F182" s="216" t="s">
        <v>909</v>
      </c>
      <c r="G182" s="217" t="s">
        <v>319</v>
      </c>
      <c r="H182" s="218">
        <v>6</v>
      </c>
      <c r="I182" s="239">
        <v>0</v>
      </c>
      <c r="J182" s="219">
        <f t="shared" si="20"/>
        <v>0</v>
      </c>
      <c r="K182" s="112"/>
      <c r="L182" s="30"/>
      <c r="M182" s="113" t="s">
        <v>1</v>
      </c>
      <c r="N182" s="114" t="s">
        <v>37</v>
      </c>
      <c r="O182" s="115">
        <v>0.16500000000000001</v>
      </c>
      <c r="P182" s="115">
        <f t="shared" si="21"/>
        <v>0.99</v>
      </c>
      <c r="Q182" s="115">
        <v>2.5000000000000001E-4</v>
      </c>
      <c r="R182" s="115">
        <f t="shared" si="22"/>
        <v>1.5E-3</v>
      </c>
      <c r="S182" s="115">
        <v>0</v>
      </c>
      <c r="T182" s="116">
        <f t="shared" si="23"/>
        <v>0</v>
      </c>
      <c r="U182" s="29"/>
      <c r="V182" s="29"/>
      <c r="W182" s="29"/>
      <c r="X182" s="29"/>
      <c r="Y182" s="29"/>
      <c r="Z182" s="29"/>
      <c r="AA182" s="29"/>
      <c r="AB182" s="29"/>
      <c r="AC182" s="29"/>
      <c r="AD182" s="29"/>
      <c r="AE182" s="29"/>
      <c r="AR182" s="117" t="s">
        <v>231</v>
      </c>
      <c r="AT182" s="117" t="s">
        <v>147</v>
      </c>
      <c r="AU182" s="117" t="s">
        <v>82</v>
      </c>
      <c r="AY182" s="18" t="s">
        <v>145</v>
      </c>
      <c r="BE182" s="118">
        <f t="shared" si="24"/>
        <v>0</v>
      </c>
      <c r="BF182" s="118">
        <f t="shared" si="25"/>
        <v>0</v>
      </c>
      <c r="BG182" s="118">
        <f t="shared" si="26"/>
        <v>0</v>
      </c>
      <c r="BH182" s="118">
        <f t="shared" si="27"/>
        <v>0</v>
      </c>
      <c r="BI182" s="118">
        <f t="shared" si="28"/>
        <v>0</v>
      </c>
      <c r="BJ182" s="18" t="s">
        <v>80</v>
      </c>
      <c r="BK182" s="118">
        <f t="shared" si="29"/>
        <v>0</v>
      </c>
      <c r="BL182" s="18" t="s">
        <v>231</v>
      </c>
      <c r="BM182" s="117" t="s">
        <v>910</v>
      </c>
    </row>
    <row r="183" spans="1:65" s="2" customFormat="1" ht="24.2" customHeight="1">
      <c r="A183" s="29"/>
      <c r="B183" s="111"/>
      <c r="C183" s="214" t="s">
        <v>378</v>
      </c>
      <c r="D183" s="214" t="s">
        <v>147</v>
      </c>
      <c r="E183" s="215" t="s">
        <v>911</v>
      </c>
      <c r="F183" s="216" t="s">
        <v>912</v>
      </c>
      <c r="G183" s="217" t="s">
        <v>319</v>
      </c>
      <c r="H183" s="218">
        <v>2</v>
      </c>
      <c r="I183" s="239">
        <v>0</v>
      </c>
      <c r="J183" s="219">
        <f t="shared" si="20"/>
        <v>0</v>
      </c>
      <c r="K183" s="112"/>
      <c r="L183" s="30"/>
      <c r="M183" s="113" t="s">
        <v>1</v>
      </c>
      <c r="N183" s="114" t="s">
        <v>37</v>
      </c>
      <c r="O183" s="115">
        <v>0.20599999999999999</v>
      </c>
      <c r="P183" s="115">
        <f t="shared" si="21"/>
        <v>0.41199999999999998</v>
      </c>
      <c r="Q183" s="115">
        <v>3.6000000000000002E-4</v>
      </c>
      <c r="R183" s="115">
        <f t="shared" si="22"/>
        <v>7.2000000000000005E-4</v>
      </c>
      <c r="S183" s="115">
        <v>0</v>
      </c>
      <c r="T183" s="116">
        <f t="shared" si="23"/>
        <v>0</v>
      </c>
      <c r="U183" s="29"/>
      <c r="V183" s="29"/>
      <c r="W183" s="29"/>
      <c r="X183" s="29"/>
      <c r="Y183" s="29"/>
      <c r="Z183" s="29"/>
      <c r="AA183" s="29"/>
      <c r="AB183" s="29"/>
      <c r="AC183" s="29"/>
      <c r="AD183" s="29"/>
      <c r="AE183" s="29"/>
      <c r="AR183" s="117" t="s">
        <v>231</v>
      </c>
      <c r="AT183" s="117" t="s">
        <v>147</v>
      </c>
      <c r="AU183" s="117" t="s">
        <v>82</v>
      </c>
      <c r="AY183" s="18" t="s">
        <v>145</v>
      </c>
      <c r="BE183" s="118">
        <f t="shared" si="24"/>
        <v>0</v>
      </c>
      <c r="BF183" s="118">
        <f t="shared" si="25"/>
        <v>0</v>
      </c>
      <c r="BG183" s="118">
        <f t="shared" si="26"/>
        <v>0</v>
      </c>
      <c r="BH183" s="118">
        <f t="shared" si="27"/>
        <v>0</v>
      </c>
      <c r="BI183" s="118">
        <f t="shared" si="28"/>
        <v>0</v>
      </c>
      <c r="BJ183" s="18" t="s">
        <v>80</v>
      </c>
      <c r="BK183" s="118">
        <f t="shared" si="29"/>
        <v>0</v>
      </c>
      <c r="BL183" s="18" t="s">
        <v>231</v>
      </c>
      <c r="BM183" s="117" t="s">
        <v>913</v>
      </c>
    </row>
    <row r="184" spans="1:65" s="2" customFormat="1" ht="24.2" customHeight="1">
      <c r="A184" s="29"/>
      <c r="B184" s="111"/>
      <c r="C184" s="214" t="s">
        <v>383</v>
      </c>
      <c r="D184" s="214" t="s">
        <v>147</v>
      </c>
      <c r="E184" s="215" t="s">
        <v>914</v>
      </c>
      <c r="F184" s="216" t="s">
        <v>915</v>
      </c>
      <c r="G184" s="217" t="s">
        <v>319</v>
      </c>
      <c r="H184" s="218">
        <v>12</v>
      </c>
      <c r="I184" s="239">
        <v>0</v>
      </c>
      <c r="J184" s="219">
        <f t="shared" si="20"/>
        <v>0</v>
      </c>
      <c r="K184" s="112"/>
      <c r="L184" s="30"/>
      <c r="M184" s="113" t="s">
        <v>1</v>
      </c>
      <c r="N184" s="114" t="s">
        <v>37</v>
      </c>
      <c r="O184" s="115">
        <v>8.2000000000000003E-2</v>
      </c>
      <c r="P184" s="115">
        <f t="shared" si="21"/>
        <v>0.98399999999999999</v>
      </c>
      <c r="Q184" s="115">
        <v>2.2000000000000001E-4</v>
      </c>
      <c r="R184" s="115">
        <f t="shared" si="22"/>
        <v>2.64E-3</v>
      </c>
      <c r="S184" s="115">
        <v>0</v>
      </c>
      <c r="T184" s="116">
        <f t="shared" si="23"/>
        <v>0</v>
      </c>
      <c r="U184" s="29"/>
      <c r="V184" s="29"/>
      <c r="W184" s="29"/>
      <c r="X184" s="29"/>
      <c r="Y184" s="29"/>
      <c r="Z184" s="29"/>
      <c r="AA184" s="29"/>
      <c r="AB184" s="29"/>
      <c r="AC184" s="29"/>
      <c r="AD184" s="29"/>
      <c r="AE184" s="29"/>
      <c r="AR184" s="117" t="s">
        <v>231</v>
      </c>
      <c r="AT184" s="117" t="s">
        <v>147</v>
      </c>
      <c r="AU184" s="117" t="s">
        <v>82</v>
      </c>
      <c r="AY184" s="18" t="s">
        <v>145</v>
      </c>
      <c r="BE184" s="118">
        <f t="shared" si="24"/>
        <v>0</v>
      </c>
      <c r="BF184" s="118">
        <f t="shared" si="25"/>
        <v>0</v>
      </c>
      <c r="BG184" s="118">
        <f t="shared" si="26"/>
        <v>0</v>
      </c>
      <c r="BH184" s="118">
        <f t="shared" si="27"/>
        <v>0</v>
      </c>
      <c r="BI184" s="118">
        <f t="shared" si="28"/>
        <v>0</v>
      </c>
      <c r="BJ184" s="18" t="s">
        <v>80</v>
      </c>
      <c r="BK184" s="118">
        <f t="shared" si="29"/>
        <v>0</v>
      </c>
      <c r="BL184" s="18" t="s">
        <v>231</v>
      </c>
      <c r="BM184" s="117" t="s">
        <v>916</v>
      </c>
    </row>
    <row r="185" spans="1:65" s="2" customFormat="1" ht="21.75" customHeight="1">
      <c r="A185" s="29"/>
      <c r="B185" s="111"/>
      <c r="C185" s="214" t="s">
        <v>387</v>
      </c>
      <c r="D185" s="214" t="s">
        <v>147</v>
      </c>
      <c r="E185" s="215" t="s">
        <v>917</v>
      </c>
      <c r="F185" s="216" t="s">
        <v>918</v>
      </c>
      <c r="G185" s="217" t="s">
        <v>319</v>
      </c>
      <c r="H185" s="218">
        <v>2</v>
      </c>
      <c r="I185" s="239">
        <v>0</v>
      </c>
      <c r="J185" s="219">
        <f t="shared" si="20"/>
        <v>0</v>
      </c>
      <c r="K185" s="112"/>
      <c r="L185" s="30"/>
      <c r="M185" s="113" t="s">
        <v>1</v>
      </c>
      <c r="N185" s="114" t="s">
        <v>37</v>
      </c>
      <c r="O185" s="115">
        <v>0.16</v>
      </c>
      <c r="P185" s="115">
        <f t="shared" si="21"/>
        <v>0.32</v>
      </c>
      <c r="Q185" s="115">
        <v>2.1000000000000001E-4</v>
      </c>
      <c r="R185" s="115">
        <f t="shared" si="22"/>
        <v>4.2000000000000002E-4</v>
      </c>
      <c r="S185" s="115">
        <v>0</v>
      </c>
      <c r="T185" s="116">
        <f t="shared" si="23"/>
        <v>0</v>
      </c>
      <c r="U185" s="29"/>
      <c r="V185" s="29"/>
      <c r="W185" s="29"/>
      <c r="X185" s="29"/>
      <c r="Y185" s="29"/>
      <c r="Z185" s="29"/>
      <c r="AA185" s="29"/>
      <c r="AB185" s="29"/>
      <c r="AC185" s="29"/>
      <c r="AD185" s="29"/>
      <c r="AE185" s="29"/>
      <c r="AR185" s="117" t="s">
        <v>231</v>
      </c>
      <c r="AT185" s="117" t="s">
        <v>147</v>
      </c>
      <c r="AU185" s="117" t="s">
        <v>82</v>
      </c>
      <c r="AY185" s="18" t="s">
        <v>145</v>
      </c>
      <c r="BE185" s="118">
        <f t="shared" si="24"/>
        <v>0</v>
      </c>
      <c r="BF185" s="118">
        <f t="shared" si="25"/>
        <v>0</v>
      </c>
      <c r="BG185" s="118">
        <f t="shared" si="26"/>
        <v>0</v>
      </c>
      <c r="BH185" s="118">
        <f t="shared" si="27"/>
        <v>0</v>
      </c>
      <c r="BI185" s="118">
        <f t="shared" si="28"/>
        <v>0</v>
      </c>
      <c r="BJ185" s="18" t="s">
        <v>80</v>
      </c>
      <c r="BK185" s="118">
        <f t="shared" si="29"/>
        <v>0</v>
      </c>
      <c r="BL185" s="18" t="s">
        <v>231</v>
      </c>
      <c r="BM185" s="117" t="s">
        <v>919</v>
      </c>
    </row>
    <row r="186" spans="1:65" s="2" customFormat="1" ht="21.75" customHeight="1">
      <c r="A186" s="29"/>
      <c r="B186" s="111"/>
      <c r="C186" s="214" t="s">
        <v>391</v>
      </c>
      <c r="D186" s="214" t="s">
        <v>147</v>
      </c>
      <c r="E186" s="215" t="s">
        <v>920</v>
      </c>
      <c r="F186" s="216" t="s">
        <v>921</v>
      </c>
      <c r="G186" s="217" t="s">
        <v>319</v>
      </c>
      <c r="H186" s="218">
        <v>1</v>
      </c>
      <c r="I186" s="239">
        <v>0</v>
      </c>
      <c r="J186" s="219">
        <f t="shared" si="20"/>
        <v>0</v>
      </c>
      <c r="K186" s="112"/>
      <c r="L186" s="30"/>
      <c r="M186" s="113" t="s">
        <v>1</v>
      </c>
      <c r="N186" s="114" t="s">
        <v>37</v>
      </c>
      <c r="O186" s="115">
        <v>0.2</v>
      </c>
      <c r="P186" s="115">
        <f t="shared" si="21"/>
        <v>0.2</v>
      </c>
      <c r="Q186" s="115">
        <v>3.4000000000000002E-4</v>
      </c>
      <c r="R186" s="115">
        <f t="shared" si="22"/>
        <v>3.4000000000000002E-4</v>
      </c>
      <c r="S186" s="115">
        <v>0</v>
      </c>
      <c r="T186" s="116">
        <f t="shared" si="23"/>
        <v>0</v>
      </c>
      <c r="U186" s="29"/>
      <c r="V186" s="29"/>
      <c r="W186" s="29"/>
      <c r="X186" s="29"/>
      <c r="Y186" s="29"/>
      <c r="Z186" s="29"/>
      <c r="AA186" s="29"/>
      <c r="AB186" s="29"/>
      <c r="AC186" s="29"/>
      <c r="AD186" s="29"/>
      <c r="AE186" s="29"/>
      <c r="AR186" s="117" t="s">
        <v>231</v>
      </c>
      <c r="AT186" s="117" t="s">
        <v>147</v>
      </c>
      <c r="AU186" s="117" t="s">
        <v>82</v>
      </c>
      <c r="AY186" s="18" t="s">
        <v>145</v>
      </c>
      <c r="BE186" s="118">
        <f t="shared" si="24"/>
        <v>0</v>
      </c>
      <c r="BF186" s="118">
        <f t="shared" si="25"/>
        <v>0</v>
      </c>
      <c r="BG186" s="118">
        <f t="shared" si="26"/>
        <v>0</v>
      </c>
      <c r="BH186" s="118">
        <f t="shared" si="27"/>
        <v>0</v>
      </c>
      <c r="BI186" s="118">
        <f t="shared" si="28"/>
        <v>0</v>
      </c>
      <c r="BJ186" s="18" t="s">
        <v>80</v>
      </c>
      <c r="BK186" s="118">
        <f t="shared" si="29"/>
        <v>0</v>
      </c>
      <c r="BL186" s="18" t="s">
        <v>231</v>
      </c>
      <c r="BM186" s="117" t="s">
        <v>922</v>
      </c>
    </row>
    <row r="187" spans="1:65" s="2" customFormat="1" ht="21.75" customHeight="1">
      <c r="A187" s="29"/>
      <c r="B187" s="111"/>
      <c r="C187" s="214" t="s">
        <v>395</v>
      </c>
      <c r="D187" s="214" t="s">
        <v>147</v>
      </c>
      <c r="E187" s="215" t="s">
        <v>923</v>
      </c>
      <c r="F187" s="216" t="s">
        <v>921</v>
      </c>
      <c r="G187" s="217" t="s">
        <v>319</v>
      </c>
      <c r="H187" s="218">
        <v>2</v>
      </c>
      <c r="I187" s="239">
        <v>0</v>
      </c>
      <c r="J187" s="219">
        <f t="shared" si="20"/>
        <v>0</v>
      </c>
      <c r="K187" s="112"/>
      <c r="L187" s="30"/>
      <c r="M187" s="113" t="s">
        <v>1</v>
      </c>
      <c r="N187" s="114" t="s">
        <v>37</v>
      </c>
      <c r="O187" s="115">
        <v>0.2</v>
      </c>
      <c r="P187" s="115">
        <f t="shared" si="21"/>
        <v>0.4</v>
      </c>
      <c r="Q187" s="115">
        <v>3.4000000000000002E-4</v>
      </c>
      <c r="R187" s="115">
        <f t="shared" si="22"/>
        <v>6.8000000000000005E-4</v>
      </c>
      <c r="S187" s="115">
        <v>0</v>
      </c>
      <c r="T187" s="116">
        <f t="shared" si="23"/>
        <v>0</v>
      </c>
      <c r="U187" s="29"/>
      <c r="V187" s="29"/>
      <c r="W187" s="29"/>
      <c r="X187" s="29"/>
      <c r="Y187" s="29"/>
      <c r="Z187" s="29"/>
      <c r="AA187" s="29"/>
      <c r="AB187" s="29"/>
      <c r="AC187" s="29"/>
      <c r="AD187" s="29"/>
      <c r="AE187" s="29"/>
      <c r="AR187" s="117" t="s">
        <v>231</v>
      </c>
      <c r="AT187" s="117" t="s">
        <v>147</v>
      </c>
      <c r="AU187" s="117" t="s">
        <v>82</v>
      </c>
      <c r="AY187" s="18" t="s">
        <v>145</v>
      </c>
      <c r="BE187" s="118">
        <f t="shared" si="24"/>
        <v>0</v>
      </c>
      <c r="BF187" s="118">
        <f t="shared" si="25"/>
        <v>0</v>
      </c>
      <c r="BG187" s="118">
        <f t="shared" si="26"/>
        <v>0</v>
      </c>
      <c r="BH187" s="118">
        <f t="shared" si="27"/>
        <v>0</v>
      </c>
      <c r="BI187" s="118">
        <f t="shared" si="28"/>
        <v>0</v>
      </c>
      <c r="BJ187" s="18" t="s">
        <v>80</v>
      </c>
      <c r="BK187" s="118">
        <f t="shared" si="29"/>
        <v>0</v>
      </c>
      <c r="BL187" s="18" t="s">
        <v>231</v>
      </c>
      <c r="BM187" s="117" t="s">
        <v>924</v>
      </c>
    </row>
    <row r="188" spans="1:65" s="2" customFormat="1" ht="19.5">
      <c r="A188" s="29"/>
      <c r="B188" s="30"/>
      <c r="C188" s="164"/>
      <c r="D188" s="221" t="s">
        <v>750</v>
      </c>
      <c r="E188" s="164"/>
      <c r="F188" s="245" t="s">
        <v>925</v>
      </c>
      <c r="G188" s="164"/>
      <c r="H188" s="164"/>
      <c r="I188" s="164"/>
      <c r="J188" s="164"/>
      <c r="K188" s="29"/>
      <c r="L188" s="30"/>
      <c r="M188" s="156"/>
      <c r="N188" s="157"/>
      <c r="O188" s="53"/>
      <c r="P188" s="53"/>
      <c r="Q188" s="53"/>
      <c r="R188" s="53"/>
      <c r="S188" s="53"/>
      <c r="T188" s="54"/>
      <c r="U188" s="29"/>
      <c r="V188" s="29"/>
      <c r="W188" s="29"/>
      <c r="X188" s="29"/>
      <c r="Y188" s="29"/>
      <c r="Z188" s="29"/>
      <c r="AA188" s="29"/>
      <c r="AB188" s="29"/>
      <c r="AC188" s="29"/>
      <c r="AD188" s="29"/>
      <c r="AE188" s="29"/>
      <c r="AT188" s="18" t="s">
        <v>750</v>
      </c>
      <c r="AU188" s="18" t="s">
        <v>82</v>
      </c>
    </row>
    <row r="189" spans="1:65" s="2" customFormat="1" ht="21.75" customHeight="1">
      <c r="A189" s="29"/>
      <c r="B189" s="111"/>
      <c r="C189" s="214" t="s">
        <v>399</v>
      </c>
      <c r="D189" s="214" t="s">
        <v>147</v>
      </c>
      <c r="E189" s="215" t="s">
        <v>926</v>
      </c>
      <c r="F189" s="216" t="s">
        <v>921</v>
      </c>
      <c r="G189" s="217" t="s">
        <v>319</v>
      </c>
      <c r="H189" s="218">
        <v>2</v>
      </c>
      <c r="I189" s="239">
        <v>0</v>
      </c>
      <c r="J189" s="219">
        <f>ROUND(I189*H189,2)</f>
        <v>0</v>
      </c>
      <c r="K189" s="112"/>
      <c r="L189" s="30"/>
      <c r="M189" s="113" t="s">
        <v>1</v>
      </c>
      <c r="N189" s="114" t="s">
        <v>37</v>
      </c>
      <c r="O189" s="115">
        <v>0.2</v>
      </c>
      <c r="P189" s="115">
        <f>O189*H189</f>
        <v>0.4</v>
      </c>
      <c r="Q189" s="115">
        <v>3.4000000000000002E-4</v>
      </c>
      <c r="R189" s="115">
        <f>Q189*H189</f>
        <v>6.8000000000000005E-4</v>
      </c>
      <c r="S189" s="115">
        <v>0</v>
      </c>
      <c r="T189" s="116">
        <f>S189*H189</f>
        <v>0</v>
      </c>
      <c r="U189" s="29"/>
      <c r="V189" s="29"/>
      <c r="W189" s="29"/>
      <c r="X189" s="29"/>
      <c r="Y189" s="29"/>
      <c r="Z189" s="29"/>
      <c r="AA189" s="29"/>
      <c r="AB189" s="29"/>
      <c r="AC189" s="29"/>
      <c r="AD189" s="29"/>
      <c r="AE189" s="29"/>
      <c r="AR189" s="117" t="s">
        <v>231</v>
      </c>
      <c r="AT189" s="117" t="s">
        <v>147</v>
      </c>
      <c r="AU189" s="117" t="s">
        <v>82</v>
      </c>
      <c r="AY189" s="18" t="s">
        <v>145</v>
      </c>
      <c r="BE189" s="118">
        <f>IF(N189="základní",J189,0)</f>
        <v>0</v>
      </c>
      <c r="BF189" s="118">
        <f>IF(N189="snížená",J189,0)</f>
        <v>0</v>
      </c>
      <c r="BG189" s="118">
        <f>IF(N189="zákl. přenesená",J189,0)</f>
        <v>0</v>
      </c>
      <c r="BH189" s="118">
        <f>IF(N189="sníž. přenesená",J189,0)</f>
        <v>0</v>
      </c>
      <c r="BI189" s="118">
        <f>IF(N189="nulová",J189,0)</f>
        <v>0</v>
      </c>
      <c r="BJ189" s="18" t="s">
        <v>80</v>
      </c>
      <c r="BK189" s="118">
        <f>ROUND(I189*H189,2)</f>
        <v>0</v>
      </c>
      <c r="BL189" s="18" t="s">
        <v>231</v>
      </c>
      <c r="BM189" s="117" t="s">
        <v>927</v>
      </c>
    </row>
    <row r="190" spans="1:65" s="2" customFormat="1" ht="19.5">
      <c r="A190" s="29"/>
      <c r="B190" s="30"/>
      <c r="C190" s="164"/>
      <c r="D190" s="221" t="s">
        <v>750</v>
      </c>
      <c r="E190" s="164"/>
      <c r="F190" s="245" t="s">
        <v>928</v>
      </c>
      <c r="G190" s="164"/>
      <c r="H190" s="164"/>
      <c r="I190" s="164"/>
      <c r="J190" s="164"/>
      <c r="K190" s="29"/>
      <c r="L190" s="30"/>
      <c r="M190" s="156"/>
      <c r="N190" s="157"/>
      <c r="O190" s="53"/>
      <c r="P190" s="53"/>
      <c r="Q190" s="53"/>
      <c r="R190" s="53"/>
      <c r="S190" s="53"/>
      <c r="T190" s="54"/>
      <c r="U190" s="29"/>
      <c r="V190" s="29"/>
      <c r="W190" s="29"/>
      <c r="X190" s="29"/>
      <c r="Y190" s="29"/>
      <c r="Z190" s="29"/>
      <c r="AA190" s="29"/>
      <c r="AB190" s="29"/>
      <c r="AC190" s="29"/>
      <c r="AD190" s="29"/>
      <c r="AE190" s="29"/>
      <c r="AT190" s="18" t="s">
        <v>750</v>
      </c>
      <c r="AU190" s="18" t="s">
        <v>82</v>
      </c>
    </row>
    <row r="191" spans="1:65" s="2" customFormat="1" ht="21.75" customHeight="1">
      <c r="A191" s="29"/>
      <c r="B191" s="111"/>
      <c r="C191" s="214" t="s">
        <v>404</v>
      </c>
      <c r="D191" s="214" t="s">
        <v>147</v>
      </c>
      <c r="E191" s="215" t="s">
        <v>929</v>
      </c>
      <c r="F191" s="216" t="s">
        <v>930</v>
      </c>
      <c r="G191" s="217" t="s">
        <v>319</v>
      </c>
      <c r="H191" s="218">
        <v>2</v>
      </c>
      <c r="I191" s="239">
        <v>0</v>
      </c>
      <c r="J191" s="219">
        <f>ROUND(I191*H191,2)</f>
        <v>0</v>
      </c>
      <c r="K191" s="112"/>
      <c r="L191" s="30"/>
      <c r="M191" s="113" t="s">
        <v>1</v>
      </c>
      <c r="N191" s="114" t="s">
        <v>37</v>
      </c>
      <c r="O191" s="115">
        <v>0.22</v>
      </c>
      <c r="P191" s="115">
        <f>O191*H191</f>
        <v>0.44</v>
      </c>
      <c r="Q191" s="115">
        <v>5.0000000000000001E-4</v>
      </c>
      <c r="R191" s="115">
        <f>Q191*H191</f>
        <v>1E-3</v>
      </c>
      <c r="S191" s="115">
        <v>0</v>
      </c>
      <c r="T191" s="116">
        <f>S191*H191</f>
        <v>0</v>
      </c>
      <c r="U191" s="29"/>
      <c r="V191" s="29"/>
      <c r="W191" s="29"/>
      <c r="X191" s="29"/>
      <c r="Y191" s="29"/>
      <c r="Z191" s="29"/>
      <c r="AA191" s="29"/>
      <c r="AB191" s="29"/>
      <c r="AC191" s="29"/>
      <c r="AD191" s="29"/>
      <c r="AE191" s="29"/>
      <c r="AR191" s="117" t="s">
        <v>231</v>
      </c>
      <c r="AT191" s="117" t="s">
        <v>147</v>
      </c>
      <c r="AU191" s="117" t="s">
        <v>82</v>
      </c>
      <c r="AY191" s="18" t="s">
        <v>145</v>
      </c>
      <c r="BE191" s="118">
        <f>IF(N191="základní",J191,0)</f>
        <v>0</v>
      </c>
      <c r="BF191" s="118">
        <f>IF(N191="snížená",J191,0)</f>
        <v>0</v>
      </c>
      <c r="BG191" s="118">
        <f>IF(N191="zákl. přenesená",J191,0)</f>
        <v>0</v>
      </c>
      <c r="BH191" s="118">
        <f>IF(N191="sníž. přenesená",J191,0)</f>
        <v>0</v>
      </c>
      <c r="BI191" s="118">
        <f>IF(N191="nulová",J191,0)</f>
        <v>0</v>
      </c>
      <c r="BJ191" s="18" t="s">
        <v>80</v>
      </c>
      <c r="BK191" s="118">
        <f>ROUND(I191*H191,2)</f>
        <v>0</v>
      </c>
      <c r="BL191" s="18" t="s">
        <v>231</v>
      </c>
      <c r="BM191" s="117" t="s">
        <v>931</v>
      </c>
    </row>
    <row r="192" spans="1:65" s="2" customFormat="1" ht="24.2" customHeight="1">
      <c r="A192" s="29"/>
      <c r="B192" s="111"/>
      <c r="C192" s="214" t="s">
        <v>408</v>
      </c>
      <c r="D192" s="214" t="s">
        <v>147</v>
      </c>
      <c r="E192" s="215" t="s">
        <v>932</v>
      </c>
      <c r="F192" s="216" t="s">
        <v>933</v>
      </c>
      <c r="G192" s="217" t="s">
        <v>319</v>
      </c>
      <c r="H192" s="218">
        <v>4</v>
      </c>
      <c r="I192" s="239">
        <v>0</v>
      </c>
      <c r="J192" s="219">
        <f>ROUND(I192*H192,2)</f>
        <v>0</v>
      </c>
      <c r="K192" s="112"/>
      <c r="L192" s="30"/>
      <c r="M192" s="113" t="s">
        <v>1</v>
      </c>
      <c r="N192" s="114" t="s">
        <v>37</v>
      </c>
      <c r="O192" s="115">
        <v>0.34</v>
      </c>
      <c r="P192" s="115">
        <f>O192*H192</f>
        <v>1.36</v>
      </c>
      <c r="Q192" s="115">
        <v>1.07E-3</v>
      </c>
      <c r="R192" s="115">
        <f>Q192*H192</f>
        <v>4.28E-3</v>
      </c>
      <c r="S192" s="115">
        <v>0</v>
      </c>
      <c r="T192" s="116">
        <f>S192*H192</f>
        <v>0</v>
      </c>
      <c r="U192" s="29"/>
      <c r="V192" s="29"/>
      <c r="W192" s="29"/>
      <c r="X192" s="29"/>
      <c r="Y192" s="29"/>
      <c r="Z192" s="29"/>
      <c r="AA192" s="29"/>
      <c r="AB192" s="29"/>
      <c r="AC192" s="29"/>
      <c r="AD192" s="29"/>
      <c r="AE192" s="29"/>
      <c r="AR192" s="117" t="s">
        <v>231</v>
      </c>
      <c r="AT192" s="117" t="s">
        <v>147</v>
      </c>
      <c r="AU192" s="117" t="s">
        <v>82</v>
      </c>
      <c r="AY192" s="18" t="s">
        <v>145</v>
      </c>
      <c r="BE192" s="118">
        <f>IF(N192="základní",J192,0)</f>
        <v>0</v>
      </c>
      <c r="BF192" s="118">
        <f>IF(N192="snížená",J192,0)</f>
        <v>0</v>
      </c>
      <c r="BG192" s="118">
        <f>IF(N192="zákl. přenesená",J192,0)</f>
        <v>0</v>
      </c>
      <c r="BH192" s="118">
        <f>IF(N192="sníž. přenesená",J192,0)</f>
        <v>0</v>
      </c>
      <c r="BI192" s="118">
        <f>IF(N192="nulová",J192,0)</f>
        <v>0</v>
      </c>
      <c r="BJ192" s="18" t="s">
        <v>80</v>
      </c>
      <c r="BK192" s="118">
        <f>ROUND(I192*H192,2)</f>
        <v>0</v>
      </c>
      <c r="BL192" s="18" t="s">
        <v>231</v>
      </c>
      <c r="BM192" s="117" t="s">
        <v>934</v>
      </c>
    </row>
    <row r="193" spans="1:65" s="2" customFormat="1" ht="19.5">
      <c r="A193" s="29"/>
      <c r="B193" s="30"/>
      <c r="C193" s="164"/>
      <c r="D193" s="221" t="s">
        <v>750</v>
      </c>
      <c r="E193" s="164"/>
      <c r="F193" s="245" t="s">
        <v>895</v>
      </c>
      <c r="G193" s="164"/>
      <c r="H193" s="164"/>
      <c r="I193" s="164"/>
      <c r="J193" s="164"/>
      <c r="K193" s="29"/>
      <c r="L193" s="30"/>
      <c r="M193" s="156"/>
      <c r="N193" s="157"/>
      <c r="O193" s="53"/>
      <c r="P193" s="53"/>
      <c r="Q193" s="53"/>
      <c r="R193" s="53"/>
      <c r="S193" s="53"/>
      <c r="T193" s="54"/>
      <c r="U193" s="29"/>
      <c r="V193" s="29"/>
      <c r="W193" s="29"/>
      <c r="X193" s="29"/>
      <c r="Y193" s="29"/>
      <c r="Z193" s="29"/>
      <c r="AA193" s="29"/>
      <c r="AB193" s="29"/>
      <c r="AC193" s="29"/>
      <c r="AD193" s="29"/>
      <c r="AE193" s="29"/>
      <c r="AT193" s="18" t="s">
        <v>750</v>
      </c>
      <c r="AU193" s="18" t="s">
        <v>82</v>
      </c>
    </row>
    <row r="194" spans="1:65" s="2" customFormat="1" ht="21.75" customHeight="1">
      <c r="A194" s="29"/>
      <c r="B194" s="111"/>
      <c r="C194" s="214" t="s">
        <v>413</v>
      </c>
      <c r="D194" s="214" t="s">
        <v>147</v>
      </c>
      <c r="E194" s="215" t="s">
        <v>935</v>
      </c>
      <c r="F194" s="216" t="s">
        <v>936</v>
      </c>
      <c r="G194" s="217" t="s">
        <v>319</v>
      </c>
      <c r="H194" s="218">
        <v>12</v>
      </c>
      <c r="I194" s="239">
        <v>0</v>
      </c>
      <c r="J194" s="219">
        <f>ROUND(I194*H194,2)</f>
        <v>0</v>
      </c>
      <c r="K194" s="112"/>
      <c r="L194" s="30"/>
      <c r="M194" s="113" t="s">
        <v>1</v>
      </c>
      <c r="N194" s="114" t="s">
        <v>37</v>
      </c>
      <c r="O194" s="115">
        <v>0.41</v>
      </c>
      <c r="P194" s="115">
        <f>O194*H194</f>
        <v>4.92</v>
      </c>
      <c r="Q194" s="115">
        <v>1.6800000000000001E-3</v>
      </c>
      <c r="R194" s="115">
        <f>Q194*H194</f>
        <v>2.0160000000000001E-2</v>
      </c>
      <c r="S194" s="115">
        <v>0</v>
      </c>
      <c r="T194" s="116">
        <f>S194*H194</f>
        <v>0</v>
      </c>
      <c r="U194" s="29"/>
      <c r="V194" s="29"/>
      <c r="W194" s="29"/>
      <c r="X194" s="29"/>
      <c r="Y194" s="29"/>
      <c r="Z194" s="29"/>
      <c r="AA194" s="29"/>
      <c r="AB194" s="29"/>
      <c r="AC194" s="29"/>
      <c r="AD194" s="29"/>
      <c r="AE194" s="29"/>
      <c r="AR194" s="117" t="s">
        <v>231</v>
      </c>
      <c r="AT194" s="117" t="s">
        <v>147</v>
      </c>
      <c r="AU194" s="117" t="s">
        <v>82</v>
      </c>
      <c r="AY194" s="18" t="s">
        <v>145</v>
      </c>
      <c r="BE194" s="118">
        <f>IF(N194="základní",J194,0)</f>
        <v>0</v>
      </c>
      <c r="BF194" s="118">
        <f>IF(N194="snížená",J194,0)</f>
        <v>0</v>
      </c>
      <c r="BG194" s="118">
        <f>IF(N194="zákl. přenesená",J194,0)</f>
        <v>0</v>
      </c>
      <c r="BH194" s="118">
        <f>IF(N194="sníž. přenesená",J194,0)</f>
        <v>0</v>
      </c>
      <c r="BI194" s="118">
        <f>IF(N194="nulová",J194,0)</f>
        <v>0</v>
      </c>
      <c r="BJ194" s="18" t="s">
        <v>80</v>
      </c>
      <c r="BK194" s="118">
        <f>ROUND(I194*H194,2)</f>
        <v>0</v>
      </c>
      <c r="BL194" s="18" t="s">
        <v>231</v>
      </c>
      <c r="BM194" s="117" t="s">
        <v>937</v>
      </c>
    </row>
    <row r="195" spans="1:65" s="2" customFormat="1" ht="21.75" customHeight="1">
      <c r="A195" s="29"/>
      <c r="B195" s="111"/>
      <c r="C195" s="214" t="s">
        <v>419</v>
      </c>
      <c r="D195" s="214" t="s">
        <v>147</v>
      </c>
      <c r="E195" s="215" t="s">
        <v>938</v>
      </c>
      <c r="F195" s="216" t="s">
        <v>936</v>
      </c>
      <c r="G195" s="217" t="s">
        <v>319</v>
      </c>
      <c r="H195" s="218">
        <v>12</v>
      </c>
      <c r="I195" s="239">
        <v>0</v>
      </c>
      <c r="J195" s="219">
        <f>ROUND(I195*H195,2)</f>
        <v>0</v>
      </c>
      <c r="K195" s="112"/>
      <c r="L195" s="30"/>
      <c r="M195" s="113" t="s">
        <v>1</v>
      </c>
      <c r="N195" s="114" t="s">
        <v>37</v>
      </c>
      <c r="O195" s="115">
        <v>0.41</v>
      </c>
      <c r="P195" s="115">
        <f>O195*H195</f>
        <v>4.92</v>
      </c>
      <c r="Q195" s="115">
        <v>1.6800000000000001E-3</v>
      </c>
      <c r="R195" s="115">
        <f>Q195*H195</f>
        <v>2.0160000000000001E-2</v>
      </c>
      <c r="S195" s="115">
        <v>0</v>
      </c>
      <c r="T195" s="116">
        <f>S195*H195</f>
        <v>0</v>
      </c>
      <c r="U195" s="29"/>
      <c r="V195" s="29"/>
      <c r="W195" s="29"/>
      <c r="X195" s="29"/>
      <c r="Y195" s="29"/>
      <c r="Z195" s="29"/>
      <c r="AA195" s="29"/>
      <c r="AB195" s="29"/>
      <c r="AC195" s="29"/>
      <c r="AD195" s="29"/>
      <c r="AE195" s="29"/>
      <c r="AR195" s="117" t="s">
        <v>231</v>
      </c>
      <c r="AT195" s="117" t="s">
        <v>147</v>
      </c>
      <c r="AU195" s="117" t="s">
        <v>82</v>
      </c>
      <c r="AY195" s="18" t="s">
        <v>145</v>
      </c>
      <c r="BE195" s="118">
        <f>IF(N195="základní",J195,0)</f>
        <v>0</v>
      </c>
      <c r="BF195" s="118">
        <f>IF(N195="snížená",J195,0)</f>
        <v>0</v>
      </c>
      <c r="BG195" s="118">
        <f>IF(N195="zákl. přenesená",J195,0)</f>
        <v>0</v>
      </c>
      <c r="BH195" s="118">
        <f>IF(N195="sníž. přenesená",J195,0)</f>
        <v>0</v>
      </c>
      <c r="BI195" s="118">
        <f>IF(N195="nulová",J195,0)</f>
        <v>0</v>
      </c>
      <c r="BJ195" s="18" t="s">
        <v>80</v>
      </c>
      <c r="BK195" s="118">
        <f>ROUND(I195*H195,2)</f>
        <v>0</v>
      </c>
      <c r="BL195" s="18" t="s">
        <v>231</v>
      </c>
      <c r="BM195" s="117" t="s">
        <v>939</v>
      </c>
    </row>
    <row r="196" spans="1:65" s="2" customFormat="1" ht="19.5">
      <c r="A196" s="29"/>
      <c r="B196" s="30"/>
      <c r="C196" s="164"/>
      <c r="D196" s="221" t="s">
        <v>750</v>
      </c>
      <c r="E196" s="164"/>
      <c r="F196" s="245" t="s">
        <v>895</v>
      </c>
      <c r="G196" s="164"/>
      <c r="H196" s="164"/>
      <c r="I196" s="164"/>
      <c r="J196" s="164"/>
      <c r="K196" s="29"/>
      <c r="L196" s="30"/>
      <c r="M196" s="156"/>
      <c r="N196" s="157"/>
      <c r="O196" s="53"/>
      <c r="P196" s="53"/>
      <c r="Q196" s="53"/>
      <c r="R196" s="53"/>
      <c r="S196" s="53"/>
      <c r="T196" s="54"/>
      <c r="U196" s="29"/>
      <c r="V196" s="29"/>
      <c r="W196" s="29"/>
      <c r="X196" s="29"/>
      <c r="Y196" s="29"/>
      <c r="Z196" s="29"/>
      <c r="AA196" s="29"/>
      <c r="AB196" s="29"/>
      <c r="AC196" s="29"/>
      <c r="AD196" s="29"/>
      <c r="AE196" s="29"/>
      <c r="AT196" s="18" t="s">
        <v>750</v>
      </c>
      <c r="AU196" s="18" t="s">
        <v>82</v>
      </c>
    </row>
    <row r="197" spans="1:65" s="2" customFormat="1" ht="21.75" customHeight="1">
      <c r="A197" s="29"/>
      <c r="B197" s="111"/>
      <c r="C197" s="214" t="s">
        <v>424</v>
      </c>
      <c r="D197" s="214" t="s">
        <v>147</v>
      </c>
      <c r="E197" s="215" t="s">
        <v>940</v>
      </c>
      <c r="F197" s="216" t="s">
        <v>941</v>
      </c>
      <c r="G197" s="217" t="s">
        <v>482</v>
      </c>
      <c r="H197" s="218">
        <v>2</v>
      </c>
      <c r="I197" s="239">
        <v>0</v>
      </c>
      <c r="J197" s="219">
        <f>ROUND(I197*H197,2)</f>
        <v>0</v>
      </c>
      <c r="K197" s="112"/>
      <c r="L197" s="30"/>
      <c r="M197" s="113" t="s">
        <v>1</v>
      </c>
      <c r="N197" s="114" t="s">
        <v>37</v>
      </c>
      <c r="O197" s="115">
        <v>0</v>
      </c>
      <c r="P197" s="115">
        <f>O197*H197</f>
        <v>0</v>
      </c>
      <c r="Q197" s="115">
        <v>0</v>
      </c>
      <c r="R197" s="115">
        <f>Q197*H197</f>
        <v>0</v>
      </c>
      <c r="S197" s="115">
        <v>0</v>
      </c>
      <c r="T197" s="116">
        <f>S197*H197</f>
        <v>0</v>
      </c>
      <c r="U197" s="29"/>
      <c r="V197" s="29"/>
      <c r="W197" s="29"/>
      <c r="X197" s="29"/>
      <c r="Y197" s="29"/>
      <c r="Z197" s="29"/>
      <c r="AA197" s="29"/>
      <c r="AB197" s="29"/>
      <c r="AC197" s="29"/>
      <c r="AD197" s="29"/>
      <c r="AE197" s="29"/>
      <c r="AR197" s="117" t="s">
        <v>231</v>
      </c>
      <c r="AT197" s="117" t="s">
        <v>147</v>
      </c>
      <c r="AU197" s="117" t="s">
        <v>82</v>
      </c>
      <c r="AY197" s="18" t="s">
        <v>145</v>
      </c>
      <c r="BE197" s="118">
        <f>IF(N197="základní",J197,0)</f>
        <v>0</v>
      </c>
      <c r="BF197" s="118">
        <f>IF(N197="snížená",J197,0)</f>
        <v>0</v>
      </c>
      <c r="BG197" s="118">
        <f>IF(N197="zákl. přenesená",J197,0)</f>
        <v>0</v>
      </c>
      <c r="BH197" s="118">
        <f>IF(N197="sníž. přenesená",J197,0)</f>
        <v>0</v>
      </c>
      <c r="BI197" s="118">
        <f>IF(N197="nulová",J197,0)</f>
        <v>0</v>
      </c>
      <c r="BJ197" s="18" t="s">
        <v>80</v>
      </c>
      <c r="BK197" s="118">
        <f>ROUND(I197*H197,2)</f>
        <v>0</v>
      </c>
      <c r="BL197" s="18" t="s">
        <v>231</v>
      </c>
      <c r="BM197" s="117" t="s">
        <v>942</v>
      </c>
    </row>
    <row r="198" spans="1:65" s="2" customFormat="1" ht="19.5">
      <c r="A198" s="29"/>
      <c r="B198" s="30"/>
      <c r="C198" s="164"/>
      <c r="D198" s="221" t="s">
        <v>750</v>
      </c>
      <c r="E198" s="164"/>
      <c r="F198" s="245" t="s">
        <v>943</v>
      </c>
      <c r="G198" s="164"/>
      <c r="H198" s="164"/>
      <c r="I198" s="164"/>
      <c r="J198" s="164"/>
      <c r="K198" s="29"/>
      <c r="L198" s="30"/>
      <c r="M198" s="156"/>
      <c r="N198" s="157"/>
      <c r="O198" s="53"/>
      <c r="P198" s="53"/>
      <c r="Q198" s="53"/>
      <c r="R198" s="53"/>
      <c r="S198" s="53"/>
      <c r="T198" s="54"/>
      <c r="U198" s="29"/>
      <c r="V198" s="29"/>
      <c r="W198" s="29"/>
      <c r="X198" s="29"/>
      <c r="Y198" s="29"/>
      <c r="Z198" s="29"/>
      <c r="AA198" s="29"/>
      <c r="AB198" s="29"/>
      <c r="AC198" s="29"/>
      <c r="AD198" s="29"/>
      <c r="AE198" s="29"/>
      <c r="AT198" s="18" t="s">
        <v>750</v>
      </c>
      <c r="AU198" s="18" t="s">
        <v>82</v>
      </c>
    </row>
    <row r="199" spans="1:65" s="2" customFormat="1" ht="24.2" customHeight="1">
      <c r="A199" s="29"/>
      <c r="B199" s="111"/>
      <c r="C199" s="214" t="s">
        <v>430</v>
      </c>
      <c r="D199" s="214" t="s">
        <v>147</v>
      </c>
      <c r="E199" s="215" t="s">
        <v>944</v>
      </c>
      <c r="F199" s="216" t="s">
        <v>945</v>
      </c>
      <c r="G199" s="217" t="s">
        <v>319</v>
      </c>
      <c r="H199" s="218">
        <v>8</v>
      </c>
      <c r="I199" s="239">
        <v>0</v>
      </c>
      <c r="J199" s="219">
        <f t="shared" ref="J199:J208" si="30">ROUND(I199*H199,2)</f>
        <v>0</v>
      </c>
      <c r="K199" s="112"/>
      <c r="L199" s="30"/>
      <c r="M199" s="113" t="s">
        <v>1</v>
      </c>
      <c r="N199" s="114" t="s">
        <v>37</v>
      </c>
      <c r="O199" s="115">
        <v>0.38100000000000001</v>
      </c>
      <c r="P199" s="115">
        <f t="shared" ref="P199:P208" si="31">O199*H199</f>
        <v>3.048</v>
      </c>
      <c r="Q199" s="115">
        <v>2.7E-4</v>
      </c>
      <c r="R199" s="115">
        <f t="shared" ref="R199:R208" si="32">Q199*H199</f>
        <v>2.16E-3</v>
      </c>
      <c r="S199" s="115">
        <v>0</v>
      </c>
      <c r="T199" s="116">
        <f t="shared" ref="T199:T208" si="33">S199*H199</f>
        <v>0</v>
      </c>
      <c r="U199" s="29"/>
      <c r="V199" s="29"/>
      <c r="W199" s="29"/>
      <c r="X199" s="29"/>
      <c r="Y199" s="29"/>
      <c r="Z199" s="29"/>
      <c r="AA199" s="29"/>
      <c r="AB199" s="29"/>
      <c r="AC199" s="29"/>
      <c r="AD199" s="29"/>
      <c r="AE199" s="29"/>
      <c r="AR199" s="117" t="s">
        <v>231</v>
      </c>
      <c r="AT199" s="117" t="s">
        <v>147</v>
      </c>
      <c r="AU199" s="117" t="s">
        <v>82</v>
      </c>
      <c r="AY199" s="18" t="s">
        <v>145</v>
      </c>
      <c r="BE199" s="118">
        <f t="shared" ref="BE199:BE208" si="34">IF(N199="základní",J199,0)</f>
        <v>0</v>
      </c>
      <c r="BF199" s="118">
        <f t="shared" ref="BF199:BF208" si="35">IF(N199="snížená",J199,0)</f>
        <v>0</v>
      </c>
      <c r="BG199" s="118">
        <f t="shared" ref="BG199:BG208" si="36">IF(N199="zákl. přenesená",J199,0)</f>
        <v>0</v>
      </c>
      <c r="BH199" s="118">
        <f t="shared" ref="BH199:BH208" si="37">IF(N199="sníž. přenesená",J199,0)</f>
        <v>0</v>
      </c>
      <c r="BI199" s="118">
        <f t="shared" ref="BI199:BI208" si="38">IF(N199="nulová",J199,0)</f>
        <v>0</v>
      </c>
      <c r="BJ199" s="18" t="s">
        <v>80</v>
      </c>
      <c r="BK199" s="118">
        <f t="shared" ref="BK199:BK208" si="39">ROUND(I199*H199,2)</f>
        <v>0</v>
      </c>
      <c r="BL199" s="18" t="s">
        <v>231</v>
      </c>
      <c r="BM199" s="117" t="s">
        <v>946</v>
      </c>
    </row>
    <row r="200" spans="1:65" s="2" customFormat="1" ht="16.5" customHeight="1">
      <c r="A200" s="29"/>
      <c r="B200" s="111"/>
      <c r="C200" s="233" t="s">
        <v>435</v>
      </c>
      <c r="D200" s="233" t="s">
        <v>316</v>
      </c>
      <c r="E200" s="234" t="s">
        <v>947</v>
      </c>
      <c r="F200" s="235" t="s">
        <v>948</v>
      </c>
      <c r="G200" s="236" t="s">
        <v>319</v>
      </c>
      <c r="H200" s="237">
        <v>8</v>
      </c>
      <c r="I200" s="239">
        <v>0</v>
      </c>
      <c r="J200" s="238">
        <f t="shared" si="30"/>
        <v>0</v>
      </c>
      <c r="K200" s="135"/>
      <c r="L200" s="136"/>
      <c r="M200" s="137" t="s">
        <v>1</v>
      </c>
      <c r="N200" s="138" t="s">
        <v>37</v>
      </c>
      <c r="O200" s="115">
        <v>0</v>
      </c>
      <c r="P200" s="115">
        <f t="shared" si="31"/>
        <v>0</v>
      </c>
      <c r="Q200" s="115">
        <v>1.2E-4</v>
      </c>
      <c r="R200" s="115">
        <f t="shared" si="32"/>
        <v>9.6000000000000002E-4</v>
      </c>
      <c r="S200" s="115">
        <v>0</v>
      </c>
      <c r="T200" s="116">
        <f t="shared" si="33"/>
        <v>0</v>
      </c>
      <c r="U200" s="29"/>
      <c r="V200" s="29"/>
      <c r="W200" s="29"/>
      <c r="X200" s="29"/>
      <c r="Y200" s="29"/>
      <c r="Z200" s="29"/>
      <c r="AA200" s="29"/>
      <c r="AB200" s="29"/>
      <c r="AC200" s="29"/>
      <c r="AD200" s="29"/>
      <c r="AE200" s="29"/>
      <c r="AR200" s="117" t="s">
        <v>311</v>
      </c>
      <c r="AT200" s="117" t="s">
        <v>316</v>
      </c>
      <c r="AU200" s="117" t="s">
        <v>82</v>
      </c>
      <c r="AY200" s="18" t="s">
        <v>145</v>
      </c>
      <c r="BE200" s="118">
        <f t="shared" si="34"/>
        <v>0</v>
      </c>
      <c r="BF200" s="118">
        <f t="shared" si="35"/>
        <v>0</v>
      </c>
      <c r="BG200" s="118">
        <f t="shared" si="36"/>
        <v>0</v>
      </c>
      <c r="BH200" s="118">
        <f t="shared" si="37"/>
        <v>0</v>
      </c>
      <c r="BI200" s="118">
        <f t="shared" si="38"/>
        <v>0</v>
      </c>
      <c r="BJ200" s="18" t="s">
        <v>80</v>
      </c>
      <c r="BK200" s="118">
        <f t="shared" si="39"/>
        <v>0</v>
      </c>
      <c r="BL200" s="18" t="s">
        <v>231</v>
      </c>
      <c r="BM200" s="117" t="s">
        <v>949</v>
      </c>
    </row>
    <row r="201" spans="1:65" s="2" customFormat="1" ht="16.5" customHeight="1">
      <c r="A201" s="29"/>
      <c r="B201" s="111"/>
      <c r="C201" s="214" t="s">
        <v>441</v>
      </c>
      <c r="D201" s="214" t="s">
        <v>147</v>
      </c>
      <c r="E201" s="215" t="s">
        <v>950</v>
      </c>
      <c r="F201" s="216" t="s">
        <v>951</v>
      </c>
      <c r="G201" s="217" t="s">
        <v>319</v>
      </c>
      <c r="H201" s="218">
        <v>8</v>
      </c>
      <c r="I201" s="239">
        <v>0</v>
      </c>
      <c r="J201" s="219">
        <f t="shared" si="30"/>
        <v>0</v>
      </c>
      <c r="K201" s="112"/>
      <c r="L201" s="30"/>
      <c r="M201" s="113" t="s">
        <v>1</v>
      </c>
      <c r="N201" s="114" t="s">
        <v>37</v>
      </c>
      <c r="O201" s="115">
        <v>0.27800000000000002</v>
      </c>
      <c r="P201" s="115">
        <f t="shared" si="31"/>
        <v>2.2240000000000002</v>
      </c>
      <c r="Q201" s="115">
        <v>2.1000000000000001E-4</v>
      </c>
      <c r="R201" s="115">
        <f t="shared" si="32"/>
        <v>1.6800000000000001E-3</v>
      </c>
      <c r="S201" s="115">
        <v>0</v>
      </c>
      <c r="T201" s="116">
        <f t="shared" si="33"/>
        <v>0</v>
      </c>
      <c r="U201" s="29"/>
      <c r="V201" s="29"/>
      <c r="W201" s="29"/>
      <c r="X201" s="29"/>
      <c r="Y201" s="29"/>
      <c r="Z201" s="29"/>
      <c r="AA201" s="29"/>
      <c r="AB201" s="29"/>
      <c r="AC201" s="29"/>
      <c r="AD201" s="29"/>
      <c r="AE201" s="29"/>
      <c r="AR201" s="117" t="s">
        <v>231</v>
      </c>
      <c r="AT201" s="117" t="s">
        <v>147</v>
      </c>
      <c r="AU201" s="117" t="s">
        <v>82</v>
      </c>
      <c r="AY201" s="18" t="s">
        <v>145</v>
      </c>
      <c r="BE201" s="118">
        <f t="shared" si="34"/>
        <v>0</v>
      </c>
      <c r="BF201" s="118">
        <f t="shared" si="35"/>
        <v>0</v>
      </c>
      <c r="BG201" s="118">
        <f t="shared" si="36"/>
        <v>0</v>
      </c>
      <c r="BH201" s="118">
        <f t="shared" si="37"/>
        <v>0</v>
      </c>
      <c r="BI201" s="118">
        <f t="shared" si="38"/>
        <v>0</v>
      </c>
      <c r="BJ201" s="18" t="s">
        <v>80</v>
      </c>
      <c r="BK201" s="118">
        <f t="shared" si="39"/>
        <v>0</v>
      </c>
      <c r="BL201" s="18" t="s">
        <v>231</v>
      </c>
      <c r="BM201" s="117" t="s">
        <v>952</v>
      </c>
    </row>
    <row r="202" spans="1:65" s="2" customFormat="1" ht="24.2" customHeight="1">
      <c r="A202" s="29"/>
      <c r="B202" s="111"/>
      <c r="C202" s="214" t="s">
        <v>577</v>
      </c>
      <c r="D202" s="214" t="s">
        <v>147</v>
      </c>
      <c r="E202" s="215" t="s">
        <v>953</v>
      </c>
      <c r="F202" s="216" t="s">
        <v>954</v>
      </c>
      <c r="G202" s="217" t="s">
        <v>319</v>
      </c>
      <c r="H202" s="218">
        <v>6</v>
      </c>
      <c r="I202" s="239">
        <v>0</v>
      </c>
      <c r="J202" s="219">
        <f t="shared" si="30"/>
        <v>0</v>
      </c>
      <c r="K202" s="112"/>
      <c r="L202" s="30"/>
      <c r="M202" s="113" t="s">
        <v>1</v>
      </c>
      <c r="N202" s="114" t="s">
        <v>37</v>
      </c>
      <c r="O202" s="115">
        <v>0.433</v>
      </c>
      <c r="P202" s="115">
        <f t="shared" si="31"/>
        <v>2.5979999999999999</v>
      </c>
      <c r="Q202" s="115">
        <v>1.47E-3</v>
      </c>
      <c r="R202" s="115">
        <f t="shared" si="32"/>
        <v>8.8199999999999997E-3</v>
      </c>
      <c r="S202" s="115">
        <v>0</v>
      </c>
      <c r="T202" s="116">
        <f t="shared" si="33"/>
        <v>0</v>
      </c>
      <c r="U202" s="29"/>
      <c r="V202" s="29"/>
      <c r="W202" s="29"/>
      <c r="X202" s="29"/>
      <c r="Y202" s="29"/>
      <c r="Z202" s="29"/>
      <c r="AA202" s="29"/>
      <c r="AB202" s="29"/>
      <c r="AC202" s="29"/>
      <c r="AD202" s="29"/>
      <c r="AE202" s="29"/>
      <c r="AR202" s="117" t="s">
        <v>231</v>
      </c>
      <c r="AT202" s="117" t="s">
        <v>147</v>
      </c>
      <c r="AU202" s="117" t="s">
        <v>82</v>
      </c>
      <c r="AY202" s="18" t="s">
        <v>145</v>
      </c>
      <c r="BE202" s="118">
        <f t="shared" si="34"/>
        <v>0</v>
      </c>
      <c r="BF202" s="118">
        <f t="shared" si="35"/>
        <v>0</v>
      </c>
      <c r="BG202" s="118">
        <f t="shared" si="36"/>
        <v>0</v>
      </c>
      <c r="BH202" s="118">
        <f t="shared" si="37"/>
        <v>0</v>
      </c>
      <c r="BI202" s="118">
        <f t="shared" si="38"/>
        <v>0</v>
      </c>
      <c r="BJ202" s="18" t="s">
        <v>80</v>
      </c>
      <c r="BK202" s="118">
        <f t="shared" si="39"/>
        <v>0</v>
      </c>
      <c r="BL202" s="18" t="s">
        <v>231</v>
      </c>
      <c r="BM202" s="117" t="s">
        <v>955</v>
      </c>
    </row>
    <row r="203" spans="1:65" s="2" customFormat="1" ht="24.2" customHeight="1">
      <c r="A203" s="29"/>
      <c r="B203" s="111"/>
      <c r="C203" s="214" t="s">
        <v>672</v>
      </c>
      <c r="D203" s="214" t="s">
        <v>147</v>
      </c>
      <c r="E203" s="215" t="s">
        <v>956</v>
      </c>
      <c r="F203" s="216" t="s">
        <v>957</v>
      </c>
      <c r="G203" s="217" t="s">
        <v>319</v>
      </c>
      <c r="H203" s="218">
        <v>2</v>
      </c>
      <c r="I203" s="239">
        <v>0</v>
      </c>
      <c r="J203" s="219">
        <f t="shared" si="30"/>
        <v>0</v>
      </c>
      <c r="K203" s="112"/>
      <c r="L203" s="30"/>
      <c r="M203" s="113" t="s">
        <v>1</v>
      </c>
      <c r="N203" s="114" t="s">
        <v>37</v>
      </c>
      <c r="O203" s="115">
        <v>0.433</v>
      </c>
      <c r="P203" s="115">
        <f t="shared" si="31"/>
        <v>0.86599999999999999</v>
      </c>
      <c r="Q203" s="115">
        <v>1.47E-3</v>
      </c>
      <c r="R203" s="115">
        <f t="shared" si="32"/>
        <v>2.9399999999999999E-3</v>
      </c>
      <c r="S203" s="115">
        <v>0</v>
      </c>
      <c r="T203" s="116">
        <f t="shared" si="33"/>
        <v>0</v>
      </c>
      <c r="U203" s="29"/>
      <c r="V203" s="29"/>
      <c r="W203" s="29"/>
      <c r="X203" s="29"/>
      <c r="Y203" s="29"/>
      <c r="Z203" s="29"/>
      <c r="AA203" s="29"/>
      <c r="AB203" s="29"/>
      <c r="AC203" s="29"/>
      <c r="AD203" s="29"/>
      <c r="AE203" s="29"/>
      <c r="AR203" s="117" t="s">
        <v>231</v>
      </c>
      <c r="AT203" s="117" t="s">
        <v>147</v>
      </c>
      <c r="AU203" s="117" t="s">
        <v>82</v>
      </c>
      <c r="AY203" s="18" t="s">
        <v>145</v>
      </c>
      <c r="BE203" s="118">
        <f t="shared" si="34"/>
        <v>0</v>
      </c>
      <c r="BF203" s="118">
        <f t="shared" si="35"/>
        <v>0</v>
      </c>
      <c r="BG203" s="118">
        <f t="shared" si="36"/>
        <v>0</v>
      </c>
      <c r="BH203" s="118">
        <f t="shared" si="37"/>
        <v>0</v>
      </c>
      <c r="BI203" s="118">
        <f t="shared" si="38"/>
        <v>0</v>
      </c>
      <c r="BJ203" s="18" t="s">
        <v>80</v>
      </c>
      <c r="BK203" s="118">
        <f t="shared" si="39"/>
        <v>0</v>
      </c>
      <c r="BL203" s="18" t="s">
        <v>231</v>
      </c>
      <c r="BM203" s="117" t="s">
        <v>958</v>
      </c>
    </row>
    <row r="204" spans="1:65" s="2" customFormat="1" ht="24.2" customHeight="1">
      <c r="A204" s="29"/>
      <c r="B204" s="111"/>
      <c r="C204" s="214" t="s">
        <v>580</v>
      </c>
      <c r="D204" s="214" t="s">
        <v>147</v>
      </c>
      <c r="E204" s="215" t="s">
        <v>959</v>
      </c>
      <c r="F204" s="216" t="s">
        <v>960</v>
      </c>
      <c r="G204" s="217" t="s">
        <v>482</v>
      </c>
      <c r="H204" s="218">
        <v>2</v>
      </c>
      <c r="I204" s="239">
        <v>0</v>
      </c>
      <c r="J204" s="219">
        <f t="shared" si="30"/>
        <v>0</v>
      </c>
      <c r="K204" s="112"/>
      <c r="L204" s="30"/>
      <c r="M204" s="113" t="s">
        <v>1</v>
      </c>
      <c r="N204" s="114" t="s">
        <v>37</v>
      </c>
      <c r="O204" s="115">
        <v>0</v>
      </c>
      <c r="P204" s="115">
        <f t="shared" si="31"/>
        <v>0</v>
      </c>
      <c r="Q204" s="115">
        <v>0</v>
      </c>
      <c r="R204" s="115">
        <f t="shared" si="32"/>
        <v>0</v>
      </c>
      <c r="S204" s="115">
        <v>0</v>
      </c>
      <c r="T204" s="116">
        <f t="shared" si="33"/>
        <v>0</v>
      </c>
      <c r="U204" s="29"/>
      <c r="V204" s="29"/>
      <c r="W204" s="29"/>
      <c r="X204" s="29"/>
      <c r="Y204" s="29"/>
      <c r="Z204" s="29"/>
      <c r="AA204" s="29"/>
      <c r="AB204" s="29"/>
      <c r="AC204" s="29"/>
      <c r="AD204" s="29"/>
      <c r="AE204" s="29"/>
      <c r="AR204" s="117" t="s">
        <v>231</v>
      </c>
      <c r="AT204" s="117" t="s">
        <v>147</v>
      </c>
      <c r="AU204" s="117" t="s">
        <v>82</v>
      </c>
      <c r="AY204" s="18" t="s">
        <v>145</v>
      </c>
      <c r="BE204" s="118">
        <f t="shared" si="34"/>
        <v>0</v>
      </c>
      <c r="BF204" s="118">
        <f t="shared" si="35"/>
        <v>0</v>
      </c>
      <c r="BG204" s="118">
        <f t="shared" si="36"/>
        <v>0</v>
      </c>
      <c r="BH204" s="118">
        <f t="shared" si="37"/>
        <v>0</v>
      </c>
      <c r="BI204" s="118">
        <f t="shared" si="38"/>
        <v>0</v>
      </c>
      <c r="BJ204" s="18" t="s">
        <v>80</v>
      </c>
      <c r="BK204" s="118">
        <f t="shared" si="39"/>
        <v>0</v>
      </c>
      <c r="BL204" s="18" t="s">
        <v>231</v>
      </c>
      <c r="BM204" s="117" t="s">
        <v>961</v>
      </c>
    </row>
    <row r="205" spans="1:65" s="2" customFormat="1" ht="24.2" customHeight="1">
      <c r="A205" s="29"/>
      <c r="B205" s="111"/>
      <c r="C205" s="214" t="s">
        <v>681</v>
      </c>
      <c r="D205" s="214" t="s">
        <v>147</v>
      </c>
      <c r="E205" s="215" t="s">
        <v>962</v>
      </c>
      <c r="F205" s="216" t="s">
        <v>963</v>
      </c>
      <c r="G205" s="217" t="s">
        <v>482</v>
      </c>
      <c r="H205" s="218">
        <v>2</v>
      </c>
      <c r="I205" s="239">
        <v>0</v>
      </c>
      <c r="J205" s="219">
        <f t="shared" si="30"/>
        <v>0</v>
      </c>
      <c r="K205" s="112"/>
      <c r="L205" s="30"/>
      <c r="M205" s="113" t="s">
        <v>1</v>
      </c>
      <c r="N205" s="114" t="s">
        <v>37</v>
      </c>
      <c r="O205" s="115">
        <v>0</v>
      </c>
      <c r="P205" s="115">
        <f t="shared" si="31"/>
        <v>0</v>
      </c>
      <c r="Q205" s="115">
        <v>0</v>
      </c>
      <c r="R205" s="115">
        <f t="shared" si="32"/>
        <v>0</v>
      </c>
      <c r="S205" s="115">
        <v>0</v>
      </c>
      <c r="T205" s="116">
        <f t="shared" si="33"/>
        <v>0</v>
      </c>
      <c r="U205" s="29"/>
      <c r="V205" s="29"/>
      <c r="W205" s="29"/>
      <c r="X205" s="29"/>
      <c r="Y205" s="29"/>
      <c r="Z205" s="29"/>
      <c r="AA205" s="29"/>
      <c r="AB205" s="29"/>
      <c r="AC205" s="29"/>
      <c r="AD205" s="29"/>
      <c r="AE205" s="29"/>
      <c r="AR205" s="117" t="s">
        <v>231</v>
      </c>
      <c r="AT205" s="117" t="s">
        <v>147</v>
      </c>
      <c r="AU205" s="117" t="s">
        <v>82</v>
      </c>
      <c r="AY205" s="18" t="s">
        <v>145</v>
      </c>
      <c r="BE205" s="118">
        <f t="shared" si="34"/>
        <v>0</v>
      </c>
      <c r="BF205" s="118">
        <f t="shared" si="35"/>
        <v>0</v>
      </c>
      <c r="BG205" s="118">
        <f t="shared" si="36"/>
        <v>0</v>
      </c>
      <c r="BH205" s="118">
        <f t="shared" si="37"/>
        <v>0</v>
      </c>
      <c r="BI205" s="118">
        <f t="shared" si="38"/>
        <v>0</v>
      </c>
      <c r="BJ205" s="18" t="s">
        <v>80</v>
      </c>
      <c r="BK205" s="118">
        <f t="shared" si="39"/>
        <v>0</v>
      </c>
      <c r="BL205" s="18" t="s">
        <v>231</v>
      </c>
      <c r="BM205" s="117" t="s">
        <v>964</v>
      </c>
    </row>
    <row r="206" spans="1:65" s="2" customFormat="1" ht="24.2" customHeight="1">
      <c r="A206" s="29"/>
      <c r="B206" s="111"/>
      <c r="C206" s="214" t="s">
        <v>583</v>
      </c>
      <c r="D206" s="214" t="s">
        <v>147</v>
      </c>
      <c r="E206" s="215" t="s">
        <v>965</v>
      </c>
      <c r="F206" s="216" t="s">
        <v>966</v>
      </c>
      <c r="G206" s="217" t="s">
        <v>319</v>
      </c>
      <c r="H206" s="218">
        <v>4</v>
      </c>
      <c r="I206" s="239">
        <v>0</v>
      </c>
      <c r="J206" s="219">
        <f t="shared" si="30"/>
        <v>0</v>
      </c>
      <c r="K206" s="112"/>
      <c r="L206" s="30"/>
      <c r="M206" s="113" t="s">
        <v>1</v>
      </c>
      <c r="N206" s="114" t="s">
        <v>37</v>
      </c>
      <c r="O206" s="115">
        <v>0.433</v>
      </c>
      <c r="P206" s="115">
        <f t="shared" si="31"/>
        <v>1.732</v>
      </c>
      <c r="Q206" s="115">
        <v>1.47E-3</v>
      </c>
      <c r="R206" s="115">
        <f t="shared" si="32"/>
        <v>5.8799999999999998E-3</v>
      </c>
      <c r="S206" s="115">
        <v>0</v>
      </c>
      <c r="T206" s="116">
        <f t="shared" si="33"/>
        <v>0</v>
      </c>
      <c r="U206" s="29"/>
      <c r="V206" s="29"/>
      <c r="W206" s="29"/>
      <c r="X206" s="29"/>
      <c r="Y206" s="29"/>
      <c r="Z206" s="29"/>
      <c r="AA206" s="29"/>
      <c r="AB206" s="29"/>
      <c r="AC206" s="29"/>
      <c r="AD206" s="29"/>
      <c r="AE206" s="29"/>
      <c r="AR206" s="117" t="s">
        <v>231</v>
      </c>
      <c r="AT206" s="117" t="s">
        <v>147</v>
      </c>
      <c r="AU206" s="117" t="s">
        <v>82</v>
      </c>
      <c r="AY206" s="18" t="s">
        <v>145</v>
      </c>
      <c r="BE206" s="118">
        <f t="shared" si="34"/>
        <v>0</v>
      </c>
      <c r="BF206" s="118">
        <f t="shared" si="35"/>
        <v>0</v>
      </c>
      <c r="BG206" s="118">
        <f t="shared" si="36"/>
        <v>0</v>
      </c>
      <c r="BH206" s="118">
        <f t="shared" si="37"/>
        <v>0</v>
      </c>
      <c r="BI206" s="118">
        <f t="shared" si="38"/>
        <v>0</v>
      </c>
      <c r="BJ206" s="18" t="s">
        <v>80</v>
      </c>
      <c r="BK206" s="118">
        <f t="shared" si="39"/>
        <v>0</v>
      </c>
      <c r="BL206" s="18" t="s">
        <v>231</v>
      </c>
      <c r="BM206" s="117" t="s">
        <v>967</v>
      </c>
    </row>
    <row r="207" spans="1:65" s="2" customFormat="1" ht="24.2" customHeight="1">
      <c r="A207" s="29"/>
      <c r="B207" s="111"/>
      <c r="C207" s="214" t="s">
        <v>688</v>
      </c>
      <c r="D207" s="214" t="s">
        <v>147</v>
      </c>
      <c r="E207" s="215" t="s">
        <v>968</v>
      </c>
      <c r="F207" s="216" t="s">
        <v>969</v>
      </c>
      <c r="G207" s="217" t="s">
        <v>492</v>
      </c>
      <c r="H207" s="218">
        <v>1</v>
      </c>
      <c r="I207" s="239">
        <v>0</v>
      </c>
      <c r="J207" s="219">
        <f t="shared" si="30"/>
        <v>0</v>
      </c>
      <c r="K207" s="112"/>
      <c r="L207" s="30"/>
      <c r="M207" s="113" t="s">
        <v>1</v>
      </c>
      <c r="N207" s="114" t="s">
        <v>37</v>
      </c>
      <c r="O207" s="115">
        <v>0</v>
      </c>
      <c r="P207" s="115">
        <f t="shared" si="31"/>
        <v>0</v>
      </c>
      <c r="Q207" s="115">
        <v>0</v>
      </c>
      <c r="R207" s="115">
        <f t="shared" si="32"/>
        <v>0</v>
      </c>
      <c r="S207" s="115">
        <v>0</v>
      </c>
      <c r="T207" s="116">
        <f t="shared" si="33"/>
        <v>0</v>
      </c>
      <c r="U207" s="29"/>
      <c r="V207" s="29"/>
      <c r="W207" s="29"/>
      <c r="X207" s="29"/>
      <c r="Y207" s="29"/>
      <c r="Z207" s="29"/>
      <c r="AA207" s="29"/>
      <c r="AB207" s="29"/>
      <c r="AC207" s="29"/>
      <c r="AD207" s="29"/>
      <c r="AE207" s="29"/>
      <c r="AR207" s="117" t="s">
        <v>231</v>
      </c>
      <c r="AT207" s="117" t="s">
        <v>147</v>
      </c>
      <c r="AU207" s="117" t="s">
        <v>82</v>
      </c>
      <c r="AY207" s="18" t="s">
        <v>145</v>
      </c>
      <c r="BE207" s="118">
        <f t="shared" si="34"/>
        <v>0</v>
      </c>
      <c r="BF207" s="118">
        <f t="shared" si="35"/>
        <v>0</v>
      </c>
      <c r="BG207" s="118">
        <f t="shared" si="36"/>
        <v>0</v>
      </c>
      <c r="BH207" s="118">
        <f t="shared" si="37"/>
        <v>0</v>
      </c>
      <c r="BI207" s="118">
        <f t="shared" si="38"/>
        <v>0</v>
      </c>
      <c r="BJ207" s="18" t="s">
        <v>80</v>
      </c>
      <c r="BK207" s="118">
        <f t="shared" si="39"/>
        <v>0</v>
      </c>
      <c r="BL207" s="18" t="s">
        <v>231</v>
      </c>
      <c r="BM207" s="117" t="s">
        <v>970</v>
      </c>
    </row>
    <row r="208" spans="1:65" s="2" customFormat="1" ht="24.2" customHeight="1">
      <c r="A208" s="29"/>
      <c r="B208" s="111"/>
      <c r="C208" s="214" t="s">
        <v>588</v>
      </c>
      <c r="D208" s="214" t="s">
        <v>147</v>
      </c>
      <c r="E208" s="215" t="s">
        <v>971</v>
      </c>
      <c r="F208" s="216" t="s">
        <v>972</v>
      </c>
      <c r="G208" s="217" t="s">
        <v>196</v>
      </c>
      <c r="H208" s="218">
        <v>0.44500000000000001</v>
      </c>
      <c r="I208" s="239">
        <v>0</v>
      </c>
      <c r="J208" s="219">
        <f t="shared" si="30"/>
        <v>0</v>
      </c>
      <c r="K208" s="112"/>
      <c r="L208" s="30"/>
      <c r="M208" s="113" t="s">
        <v>1</v>
      </c>
      <c r="N208" s="114" t="s">
        <v>37</v>
      </c>
      <c r="O208" s="115">
        <v>3.1549999999999998</v>
      </c>
      <c r="P208" s="115">
        <f t="shared" si="31"/>
        <v>1.403975</v>
      </c>
      <c r="Q208" s="115">
        <v>0</v>
      </c>
      <c r="R208" s="115">
        <f t="shared" si="32"/>
        <v>0</v>
      </c>
      <c r="S208" s="115">
        <v>0</v>
      </c>
      <c r="T208" s="116">
        <f t="shared" si="33"/>
        <v>0</v>
      </c>
      <c r="U208" s="29"/>
      <c r="V208" s="29"/>
      <c r="W208" s="29"/>
      <c r="X208" s="29"/>
      <c r="Y208" s="29"/>
      <c r="Z208" s="29"/>
      <c r="AA208" s="29"/>
      <c r="AB208" s="29"/>
      <c r="AC208" s="29"/>
      <c r="AD208" s="29"/>
      <c r="AE208" s="29"/>
      <c r="AR208" s="117" t="s">
        <v>231</v>
      </c>
      <c r="AT208" s="117" t="s">
        <v>147</v>
      </c>
      <c r="AU208" s="117" t="s">
        <v>82</v>
      </c>
      <c r="AY208" s="18" t="s">
        <v>145</v>
      </c>
      <c r="BE208" s="118">
        <f t="shared" si="34"/>
        <v>0</v>
      </c>
      <c r="BF208" s="118">
        <f t="shared" si="35"/>
        <v>0</v>
      </c>
      <c r="BG208" s="118">
        <f t="shared" si="36"/>
        <v>0</v>
      </c>
      <c r="BH208" s="118">
        <f t="shared" si="37"/>
        <v>0</v>
      </c>
      <c r="BI208" s="118">
        <f t="shared" si="38"/>
        <v>0</v>
      </c>
      <c r="BJ208" s="18" t="s">
        <v>80</v>
      </c>
      <c r="BK208" s="118">
        <f t="shared" si="39"/>
        <v>0</v>
      </c>
      <c r="BL208" s="18" t="s">
        <v>231</v>
      </c>
      <c r="BM208" s="117" t="s">
        <v>973</v>
      </c>
    </row>
    <row r="209" spans="1:65" s="12" customFormat="1" ht="25.9" customHeight="1">
      <c r="B209" s="103"/>
      <c r="C209" s="208"/>
      <c r="D209" s="209" t="s">
        <v>71</v>
      </c>
      <c r="E209" s="210" t="s">
        <v>974</v>
      </c>
      <c r="F209" s="210" t="s">
        <v>677</v>
      </c>
      <c r="G209" s="208"/>
      <c r="H209" s="208"/>
      <c r="I209" s="208"/>
      <c r="J209" s="211">
        <f>BK209</f>
        <v>0</v>
      </c>
      <c r="L209" s="103"/>
      <c r="M209" s="105"/>
      <c r="N209" s="106"/>
      <c r="O209" s="106"/>
      <c r="P209" s="107">
        <f>SUM(P210:P214)</f>
        <v>0</v>
      </c>
      <c r="Q209" s="106"/>
      <c r="R209" s="107">
        <f>SUM(R210:R214)</f>
        <v>0</v>
      </c>
      <c r="S209" s="106"/>
      <c r="T209" s="108">
        <f>SUM(T210:T214)</f>
        <v>0</v>
      </c>
      <c r="AR209" s="104" t="s">
        <v>151</v>
      </c>
      <c r="AT209" s="109" t="s">
        <v>71</v>
      </c>
      <c r="AU209" s="109" t="s">
        <v>72</v>
      </c>
      <c r="AY209" s="104" t="s">
        <v>145</v>
      </c>
      <c r="BK209" s="110">
        <f>SUM(BK210:BK214)</f>
        <v>0</v>
      </c>
    </row>
    <row r="210" spans="1:65" s="2" customFormat="1" ht="16.5" customHeight="1">
      <c r="A210" s="29"/>
      <c r="B210" s="111"/>
      <c r="C210" s="214" t="s">
        <v>695</v>
      </c>
      <c r="D210" s="214" t="s">
        <v>147</v>
      </c>
      <c r="E210" s="215" t="s">
        <v>975</v>
      </c>
      <c r="F210" s="216" t="s">
        <v>976</v>
      </c>
      <c r="G210" s="217" t="s">
        <v>977</v>
      </c>
      <c r="H210" s="218">
        <v>60</v>
      </c>
      <c r="I210" s="239">
        <v>0</v>
      </c>
      <c r="J210" s="219">
        <f>ROUND(I210*H210,2)</f>
        <v>0</v>
      </c>
      <c r="K210" s="112"/>
      <c r="L210" s="30"/>
      <c r="M210" s="113" t="s">
        <v>1</v>
      </c>
      <c r="N210" s="114" t="s">
        <v>37</v>
      </c>
      <c r="O210" s="115">
        <v>0</v>
      </c>
      <c r="P210" s="115">
        <f>O210*H210</f>
        <v>0</v>
      </c>
      <c r="Q210" s="115">
        <v>0</v>
      </c>
      <c r="R210" s="115">
        <f>Q210*H210</f>
        <v>0</v>
      </c>
      <c r="S210" s="115">
        <v>0</v>
      </c>
      <c r="T210" s="116">
        <f>S210*H210</f>
        <v>0</v>
      </c>
      <c r="U210" s="29"/>
      <c r="V210" s="29"/>
      <c r="W210" s="29"/>
      <c r="X210" s="29"/>
      <c r="Y210" s="29"/>
      <c r="Z210" s="29"/>
      <c r="AA210" s="29"/>
      <c r="AB210" s="29"/>
      <c r="AC210" s="29"/>
      <c r="AD210" s="29"/>
      <c r="AE210" s="29"/>
      <c r="AR210" s="117" t="s">
        <v>978</v>
      </c>
      <c r="AT210" s="117" t="s">
        <v>147</v>
      </c>
      <c r="AU210" s="117" t="s">
        <v>80</v>
      </c>
      <c r="AY210" s="18" t="s">
        <v>145</v>
      </c>
      <c r="BE210" s="118">
        <f>IF(N210="základní",J210,0)</f>
        <v>0</v>
      </c>
      <c r="BF210" s="118">
        <f>IF(N210="snížená",J210,0)</f>
        <v>0</v>
      </c>
      <c r="BG210" s="118">
        <f>IF(N210="zákl. přenesená",J210,0)</f>
        <v>0</v>
      </c>
      <c r="BH210" s="118">
        <f>IF(N210="sníž. přenesená",J210,0)</f>
        <v>0</v>
      </c>
      <c r="BI210" s="118">
        <f>IF(N210="nulová",J210,0)</f>
        <v>0</v>
      </c>
      <c r="BJ210" s="18" t="s">
        <v>80</v>
      </c>
      <c r="BK210" s="118">
        <f>ROUND(I210*H210,2)</f>
        <v>0</v>
      </c>
      <c r="BL210" s="18" t="s">
        <v>978</v>
      </c>
      <c r="BM210" s="117" t="s">
        <v>979</v>
      </c>
    </row>
    <row r="211" spans="1:65" s="2" customFormat="1" ht="16.5" customHeight="1">
      <c r="A211" s="29"/>
      <c r="B211" s="111"/>
      <c r="C211" s="214" t="s">
        <v>591</v>
      </c>
      <c r="D211" s="214" t="s">
        <v>147</v>
      </c>
      <c r="E211" s="215" t="s">
        <v>980</v>
      </c>
      <c r="F211" s="216" t="s">
        <v>981</v>
      </c>
      <c r="G211" s="217" t="s">
        <v>977</v>
      </c>
      <c r="H211" s="218">
        <v>4</v>
      </c>
      <c r="I211" s="239">
        <v>0</v>
      </c>
      <c r="J211" s="219">
        <f>ROUND(I211*H211,2)</f>
        <v>0</v>
      </c>
      <c r="K211" s="112"/>
      <c r="L211" s="30"/>
      <c r="M211" s="113" t="s">
        <v>1</v>
      </c>
      <c r="N211" s="114" t="s">
        <v>37</v>
      </c>
      <c r="O211" s="115">
        <v>0</v>
      </c>
      <c r="P211" s="115">
        <f>O211*H211</f>
        <v>0</v>
      </c>
      <c r="Q211" s="115">
        <v>0</v>
      </c>
      <c r="R211" s="115">
        <f>Q211*H211</f>
        <v>0</v>
      </c>
      <c r="S211" s="115">
        <v>0</v>
      </c>
      <c r="T211" s="116">
        <f>S211*H211</f>
        <v>0</v>
      </c>
      <c r="U211" s="29"/>
      <c r="V211" s="29"/>
      <c r="W211" s="29"/>
      <c r="X211" s="29"/>
      <c r="Y211" s="29"/>
      <c r="Z211" s="29"/>
      <c r="AA211" s="29"/>
      <c r="AB211" s="29"/>
      <c r="AC211" s="29"/>
      <c r="AD211" s="29"/>
      <c r="AE211" s="29"/>
      <c r="AR211" s="117" t="s">
        <v>978</v>
      </c>
      <c r="AT211" s="117" t="s">
        <v>147</v>
      </c>
      <c r="AU211" s="117" t="s">
        <v>80</v>
      </c>
      <c r="AY211" s="18" t="s">
        <v>145</v>
      </c>
      <c r="BE211" s="118">
        <f>IF(N211="základní",J211,0)</f>
        <v>0</v>
      </c>
      <c r="BF211" s="118">
        <f>IF(N211="snížená",J211,0)</f>
        <v>0</v>
      </c>
      <c r="BG211" s="118">
        <f>IF(N211="zákl. přenesená",J211,0)</f>
        <v>0</v>
      </c>
      <c r="BH211" s="118">
        <f>IF(N211="sníž. přenesená",J211,0)</f>
        <v>0</v>
      </c>
      <c r="BI211" s="118">
        <f>IF(N211="nulová",J211,0)</f>
        <v>0</v>
      </c>
      <c r="BJ211" s="18" t="s">
        <v>80</v>
      </c>
      <c r="BK211" s="118">
        <f>ROUND(I211*H211,2)</f>
        <v>0</v>
      </c>
      <c r="BL211" s="18" t="s">
        <v>978</v>
      </c>
      <c r="BM211" s="117" t="s">
        <v>982</v>
      </c>
    </row>
    <row r="212" spans="1:65" s="2" customFormat="1" ht="16.5" customHeight="1">
      <c r="A212" s="29"/>
      <c r="B212" s="111"/>
      <c r="C212" s="214" t="s">
        <v>702</v>
      </c>
      <c r="D212" s="214" t="s">
        <v>147</v>
      </c>
      <c r="E212" s="215" t="s">
        <v>983</v>
      </c>
      <c r="F212" s="216" t="s">
        <v>984</v>
      </c>
      <c r="G212" s="217" t="s">
        <v>977</v>
      </c>
      <c r="H212" s="218">
        <v>8</v>
      </c>
      <c r="I212" s="239">
        <v>0</v>
      </c>
      <c r="J212" s="219">
        <f>ROUND(I212*H212,2)</f>
        <v>0</v>
      </c>
      <c r="K212" s="112"/>
      <c r="L212" s="30"/>
      <c r="M212" s="113" t="s">
        <v>1</v>
      </c>
      <c r="N212" s="114" t="s">
        <v>37</v>
      </c>
      <c r="O212" s="115">
        <v>0</v>
      </c>
      <c r="P212" s="115">
        <f>O212*H212</f>
        <v>0</v>
      </c>
      <c r="Q212" s="115">
        <v>0</v>
      </c>
      <c r="R212" s="115">
        <f>Q212*H212</f>
        <v>0</v>
      </c>
      <c r="S212" s="115">
        <v>0</v>
      </c>
      <c r="T212" s="116">
        <f>S212*H212</f>
        <v>0</v>
      </c>
      <c r="U212" s="29"/>
      <c r="V212" s="29"/>
      <c r="W212" s="29"/>
      <c r="X212" s="29"/>
      <c r="Y212" s="29"/>
      <c r="Z212" s="29"/>
      <c r="AA212" s="29"/>
      <c r="AB212" s="29"/>
      <c r="AC212" s="29"/>
      <c r="AD212" s="29"/>
      <c r="AE212" s="29"/>
      <c r="AR212" s="117" t="s">
        <v>978</v>
      </c>
      <c r="AT212" s="117" t="s">
        <v>147</v>
      </c>
      <c r="AU212" s="117" t="s">
        <v>80</v>
      </c>
      <c r="AY212" s="18" t="s">
        <v>145</v>
      </c>
      <c r="BE212" s="118">
        <f>IF(N212="základní",J212,0)</f>
        <v>0</v>
      </c>
      <c r="BF212" s="118">
        <f>IF(N212="snížená",J212,0)</f>
        <v>0</v>
      </c>
      <c r="BG212" s="118">
        <f>IF(N212="zákl. přenesená",J212,0)</f>
        <v>0</v>
      </c>
      <c r="BH212" s="118">
        <f>IF(N212="sníž. přenesená",J212,0)</f>
        <v>0</v>
      </c>
      <c r="BI212" s="118">
        <f>IF(N212="nulová",J212,0)</f>
        <v>0</v>
      </c>
      <c r="BJ212" s="18" t="s">
        <v>80</v>
      </c>
      <c r="BK212" s="118">
        <f>ROUND(I212*H212,2)</f>
        <v>0</v>
      </c>
      <c r="BL212" s="18" t="s">
        <v>978</v>
      </c>
      <c r="BM212" s="117" t="s">
        <v>985</v>
      </c>
    </row>
    <row r="213" spans="1:65" s="2" customFormat="1" ht="16.5" customHeight="1">
      <c r="A213" s="29"/>
      <c r="B213" s="111"/>
      <c r="C213" s="214" t="s">
        <v>594</v>
      </c>
      <c r="D213" s="214" t="s">
        <v>147</v>
      </c>
      <c r="E213" s="215" t="s">
        <v>986</v>
      </c>
      <c r="F213" s="216" t="s">
        <v>987</v>
      </c>
      <c r="G213" s="217" t="s">
        <v>977</v>
      </c>
      <c r="H213" s="218">
        <v>8</v>
      </c>
      <c r="I213" s="239">
        <v>0</v>
      </c>
      <c r="J213" s="219">
        <f>ROUND(I213*H213,2)</f>
        <v>0</v>
      </c>
      <c r="K213" s="112"/>
      <c r="L213" s="30"/>
      <c r="M213" s="113" t="s">
        <v>1</v>
      </c>
      <c r="N213" s="114" t="s">
        <v>37</v>
      </c>
      <c r="O213" s="115">
        <v>0</v>
      </c>
      <c r="P213" s="115">
        <f>O213*H213</f>
        <v>0</v>
      </c>
      <c r="Q213" s="115">
        <v>0</v>
      </c>
      <c r="R213" s="115">
        <f>Q213*H213</f>
        <v>0</v>
      </c>
      <c r="S213" s="115">
        <v>0</v>
      </c>
      <c r="T213" s="116">
        <f>S213*H213</f>
        <v>0</v>
      </c>
      <c r="U213" s="29"/>
      <c r="V213" s="29"/>
      <c r="W213" s="29"/>
      <c r="X213" s="29"/>
      <c r="Y213" s="29"/>
      <c r="Z213" s="29"/>
      <c r="AA213" s="29"/>
      <c r="AB213" s="29"/>
      <c r="AC213" s="29"/>
      <c r="AD213" s="29"/>
      <c r="AE213" s="29"/>
      <c r="AR213" s="117" t="s">
        <v>978</v>
      </c>
      <c r="AT213" s="117" t="s">
        <v>147</v>
      </c>
      <c r="AU213" s="117" t="s">
        <v>80</v>
      </c>
      <c r="AY213" s="18" t="s">
        <v>145</v>
      </c>
      <c r="BE213" s="118">
        <f>IF(N213="základní",J213,0)</f>
        <v>0</v>
      </c>
      <c r="BF213" s="118">
        <f>IF(N213="snížená",J213,0)</f>
        <v>0</v>
      </c>
      <c r="BG213" s="118">
        <f>IF(N213="zákl. přenesená",J213,0)</f>
        <v>0</v>
      </c>
      <c r="BH213" s="118">
        <f>IF(N213="sníž. přenesená",J213,0)</f>
        <v>0</v>
      </c>
      <c r="BI213" s="118">
        <f>IF(N213="nulová",J213,0)</f>
        <v>0</v>
      </c>
      <c r="BJ213" s="18" t="s">
        <v>80</v>
      </c>
      <c r="BK213" s="118">
        <f>ROUND(I213*H213,2)</f>
        <v>0</v>
      </c>
      <c r="BL213" s="18" t="s">
        <v>978</v>
      </c>
      <c r="BM213" s="117" t="s">
        <v>988</v>
      </c>
    </row>
    <row r="214" spans="1:65" s="2" customFormat="1" ht="16.5" customHeight="1">
      <c r="A214" s="29"/>
      <c r="B214" s="111"/>
      <c r="C214" s="214" t="s">
        <v>709</v>
      </c>
      <c r="D214" s="214" t="s">
        <v>147</v>
      </c>
      <c r="E214" s="215" t="s">
        <v>989</v>
      </c>
      <c r="F214" s="216" t="s">
        <v>990</v>
      </c>
      <c r="G214" s="217" t="s">
        <v>977</v>
      </c>
      <c r="H214" s="218">
        <v>24</v>
      </c>
      <c r="I214" s="239">
        <v>0</v>
      </c>
      <c r="J214" s="219">
        <f>ROUND(I214*H214,2)</f>
        <v>0</v>
      </c>
      <c r="K214" s="112"/>
      <c r="L214" s="30"/>
      <c r="M214" s="139" t="s">
        <v>1</v>
      </c>
      <c r="N214" s="140" t="s">
        <v>37</v>
      </c>
      <c r="O214" s="141">
        <v>0</v>
      </c>
      <c r="P214" s="141">
        <f>O214*H214</f>
        <v>0</v>
      </c>
      <c r="Q214" s="141">
        <v>0</v>
      </c>
      <c r="R214" s="141">
        <f>Q214*H214</f>
        <v>0</v>
      </c>
      <c r="S214" s="141">
        <v>0</v>
      </c>
      <c r="T214" s="142">
        <f>S214*H214</f>
        <v>0</v>
      </c>
      <c r="U214" s="29"/>
      <c r="V214" s="29"/>
      <c r="W214" s="29"/>
      <c r="X214" s="29"/>
      <c r="Y214" s="29"/>
      <c r="Z214" s="29"/>
      <c r="AA214" s="29"/>
      <c r="AB214" s="29"/>
      <c r="AC214" s="29"/>
      <c r="AD214" s="29"/>
      <c r="AE214" s="29"/>
      <c r="AR214" s="117" t="s">
        <v>978</v>
      </c>
      <c r="AT214" s="117" t="s">
        <v>147</v>
      </c>
      <c r="AU214" s="117" t="s">
        <v>80</v>
      </c>
      <c r="AY214" s="18" t="s">
        <v>145</v>
      </c>
      <c r="BE214" s="118">
        <f>IF(N214="základní",J214,0)</f>
        <v>0</v>
      </c>
      <c r="BF214" s="118">
        <f>IF(N214="snížená",J214,0)</f>
        <v>0</v>
      </c>
      <c r="BG214" s="118">
        <f>IF(N214="zákl. přenesená",J214,0)</f>
        <v>0</v>
      </c>
      <c r="BH214" s="118">
        <f>IF(N214="sníž. přenesená",J214,0)</f>
        <v>0</v>
      </c>
      <c r="BI214" s="118">
        <f>IF(N214="nulová",J214,0)</f>
        <v>0</v>
      </c>
      <c r="BJ214" s="18" t="s">
        <v>80</v>
      </c>
      <c r="BK214" s="118">
        <f>ROUND(I214*H214,2)</f>
        <v>0</v>
      </c>
      <c r="BL214" s="18" t="s">
        <v>978</v>
      </c>
      <c r="BM214" s="117" t="s">
        <v>991</v>
      </c>
    </row>
    <row r="215" spans="1:65" s="2" customFormat="1" ht="6.95" customHeight="1">
      <c r="A215" s="29"/>
      <c r="B215" s="43"/>
      <c r="C215" s="44"/>
      <c r="D215" s="44"/>
      <c r="E215" s="44"/>
      <c r="F215" s="44"/>
      <c r="G215" s="44"/>
      <c r="H215" s="44"/>
      <c r="I215" s="44"/>
      <c r="J215" s="44"/>
      <c r="K215" s="44"/>
      <c r="L215" s="30"/>
      <c r="M215" s="29"/>
      <c r="O215" s="29"/>
      <c r="P215" s="29"/>
      <c r="Q215" s="29"/>
      <c r="R215" s="29"/>
      <c r="S215" s="29"/>
      <c r="T215" s="29"/>
      <c r="U215" s="29"/>
      <c r="V215" s="29"/>
      <c r="W215" s="29"/>
      <c r="X215" s="29"/>
      <c r="Y215" s="29"/>
      <c r="Z215" s="29"/>
      <c r="AA215" s="29"/>
      <c r="AB215" s="29"/>
      <c r="AC215" s="29"/>
      <c r="AD215" s="29"/>
      <c r="AE215" s="29"/>
    </row>
  </sheetData>
  <sheetProtection password="CA50" sheet="1" objects="1" scenarios="1"/>
  <autoFilter ref="C120:K214"/>
  <mergeCells count="9">
    <mergeCell ref="E87:H87"/>
    <mergeCell ref="E111:H111"/>
    <mergeCell ref="E113:H113"/>
    <mergeCell ref="L2:V2"/>
    <mergeCell ref="E7:H7"/>
    <mergeCell ref="E9:H9"/>
    <mergeCell ref="E18:H18"/>
    <mergeCell ref="E27:H27"/>
    <mergeCell ref="E85:H85"/>
  </mergeCells>
  <pageMargins left="0.39374999999999999" right="0.39374999999999999" top="0.39374999999999999" bottom="0.39374999999999999" header="0" footer="0"/>
  <pageSetup paperSize="9" fitToHeight="100" orientation="portrait" blackAndWhite="1"/>
  <headerFooter>
    <oddFooter>&amp;CStrana &amp;P z &amp;N</oddFooter>
  </headerFooter>
  <drawing r:id="rId1"/>
</worksheet>
</file>

<file path=xl/worksheets/sheet6.xml><?xml version="1.0" encoding="utf-8"?>
<worksheet xmlns="http://schemas.openxmlformats.org/spreadsheetml/2006/main" xmlns:r="http://schemas.openxmlformats.org/officeDocument/2006/relationships">
  <sheetPr>
    <pageSetUpPr fitToPage="1"/>
  </sheetPr>
  <dimension ref="A1:BM161"/>
  <sheetViews>
    <sheetView showGridLines="0" topLeftCell="A145" workbookViewId="0">
      <selection activeCell="I182" sqref="I182"/>
    </sheetView>
  </sheetViews>
  <sheetFormatPr defaultRowHeight="11.25"/>
  <cols>
    <col min="1" max="1" width="8.33203125" style="1" customWidth="1"/>
    <col min="2" max="2" width="1.1640625" style="1" customWidth="1"/>
    <col min="3" max="3" width="4.1640625" style="1" customWidth="1"/>
    <col min="4" max="4" width="4.33203125" style="1" customWidth="1"/>
    <col min="5" max="5" width="17.1640625" style="1" customWidth="1"/>
    <col min="6" max="6" width="50.83203125" style="1" customWidth="1"/>
    <col min="7" max="7" width="7.5" style="1" customWidth="1"/>
    <col min="8" max="8" width="14" style="1" customWidth="1"/>
    <col min="9" max="9" width="15.83203125" style="1" customWidth="1"/>
    <col min="10" max="10" width="22.33203125" style="1" customWidth="1"/>
    <col min="11" max="11" width="22.33203125" style="1" hidden="1" customWidth="1"/>
    <col min="12" max="12" width="9.33203125" style="1" customWidth="1"/>
    <col min="13" max="13" width="10.83203125" style="1" hidden="1" customWidth="1"/>
    <col min="14" max="14" width="9.33203125" style="1" hidden="1"/>
    <col min="15" max="20" width="14.1640625" style="1" hidden="1" customWidth="1"/>
    <col min="21" max="21" width="16.33203125" style="1" hidden="1" customWidth="1"/>
    <col min="22" max="22" width="12.33203125" style="1" customWidth="1"/>
    <col min="23" max="23" width="16.33203125" style="1" customWidth="1"/>
    <col min="24" max="24" width="12.33203125" style="1" customWidth="1"/>
    <col min="25" max="25" width="15" style="1" customWidth="1"/>
    <col min="26" max="26" width="11" style="1" customWidth="1"/>
    <col min="27" max="27" width="15" style="1" customWidth="1"/>
    <col min="28" max="28" width="16.33203125" style="1" customWidth="1"/>
    <col min="29" max="29" width="11" style="1" customWidth="1"/>
    <col min="30" max="30" width="15" style="1" customWidth="1"/>
    <col min="31" max="31" width="16.33203125" style="1" customWidth="1"/>
    <col min="44" max="65" width="9.33203125" style="1" hidden="1"/>
  </cols>
  <sheetData>
    <row r="1" spans="1:46">
      <c r="A1" s="87"/>
    </row>
    <row r="2" spans="1:46" s="1" customFormat="1" ht="36.950000000000003" customHeight="1">
      <c r="L2" s="255" t="s">
        <v>5</v>
      </c>
      <c r="M2" s="256"/>
      <c r="N2" s="256"/>
      <c r="O2" s="256"/>
      <c r="P2" s="256"/>
      <c r="Q2" s="256"/>
      <c r="R2" s="256"/>
      <c r="S2" s="256"/>
      <c r="T2" s="256"/>
      <c r="U2" s="256"/>
      <c r="V2" s="256"/>
      <c r="AT2" s="18" t="s">
        <v>94</v>
      </c>
    </row>
    <row r="3" spans="1:46" s="1" customFormat="1" ht="6.95" customHeight="1">
      <c r="B3" s="19"/>
      <c r="C3" s="20"/>
      <c r="D3" s="20"/>
      <c r="E3" s="20"/>
      <c r="F3" s="20"/>
      <c r="G3" s="20"/>
      <c r="H3" s="20"/>
      <c r="I3" s="20"/>
      <c r="J3" s="20"/>
      <c r="K3" s="20"/>
      <c r="L3" s="21"/>
      <c r="AT3" s="18" t="s">
        <v>82</v>
      </c>
    </row>
    <row r="4" spans="1:46" s="1" customFormat="1" ht="24.95" customHeight="1">
      <c r="B4" s="21"/>
      <c r="C4" s="87"/>
      <c r="D4" s="162" t="s">
        <v>110</v>
      </c>
      <c r="E4" s="87"/>
      <c r="F4" s="87"/>
      <c r="G4" s="87"/>
      <c r="H4" s="87"/>
      <c r="I4" s="87"/>
      <c r="J4" s="87"/>
      <c r="L4" s="21"/>
      <c r="M4" s="88" t="s">
        <v>10</v>
      </c>
      <c r="AT4" s="18" t="s">
        <v>3</v>
      </c>
    </row>
    <row r="5" spans="1:46" s="1" customFormat="1" ht="6.95" customHeight="1">
      <c r="B5" s="21"/>
      <c r="C5" s="87"/>
      <c r="D5" s="87"/>
      <c r="E5" s="87"/>
      <c r="F5" s="87"/>
      <c r="G5" s="87"/>
      <c r="H5" s="87"/>
      <c r="I5" s="87"/>
      <c r="J5" s="87"/>
      <c r="L5" s="21"/>
    </row>
    <row r="6" spans="1:46" s="1" customFormat="1" ht="12" customHeight="1">
      <c r="B6" s="21"/>
      <c r="C6" s="87"/>
      <c r="D6" s="163" t="s">
        <v>14</v>
      </c>
      <c r="E6" s="87"/>
      <c r="F6" s="87"/>
      <c r="G6" s="87"/>
      <c r="H6" s="87"/>
      <c r="I6" s="87"/>
      <c r="J6" s="87"/>
      <c r="L6" s="21"/>
    </row>
    <row r="7" spans="1:46" s="1" customFormat="1" ht="16.5" customHeight="1">
      <c r="B7" s="21"/>
      <c r="C7" s="87"/>
      <c r="D7" s="87"/>
      <c r="E7" s="283" t="str">
        <f>'Rekapitulace stavby'!K6</f>
        <v>Revitalizace parkoviště u NB</v>
      </c>
      <c r="F7" s="284"/>
      <c r="G7" s="284"/>
      <c r="H7" s="284"/>
      <c r="I7" s="87"/>
      <c r="J7" s="87"/>
      <c r="L7" s="21"/>
    </row>
    <row r="8" spans="1:46" s="2" customFormat="1" ht="12" customHeight="1">
      <c r="A8" s="29"/>
      <c r="B8" s="30"/>
      <c r="C8" s="164"/>
      <c r="D8" s="163" t="s">
        <v>111</v>
      </c>
      <c r="E8" s="164"/>
      <c r="F8" s="164"/>
      <c r="G8" s="164"/>
      <c r="H8" s="164"/>
      <c r="I8" s="164"/>
      <c r="J8" s="164"/>
      <c r="K8" s="29"/>
      <c r="L8" s="38"/>
      <c r="S8" s="29"/>
      <c r="T8" s="29"/>
      <c r="U8" s="29"/>
      <c r="V8" s="29"/>
      <c r="W8" s="29"/>
      <c r="X8" s="29"/>
      <c r="Y8" s="29"/>
      <c r="Z8" s="29"/>
      <c r="AA8" s="29"/>
      <c r="AB8" s="29"/>
      <c r="AC8" s="29"/>
      <c r="AD8" s="29"/>
      <c r="AE8" s="29"/>
    </row>
    <row r="9" spans="1:46" s="2" customFormat="1" ht="16.5" customHeight="1">
      <c r="A9" s="29"/>
      <c r="B9" s="30"/>
      <c r="C9" s="164"/>
      <c r="D9" s="164"/>
      <c r="E9" s="281" t="s">
        <v>992</v>
      </c>
      <c r="F9" s="282"/>
      <c r="G9" s="282"/>
      <c r="H9" s="282"/>
      <c r="I9" s="164"/>
      <c r="J9" s="164"/>
      <c r="K9" s="29"/>
      <c r="L9" s="38"/>
      <c r="S9" s="29"/>
      <c r="T9" s="29"/>
      <c r="U9" s="29"/>
      <c r="V9" s="29"/>
      <c r="W9" s="29"/>
      <c r="X9" s="29"/>
      <c r="Y9" s="29"/>
      <c r="Z9" s="29"/>
      <c r="AA9" s="29"/>
      <c r="AB9" s="29"/>
      <c r="AC9" s="29"/>
      <c r="AD9" s="29"/>
      <c r="AE9" s="29"/>
    </row>
    <row r="10" spans="1:46" s="2" customFormat="1">
      <c r="A10" s="29"/>
      <c r="B10" s="30"/>
      <c r="C10" s="164"/>
      <c r="D10" s="164"/>
      <c r="E10" s="164"/>
      <c r="F10" s="164"/>
      <c r="G10" s="164"/>
      <c r="H10" s="164"/>
      <c r="I10" s="164"/>
      <c r="J10" s="164"/>
      <c r="K10" s="29"/>
      <c r="L10" s="38"/>
      <c r="S10" s="29"/>
      <c r="T10" s="29"/>
      <c r="U10" s="29"/>
      <c r="V10" s="29"/>
      <c r="W10" s="29"/>
      <c r="X10" s="29"/>
      <c r="Y10" s="29"/>
      <c r="Z10" s="29"/>
      <c r="AA10" s="29"/>
      <c r="AB10" s="29"/>
      <c r="AC10" s="29"/>
      <c r="AD10" s="29"/>
      <c r="AE10" s="29"/>
    </row>
    <row r="11" spans="1:46" s="2" customFormat="1" ht="12" customHeight="1">
      <c r="A11" s="29"/>
      <c r="B11" s="30"/>
      <c r="C11" s="164"/>
      <c r="D11" s="163" t="s">
        <v>16</v>
      </c>
      <c r="E11" s="164"/>
      <c r="F11" s="165" t="s">
        <v>1</v>
      </c>
      <c r="G11" s="164"/>
      <c r="H11" s="164"/>
      <c r="I11" s="163" t="s">
        <v>17</v>
      </c>
      <c r="J11" s="165" t="s">
        <v>1</v>
      </c>
      <c r="K11" s="29"/>
      <c r="L11" s="38"/>
      <c r="S11" s="29"/>
      <c r="T11" s="29"/>
      <c r="U11" s="29"/>
      <c r="V11" s="29"/>
      <c r="W11" s="29"/>
      <c r="X11" s="29"/>
      <c r="Y11" s="29"/>
      <c r="Z11" s="29"/>
      <c r="AA11" s="29"/>
      <c r="AB11" s="29"/>
      <c r="AC11" s="29"/>
      <c r="AD11" s="29"/>
      <c r="AE11" s="29"/>
    </row>
    <row r="12" spans="1:46" s="2" customFormat="1" ht="12" customHeight="1">
      <c r="A12" s="29"/>
      <c r="B12" s="30"/>
      <c r="C12" s="164"/>
      <c r="D12" s="163" t="s">
        <v>18</v>
      </c>
      <c r="E12" s="164"/>
      <c r="F12" s="165" t="s">
        <v>19</v>
      </c>
      <c r="G12" s="164"/>
      <c r="H12" s="164"/>
      <c r="I12" s="163" t="s">
        <v>20</v>
      </c>
      <c r="J12" s="166" t="str">
        <f>'Rekapitulace stavby'!AN8</f>
        <v>17. 9. 2025</v>
      </c>
      <c r="K12" s="29"/>
      <c r="L12" s="38"/>
      <c r="S12" s="29"/>
      <c r="T12" s="29"/>
      <c r="U12" s="29"/>
      <c r="V12" s="29"/>
      <c r="W12" s="29"/>
      <c r="X12" s="29"/>
      <c r="Y12" s="29"/>
      <c r="Z12" s="29"/>
      <c r="AA12" s="29"/>
      <c r="AB12" s="29"/>
      <c r="AC12" s="29"/>
      <c r="AD12" s="29"/>
      <c r="AE12" s="29"/>
    </row>
    <row r="13" spans="1:46" s="2" customFormat="1" ht="10.9" customHeight="1">
      <c r="A13" s="29"/>
      <c r="B13" s="30"/>
      <c r="C13" s="164"/>
      <c r="D13" s="164"/>
      <c r="E13" s="164"/>
      <c r="F13" s="164"/>
      <c r="G13" s="164"/>
      <c r="H13" s="164"/>
      <c r="I13" s="164"/>
      <c r="J13" s="164"/>
      <c r="K13" s="29"/>
      <c r="L13" s="38"/>
      <c r="S13" s="29"/>
      <c r="T13" s="29"/>
      <c r="U13" s="29"/>
      <c r="V13" s="29"/>
      <c r="W13" s="29"/>
      <c r="X13" s="29"/>
      <c r="Y13" s="29"/>
      <c r="Z13" s="29"/>
      <c r="AA13" s="29"/>
      <c r="AB13" s="29"/>
      <c r="AC13" s="29"/>
      <c r="AD13" s="29"/>
      <c r="AE13" s="29"/>
    </row>
    <row r="14" spans="1:46" s="2" customFormat="1" ht="12" customHeight="1">
      <c r="A14" s="29"/>
      <c r="B14" s="30"/>
      <c r="C14" s="164"/>
      <c r="D14" s="163" t="s">
        <v>22</v>
      </c>
      <c r="E14" s="164"/>
      <c r="F14" s="164"/>
      <c r="G14" s="164"/>
      <c r="H14" s="164"/>
      <c r="I14" s="163" t="s">
        <v>23</v>
      </c>
      <c r="J14" s="165" t="str">
        <f>IF('Rekapitulace stavby'!AN10="","",'Rekapitulace stavby'!AN10)</f>
        <v/>
      </c>
      <c r="K14" s="29"/>
      <c r="L14" s="38"/>
      <c r="S14" s="29"/>
      <c r="T14" s="29"/>
      <c r="U14" s="29"/>
      <c r="V14" s="29"/>
      <c r="W14" s="29"/>
      <c r="X14" s="29"/>
      <c r="Y14" s="29"/>
      <c r="Z14" s="29"/>
      <c r="AA14" s="29"/>
      <c r="AB14" s="29"/>
      <c r="AC14" s="29"/>
      <c r="AD14" s="29"/>
      <c r="AE14" s="29"/>
    </row>
    <row r="15" spans="1:46" s="2" customFormat="1" ht="18" customHeight="1">
      <c r="A15" s="29"/>
      <c r="B15" s="30"/>
      <c r="C15" s="164"/>
      <c r="D15" s="164"/>
      <c r="E15" s="165" t="str">
        <f>IF('Rekapitulace stavby'!E11="","",'Rekapitulace stavby'!E11)</f>
        <v xml:space="preserve"> </v>
      </c>
      <c r="F15" s="164"/>
      <c r="G15" s="164"/>
      <c r="H15" s="164"/>
      <c r="I15" s="163" t="s">
        <v>25</v>
      </c>
      <c r="J15" s="165" t="str">
        <f>IF('Rekapitulace stavby'!AN11="","",'Rekapitulace stavby'!AN11)</f>
        <v/>
      </c>
      <c r="K15" s="29"/>
      <c r="L15" s="38"/>
      <c r="S15" s="29"/>
      <c r="T15" s="29"/>
      <c r="U15" s="29"/>
      <c r="V15" s="29"/>
      <c r="W15" s="29"/>
      <c r="X15" s="29"/>
      <c r="Y15" s="29"/>
      <c r="Z15" s="29"/>
      <c r="AA15" s="29"/>
      <c r="AB15" s="29"/>
      <c r="AC15" s="29"/>
      <c r="AD15" s="29"/>
      <c r="AE15" s="29"/>
    </row>
    <row r="16" spans="1:46" s="2" customFormat="1" ht="6.95" customHeight="1">
      <c r="A16" s="29"/>
      <c r="B16" s="30"/>
      <c r="C16" s="164"/>
      <c r="D16" s="164"/>
      <c r="E16" s="164"/>
      <c r="F16" s="164"/>
      <c r="G16" s="164"/>
      <c r="H16" s="164"/>
      <c r="I16" s="164"/>
      <c r="J16" s="164"/>
      <c r="K16" s="29"/>
      <c r="L16" s="38"/>
      <c r="S16" s="29"/>
      <c r="T16" s="29"/>
      <c r="U16" s="29"/>
      <c r="V16" s="29"/>
      <c r="W16" s="29"/>
      <c r="X16" s="29"/>
      <c r="Y16" s="29"/>
      <c r="Z16" s="29"/>
      <c r="AA16" s="29"/>
      <c r="AB16" s="29"/>
      <c r="AC16" s="29"/>
      <c r="AD16" s="29"/>
      <c r="AE16" s="29"/>
    </row>
    <row r="17" spans="1:31" s="2" customFormat="1" ht="12" customHeight="1">
      <c r="A17" s="29"/>
      <c r="B17" s="30"/>
      <c r="C17" s="164"/>
      <c r="D17" s="163" t="s">
        <v>26</v>
      </c>
      <c r="E17" s="164"/>
      <c r="F17" s="164"/>
      <c r="G17" s="164"/>
      <c r="H17" s="164"/>
      <c r="I17" s="163" t="s">
        <v>23</v>
      </c>
      <c r="J17" s="165" t="str">
        <f>'Rekapitulace stavby'!AN13</f>
        <v/>
      </c>
      <c r="K17" s="29"/>
      <c r="L17" s="38"/>
      <c r="S17" s="29"/>
      <c r="T17" s="29"/>
      <c r="U17" s="29"/>
      <c r="V17" s="29"/>
      <c r="W17" s="29"/>
      <c r="X17" s="29"/>
      <c r="Y17" s="29"/>
      <c r="Z17" s="29"/>
      <c r="AA17" s="29"/>
      <c r="AB17" s="29"/>
      <c r="AC17" s="29"/>
      <c r="AD17" s="29"/>
      <c r="AE17" s="29"/>
    </row>
    <row r="18" spans="1:31" s="2" customFormat="1" ht="18" customHeight="1">
      <c r="A18" s="29"/>
      <c r="B18" s="30"/>
      <c r="C18" s="164"/>
      <c r="D18" s="164"/>
      <c r="E18" s="285" t="str">
        <f>'Rekapitulace stavby'!E14</f>
        <v xml:space="preserve"> </v>
      </c>
      <c r="F18" s="285"/>
      <c r="G18" s="285"/>
      <c r="H18" s="285"/>
      <c r="I18" s="163" t="s">
        <v>25</v>
      </c>
      <c r="J18" s="165" t="str">
        <f>'Rekapitulace stavby'!AN14</f>
        <v/>
      </c>
      <c r="K18" s="29"/>
      <c r="L18" s="38"/>
      <c r="S18" s="29"/>
      <c r="T18" s="29"/>
      <c r="U18" s="29"/>
      <c r="V18" s="29"/>
      <c r="W18" s="29"/>
      <c r="X18" s="29"/>
      <c r="Y18" s="29"/>
      <c r="Z18" s="29"/>
      <c r="AA18" s="29"/>
      <c r="AB18" s="29"/>
      <c r="AC18" s="29"/>
      <c r="AD18" s="29"/>
      <c r="AE18" s="29"/>
    </row>
    <row r="19" spans="1:31" s="2" customFormat="1" ht="6.95" customHeight="1">
      <c r="A19" s="29"/>
      <c r="B19" s="30"/>
      <c r="C19" s="164"/>
      <c r="D19" s="164"/>
      <c r="E19" s="164"/>
      <c r="F19" s="164"/>
      <c r="G19" s="164"/>
      <c r="H19" s="164"/>
      <c r="I19" s="164"/>
      <c r="J19" s="164"/>
      <c r="K19" s="29"/>
      <c r="L19" s="38"/>
      <c r="S19" s="29"/>
      <c r="T19" s="29"/>
      <c r="U19" s="29"/>
      <c r="V19" s="29"/>
      <c r="W19" s="29"/>
      <c r="X19" s="29"/>
      <c r="Y19" s="29"/>
      <c r="Z19" s="29"/>
      <c r="AA19" s="29"/>
      <c r="AB19" s="29"/>
      <c r="AC19" s="29"/>
      <c r="AD19" s="29"/>
      <c r="AE19" s="29"/>
    </row>
    <row r="20" spans="1:31" s="2" customFormat="1" ht="12" customHeight="1">
      <c r="A20" s="29"/>
      <c r="B20" s="30"/>
      <c r="C20" s="164"/>
      <c r="D20" s="163" t="s">
        <v>27</v>
      </c>
      <c r="E20" s="164"/>
      <c r="F20" s="164"/>
      <c r="G20" s="164"/>
      <c r="H20" s="164"/>
      <c r="I20" s="163" t="s">
        <v>23</v>
      </c>
      <c r="J20" s="165" t="str">
        <f>IF('Rekapitulace stavby'!AN16="","",'Rekapitulace stavby'!AN16)</f>
        <v/>
      </c>
      <c r="K20" s="29"/>
      <c r="L20" s="38"/>
      <c r="S20" s="29"/>
      <c r="T20" s="29"/>
      <c r="U20" s="29"/>
      <c r="V20" s="29"/>
      <c r="W20" s="29"/>
      <c r="X20" s="29"/>
      <c r="Y20" s="29"/>
      <c r="Z20" s="29"/>
      <c r="AA20" s="29"/>
      <c r="AB20" s="29"/>
      <c r="AC20" s="29"/>
      <c r="AD20" s="29"/>
      <c r="AE20" s="29"/>
    </row>
    <row r="21" spans="1:31" s="2" customFormat="1" ht="18" customHeight="1">
      <c r="A21" s="29"/>
      <c r="B21" s="30"/>
      <c r="C21" s="164"/>
      <c r="D21" s="164"/>
      <c r="E21" s="165" t="str">
        <f>IF('Rekapitulace stavby'!E17="","",'Rekapitulace stavby'!E17)</f>
        <v xml:space="preserve"> </v>
      </c>
      <c r="F21" s="164"/>
      <c r="G21" s="164"/>
      <c r="H21" s="164"/>
      <c r="I21" s="163" t="s">
        <v>25</v>
      </c>
      <c r="J21" s="165" t="str">
        <f>IF('Rekapitulace stavby'!AN17="","",'Rekapitulace stavby'!AN17)</f>
        <v/>
      </c>
      <c r="K21" s="29"/>
      <c r="L21" s="38"/>
      <c r="S21" s="29"/>
      <c r="T21" s="29"/>
      <c r="U21" s="29"/>
      <c r="V21" s="29"/>
      <c r="W21" s="29"/>
      <c r="X21" s="29"/>
      <c r="Y21" s="29"/>
      <c r="Z21" s="29"/>
      <c r="AA21" s="29"/>
      <c r="AB21" s="29"/>
      <c r="AC21" s="29"/>
      <c r="AD21" s="29"/>
      <c r="AE21" s="29"/>
    </row>
    <row r="22" spans="1:31" s="2" customFormat="1" ht="6.95" customHeight="1">
      <c r="A22" s="29"/>
      <c r="B22" s="30"/>
      <c r="C22" s="164"/>
      <c r="D22" s="164"/>
      <c r="E22" s="164"/>
      <c r="F22" s="164"/>
      <c r="G22" s="164"/>
      <c r="H22" s="164"/>
      <c r="I22" s="164"/>
      <c r="J22" s="164"/>
      <c r="K22" s="29"/>
      <c r="L22" s="38"/>
      <c r="S22" s="29"/>
      <c r="T22" s="29"/>
      <c r="U22" s="29"/>
      <c r="V22" s="29"/>
      <c r="W22" s="29"/>
      <c r="X22" s="29"/>
      <c r="Y22" s="29"/>
      <c r="Z22" s="29"/>
      <c r="AA22" s="29"/>
      <c r="AB22" s="29"/>
      <c r="AC22" s="29"/>
      <c r="AD22" s="29"/>
      <c r="AE22" s="29"/>
    </row>
    <row r="23" spans="1:31" s="2" customFormat="1" ht="12" customHeight="1">
      <c r="A23" s="29"/>
      <c r="B23" s="30"/>
      <c r="C23" s="164"/>
      <c r="D23" s="163" t="s">
        <v>29</v>
      </c>
      <c r="E23" s="164"/>
      <c r="F23" s="164"/>
      <c r="G23" s="164"/>
      <c r="H23" s="164"/>
      <c r="I23" s="163" t="s">
        <v>23</v>
      </c>
      <c r="J23" s="165" t="s">
        <v>1</v>
      </c>
      <c r="K23" s="29"/>
      <c r="L23" s="38"/>
      <c r="S23" s="29"/>
      <c r="T23" s="29"/>
      <c r="U23" s="29"/>
      <c r="V23" s="29"/>
      <c r="W23" s="29"/>
      <c r="X23" s="29"/>
      <c r="Y23" s="29"/>
      <c r="Z23" s="29"/>
      <c r="AA23" s="29"/>
      <c r="AB23" s="29"/>
      <c r="AC23" s="29"/>
      <c r="AD23" s="29"/>
      <c r="AE23" s="29"/>
    </row>
    <row r="24" spans="1:31" s="2" customFormat="1" ht="18" customHeight="1">
      <c r="A24" s="29"/>
      <c r="B24" s="30"/>
      <c r="C24" s="164"/>
      <c r="D24" s="164"/>
      <c r="E24" s="165" t="s">
        <v>30</v>
      </c>
      <c r="F24" s="164"/>
      <c r="G24" s="164"/>
      <c r="H24" s="164"/>
      <c r="I24" s="163" t="s">
        <v>25</v>
      </c>
      <c r="J24" s="165" t="s">
        <v>1</v>
      </c>
      <c r="K24" s="29"/>
      <c r="L24" s="38"/>
      <c r="S24" s="29"/>
      <c r="T24" s="29"/>
      <c r="U24" s="29"/>
      <c r="V24" s="29"/>
      <c r="W24" s="29"/>
      <c r="X24" s="29"/>
      <c r="Y24" s="29"/>
      <c r="Z24" s="29"/>
      <c r="AA24" s="29"/>
      <c r="AB24" s="29"/>
      <c r="AC24" s="29"/>
      <c r="AD24" s="29"/>
      <c r="AE24" s="29"/>
    </row>
    <row r="25" spans="1:31" s="2" customFormat="1" ht="6.95" customHeight="1">
      <c r="A25" s="29"/>
      <c r="B25" s="30"/>
      <c r="C25" s="164"/>
      <c r="D25" s="164"/>
      <c r="E25" s="164"/>
      <c r="F25" s="164"/>
      <c r="G25" s="164"/>
      <c r="H25" s="164"/>
      <c r="I25" s="164"/>
      <c r="J25" s="164"/>
      <c r="K25" s="29"/>
      <c r="L25" s="38"/>
      <c r="S25" s="29"/>
      <c r="T25" s="29"/>
      <c r="U25" s="29"/>
      <c r="V25" s="29"/>
      <c r="W25" s="29"/>
      <c r="X25" s="29"/>
      <c r="Y25" s="29"/>
      <c r="Z25" s="29"/>
      <c r="AA25" s="29"/>
      <c r="AB25" s="29"/>
      <c r="AC25" s="29"/>
      <c r="AD25" s="29"/>
      <c r="AE25" s="29"/>
    </row>
    <row r="26" spans="1:31" s="2" customFormat="1" ht="12" customHeight="1">
      <c r="A26" s="29"/>
      <c r="B26" s="30"/>
      <c r="C26" s="164"/>
      <c r="D26" s="163" t="s">
        <v>31</v>
      </c>
      <c r="E26" s="164"/>
      <c r="F26" s="164"/>
      <c r="G26" s="164"/>
      <c r="H26" s="164"/>
      <c r="I26" s="164"/>
      <c r="J26" s="164"/>
      <c r="K26" s="29"/>
      <c r="L26" s="38"/>
      <c r="S26" s="29"/>
      <c r="T26" s="29"/>
      <c r="U26" s="29"/>
      <c r="V26" s="29"/>
      <c r="W26" s="29"/>
      <c r="X26" s="29"/>
      <c r="Y26" s="29"/>
      <c r="Z26" s="29"/>
      <c r="AA26" s="29"/>
      <c r="AB26" s="29"/>
      <c r="AC26" s="29"/>
      <c r="AD26" s="29"/>
      <c r="AE26" s="29"/>
    </row>
    <row r="27" spans="1:31" s="8" customFormat="1" ht="16.5" customHeight="1">
      <c r="A27" s="89"/>
      <c r="B27" s="90"/>
      <c r="C27" s="167"/>
      <c r="D27" s="167"/>
      <c r="E27" s="286" t="s">
        <v>1</v>
      </c>
      <c r="F27" s="286"/>
      <c r="G27" s="286"/>
      <c r="H27" s="286"/>
      <c r="I27" s="167"/>
      <c r="J27" s="167"/>
      <c r="K27" s="89"/>
      <c r="L27" s="91"/>
      <c r="S27" s="89"/>
      <c r="T27" s="89"/>
      <c r="U27" s="89"/>
      <c r="V27" s="89"/>
      <c r="W27" s="89"/>
      <c r="X27" s="89"/>
      <c r="Y27" s="89"/>
      <c r="Z27" s="89"/>
      <c r="AA27" s="89"/>
      <c r="AB27" s="89"/>
      <c r="AC27" s="89"/>
      <c r="AD27" s="89"/>
      <c r="AE27" s="89"/>
    </row>
    <row r="28" spans="1:31" s="2" customFormat="1" ht="6.95" customHeight="1">
      <c r="A28" s="29"/>
      <c r="B28" s="30"/>
      <c r="C28" s="164"/>
      <c r="D28" s="164"/>
      <c r="E28" s="164"/>
      <c r="F28" s="164"/>
      <c r="G28" s="164"/>
      <c r="H28" s="164"/>
      <c r="I28" s="164"/>
      <c r="J28" s="164"/>
      <c r="K28" s="29"/>
      <c r="L28" s="38"/>
      <c r="S28" s="29"/>
      <c r="T28" s="29"/>
      <c r="U28" s="29"/>
      <c r="V28" s="29"/>
      <c r="W28" s="29"/>
      <c r="X28" s="29"/>
      <c r="Y28" s="29"/>
      <c r="Z28" s="29"/>
      <c r="AA28" s="29"/>
      <c r="AB28" s="29"/>
      <c r="AC28" s="29"/>
      <c r="AD28" s="29"/>
      <c r="AE28" s="29"/>
    </row>
    <row r="29" spans="1:31" s="2" customFormat="1" ht="6.95" customHeight="1">
      <c r="A29" s="29"/>
      <c r="B29" s="30"/>
      <c r="C29" s="164"/>
      <c r="D29" s="168"/>
      <c r="E29" s="168"/>
      <c r="F29" s="168"/>
      <c r="G29" s="168"/>
      <c r="H29" s="168"/>
      <c r="I29" s="168"/>
      <c r="J29" s="168"/>
      <c r="K29" s="61"/>
      <c r="L29" s="38"/>
      <c r="S29" s="29"/>
      <c r="T29" s="29"/>
      <c r="U29" s="29"/>
      <c r="V29" s="29"/>
      <c r="W29" s="29"/>
      <c r="X29" s="29"/>
      <c r="Y29" s="29"/>
      <c r="Z29" s="29"/>
      <c r="AA29" s="29"/>
      <c r="AB29" s="29"/>
      <c r="AC29" s="29"/>
      <c r="AD29" s="29"/>
      <c r="AE29" s="29"/>
    </row>
    <row r="30" spans="1:31" s="2" customFormat="1" ht="25.35" customHeight="1">
      <c r="A30" s="29"/>
      <c r="B30" s="30"/>
      <c r="C30" s="164"/>
      <c r="D30" s="169" t="s">
        <v>32</v>
      </c>
      <c r="E30" s="164"/>
      <c r="F30" s="164"/>
      <c r="G30" s="164"/>
      <c r="H30" s="164"/>
      <c r="I30" s="164"/>
      <c r="J30" s="170">
        <f>ROUND(J120, 2)</f>
        <v>0</v>
      </c>
      <c r="K30" s="29"/>
      <c r="L30" s="38"/>
      <c r="S30" s="29"/>
      <c r="T30" s="29"/>
      <c r="U30" s="29"/>
      <c r="V30" s="29"/>
      <c r="W30" s="29"/>
      <c r="X30" s="29"/>
      <c r="Y30" s="29"/>
      <c r="Z30" s="29"/>
      <c r="AA30" s="29"/>
      <c r="AB30" s="29"/>
      <c r="AC30" s="29"/>
      <c r="AD30" s="29"/>
      <c r="AE30" s="29"/>
    </row>
    <row r="31" spans="1:31" s="2" customFormat="1" ht="6.95" customHeight="1">
      <c r="A31" s="29"/>
      <c r="B31" s="30"/>
      <c r="C31" s="164"/>
      <c r="D31" s="168"/>
      <c r="E31" s="168"/>
      <c r="F31" s="168"/>
      <c r="G31" s="168"/>
      <c r="H31" s="168"/>
      <c r="I31" s="168"/>
      <c r="J31" s="168"/>
      <c r="K31" s="61"/>
      <c r="L31" s="38"/>
      <c r="S31" s="29"/>
      <c r="T31" s="29"/>
      <c r="U31" s="29"/>
      <c r="V31" s="29"/>
      <c r="W31" s="29"/>
      <c r="X31" s="29"/>
      <c r="Y31" s="29"/>
      <c r="Z31" s="29"/>
      <c r="AA31" s="29"/>
      <c r="AB31" s="29"/>
      <c r="AC31" s="29"/>
      <c r="AD31" s="29"/>
      <c r="AE31" s="29"/>
    </row>
    <row r="32" spans="1:31" s="2" customFormat="1" ht="14.45" customHeight="1">
      <c r="A32" s="29"/>
      <c r="B32" s="30"/>
      <c r="C32" s="164"/>
      <c r="D32" s="164"/>
      <c r="E32" s="164"/>
      <c r="F32" s="171" t="s">
        <v>34</v>
      </c>
      <c r="G32" s="164"/>
      <c r="H32" s="164"/>
      <c r="I32" s="171" t="s">
        <v>33</v>
      </c>
      <c r="J32" s="171" t="s">
        <v>35</v>
      </c>
      <c r="K32" s="29"/>
      <c r="L32" s="38"/>
      <c r="S32" s="29"/>
      <c r="T32" s="29"/>
      <c r="U32" s="29"/>
      <c r="V32" s="29"/>
      <c r="W32" s="29"/>
      <c r="X32" s="29"/>
      <c r="Y32" s="29"/>
      <c r="Z32" s="29"/>
      <c r="AA32" s="29"/>
      <c r="AB32" s="29"/>
      <c r="AC32" s="29"/>
      <c r="AD32" s="29"/>
      <c r="AE32" s="29"/>
    </row>
    <row r="33" spans="1:31" s="2" customFormat="1" ht="14.45" customHeight="1">
      <c r="A33" s="29"/>
      <c r="B33" s="30"/>
      <c r="C33" s="164"/>
      <c r="D33" s="172" t="s">
        <v>36</v>
      </c>
      <c r="E33" s="163" t="s">
        <v>37</v>
      </c>
      <c r="F33" s="173">
        <f>ROUND((SUM(BE120:BE160)),  2)</f>
        <v>0</v>
      </c>
      <c r="G33" s="164"/>
      <c r="H33" s="164"/>
      <c r="I33" s="174">
        <v>0.21</v>
      </c>
      <c r="J33" s="173">
        <f>ROUND(((SUM(BE120:BE160))*I33),  2)</f>
        <v>0</v>
      </c>
      <c r="K33" s="29"/>
      <c r="L33" s="38"/>
      <c r="S33" s="29"/>
      <c r="T33" s="29"/>
      <c r="U33" s="29"/>
      <c r="V33" s="29"/>
      <c r="W33" s="29"/>
      <c r="X33" s="29"/>
      <c r="Y33" s="29"/>
      <c r="Z33" s="29"/>
      <c r="AA33" s="29"/>
      <c r="AB33" s="29"/>
      <c r="AC33" s="29"/>
      <c r="AD33" s="29"/>
      <c r="AE33" s="29"/>
    </row>
    <row r="34" spans="1:31" s="2" customFormat="1" ht="14.45" customHeight="1">
      <c r="A34" s="29"/>
      <c r="B34" s="30"/>
      <c r="C34" s="164"/>
      <c r="D34" s="164"/>
      <c r="E34" s="163" t="s">
        <v>38</v>
      </c>
      <c r="F34" s="173">
        <f>ROUND((SUM(BF120:BF160)),  2)</f>
        <v>0</v>
      </c>
      <c r="G34" s="164"/>
      <c r="H34" s="164"/>
      <c r="I34" s="174">
        <v>0.12</v>
      </c>
      <c r="J34" s="173">
        <f>ROUND(((SUM(BF120:BF160))*I34),  2)</f>
        <v>0</v>
      </c>
      <c r="K34" s="29"/>
      <c r="L34" s="38"/>
      <c r="S34" s="29"/>
      <c r="T34" s="29"/>
      <c r="U34" s="29"/>
      <c r="V34" s="29"/>
      <c r="W34" s="29"/>
      <c r="X34" s="29"/>
      <c r="Y34" s="29"/>
      <c r="Z34" s="29"/>
      <c r="AA34" s="29"/>
      <c r="AB34" s="29"/>
      <c r="AC34" s="29"/>
      <c r="AD34" s="29"/>
      <c r="AE34" s="29"/>
    </row>
    <row r="35" spans="1:31" s="2" customFormat="1" ht="14.45" hidden="1" customHeight="1">
      <c r="A35" s="29"/>
      <c r="B35" s="30"/>
      <c r="C35" s="164"/>
      <c r="D35" s="164"/>
      <c r="E35" s="163" t="s">
        <v>39</v>
      </c>
      <c r="F35" s="173">
        <f>ROUND((SUM(BG120:BG160)),  2)</f>
        <v>0</v>
      </c>
      <c r="G35" s="164"/>
      <c r="H35" s="164"/>
      <c r="I35" s="174">
        <v>0.21</v>
      </c>
      <c r="J35" s="173">
        <f>0</f>
        <v>0</v>
      </c>
      <c r="K35" s="29"/>
      <c r="L35" s="38"/>
      <c r="S35" s="29"/>
      <c r="T35" s="29"/>
      <c r="U35" s="29"/>
      <c r="V35" s="29"/>
      <c r="W35" s="29"/>
      <c r="X35" s="29"/>
      <c r="Y35" s="29"/>
      <c r="Z35" s="29"/>
      <c r="AA35" s="29"/>
      <c r="AB35" s="29"/>
      <c r="AC35" s="29"/>
      <c r="AD35" s="29"/>
      <c r="AE35" s="29"/>
    </row>
    <row r="36" spans="1:31" s="2" customFormat="1" ht="14.45" hidden="1" customHeight="1">
      <c r="A36" s="29"/>
      <c r="B36" s="30"/>
      <c r="C36" s="164"/>
      <c r="D36" s="164"/>
      <c r="E36" s="163" t="s">
        <v>40</v>
      </c>
      <c r="F36" s="173">
        <f>ROUND((SUM(BH120:BH160)),  2)</f>
        <v>0</v>
      </c>
      <c r="G36" s="164"/>
      <c r="H36" s="164"/>
      <c r="I36" s="174">
        <v>0.12</v>
      </c>
      <c r="J36" s="173">
        <f>0</f>
        <v>0</v>
      </c>
      <c r="K36" s="29"/>
      <c r="L36" s="38"/>
      <c r="S36" s="29"/>
      <c r="T36" s="29"/>
      <c r="U36" s="29"/>
      <c r="V36" s="29"/>
      <c r="W36" s="29"/>
      <c r="X36" s="29"/>
      <c r="Y36" s="29"/>
      <c r="Z36" s="29"/>
      <c r="AA36" s="29"/>
      <c r="AB36" s="29"/>
      <c r="AC36" s="29"/>
      <c r="AD36" s="29"/>
      <c r="AE36" s="29"/>
    </row>
    <row r="37" spans="1:31" s="2" customFormat="1" ht="14.45" hidden="1" customHeight="1">
      <c r="A37" s="29"/>
      <c r="B37" s="30"/>
      <c r="C37" s="164"/>
      <c r="D37" s="164"/>
      <c r="E37" s="163" t="s">
        <v>41</v>
      </c>
      <c r="F37" s="173">
        <f>ROUND((SUM(BI120:BI160)),  2)</f>
        <v>0</v>
      </c>
      <c r="G37" s="164"/>
      <c r="H37" s="164"/>
      <c r="I37" s="174">
        <v>0</v>
      </c>
      <c r="J37" s="173">
        <f>0</f>
        <v>0</v>
      </c>
      <c r="K37" s="29"/>
      <c r="L37" s="38"/>
      <c r="S37" s="29"/>
      <c r="T37" s="29"/>
      <c r="U37" s="29"/>
      <c r="V37" s="29"/>
      <c r="W37" s="29"/>
      <c r="X37" s="29"/>
      <c r="Y37" s="29"/>
      <c r="Z37" s="29"/>
      <c r="AA37" s="29"/>
      <c r="AB37" s="29"/>
      <c r="AC37" s="29"/>
      <c r="AD37" s="29"/>
      <c r="AE37" s="29"/>
    </row>
    <row r="38" spans="1:31" s="2" customFormat="1" ht="6.95" customHeight="1">
      <c r="A38" s="29"/>
      <c r="B38" s="30"/>
      <c r="C38" s="164"/>
      <c r="D38" s="164"/>
      <c r="E38" s="164"/>
      <c r="F38" s="164"/>
      <c r="G38" s="164"/>
      <c r="H38" s="164"/>
      <c r="I38" s="164"/>
      <c r="J38" s="164"/>
      <c r="K38" s="29"/>
      <c r="L38" s="38"/>
      <c r="S38" s="29"/>
      <c r="T38" s="29"/>
      <c r="U38" s="29"/>
      <c r="V38" s="29"/>
      <c r="W38" s="29"/>
      <c r="X38" s="29"/>
      <c r="Y38" s="29"/>
      <c r="Z38" s="29"/>
      <c r="AA38" s="29"/>
      <c r="AB38" s="29"/>
      <c r="AC38" s="29"/>
      <c r="AD38" s="29"/>
      <c r="AE38" s="29"/>
    </row>
    <row r="39" spans="1:31" s="2" customFormat="1" ht="25.35" customHeight="1">
      <c r="A39" s="29"/>
      <c r="B39" s="30"/>
      <c r="C39" s="175"/>
      <c r="D39" s="176" t="s">
        <v>42</v>
      </c>
      <c r="E39" s="177"/>
      <c r="F39" s="177"/>
      <c r="G39" s="178" t="s">
        <v>43</v>
      </c>
      <c r="H39" s="179" t="s">
        <v>44</v>
      </c>
      <c r="I39" s="177"/>
      <c r="J39" s="180">
        <f>SUM(J30:J37)</f>
        <v>0</v>
      </c>
      <c r="K39" s="93"/>
      <c r="L39" s="38"/>
      <c r="S39" s="29"/>
      <c r="T39" s="29"/>
      <c r="U39" s="29"/>
      <c r="V39" s="29"/>
      <c r="W39" s="29"/>
      <c r="X39" s="29"/>
      <c r="Y39" s="29"/>
      <c r="Z39" s="29"/>
      <c r="AA39" s="29"/>
      <c r="AB39" s="29"/>
      <c r="AC39" s="29"/>
      <c r="AD39" s="29"/>
      <c r="AE39" s="29"/>
    </row>
    <row r="40" spans="1:31" s="2" customFormat="1" ht="14.45" customHeight="1">
      <c r="A40" s="29"/>
      <c r="B40" s="30"/>
      <c r="C40" s="164"/>
      <c r="D40" s="164"/>
      <c r="E40" s="164"/>
      <c r="F40" s="164"/>
      <c r="G40" s="164"/>
      <c r="H40" s="164"/>
      <c r="I40" s="164"/>
      <c r="J40" s="164"/>
      <c r="K40" s="29"/>
      <c r="L40" s="38"/>
      <c r="S40" s="29"/>
      <c r="T40" s="29"/>
      <c r="U40" s="29"/>
      <c r="V40" s="29"/>
      <c r="W40" s="29"/>
      <c r="X40" s="29"/>
      <c r="Y40" s="29"/>
      <c r="Z40" s="29"/>
      <c r="AA40" s="29"/>
      <c r="AB40" s="29"/>
      <c r="AC40" s="29"/>
      <c r="AD40" s="29"/>
      <c r="AE40" s="29"/>
    </row>
    <row r="41" spans="1:31" s="1" customFormat="1" ht="14.45" customHeight="1">
      <c r="B41" s="21"/>
      <c r="C41" s="87"/>
      <c r="D41" s="87"/>
      <c r="E41" s="87"/>
      <c r="F41" s="87"/>
      <c r="G41" s="87"/>
      <c r="H41" s="87"/>
      <c r="I41" s="87"/>
      <c r="J41" s="87"/>
      <c r="L41" s="21"/>
    </row>
    <row r="42" spans="1:31" s="1" customFormat="1" ht="14.45" customHeight="1">
      <c r="B42" s="21"/>
      <c r="C42" s="87"/>
      <c r="D42" s="87"/>
      <c r="E42" s="87"/>
      <c r="F42" s="87"/>
      <c r="G42" s="87"/>
      <c r="H42" s="87"/>
      <c r="I42" s="87"/>
      <c r="J42" s="87"/>
      <c r="L42" s="21"/>
    </row>
    <row r="43" spans="1:31" s="1" customFormat="1" ht="14.45" customHeight="1">
      <c r="B43" s="21"/>
      <c r="C43" s="87"/>
      <c r="D43" s="87"/>
      <c r="E43" s="87"/>
      <c r="F43" s="87"/>
      <c r="G43" s="87"/>
      <c r="H43" s="87"/>
      <c r="I43" s="87"/>
      <c r="J43" s="87"/>
      <c r="L43" s="21"/>
    </row>
    <row r="44" spans="1:31" s="1" customFormat="1" ht="14.45" customHeight="1">
      <c r="B44" s="21"/>
      <c r="C44" s="87"/>
      <c r="D44" s="87"/>
      <c r="E44" s="87"/>
      <c r="F44" s="87"/>
      <c r="G44" s="87"/>
      <c r="H44" s="87"/>
      <c r="I44" s="87"/>
      <c r="J44" s="87"/>
      <c r="L44" s="21"/>
    </row>
    <row r="45" spans="1:31" s="1" customFormat="1" ht="14.45" customHeight="1">
      <c r="B45" s="21"/>
      <c r="C45" s="87"/>
      <c r="D45" s="87"/>
      <c r="E45" s="87"/>
      <c r="F45" s="87"/>
      <c r="G45" s="87"/>
      <c r="H45" s="87"/>
      <c r="I45" s="87"/>
      <c r="J45" s="87"/>
      <c r="L45" s="21"/>
    </row>
    <row r="46" spans="1:31" s="1" customFormat="1" ht="14.45" customHeight="1">
      <c r="B46" s="21"/>
      <c r="C46" s="87"/>
      <c r="D46" s="87"/>
      <c r="E46" s="87"/>
      <c r="F46" s="87"/>
      <c r="G46" s="87"/>
      <c r="H46" s="87"/>
      <c r="I46" s="87"/>
      <c r="J46" s="87"/>
      <c r="L46" s="21"/>
    </row>
    <row r="47" spans="1:31" s="1" customFormat="1" ht="14.45" customHeight="1">
      <c r="B47" s="21"/>
      <c r="C47" s="87"/>
      <c r="D47" s="87"/>
      <c r="E47" s="87"/>
      <c r="F47" s="87"/>
      <c r="G47" s="87"/>
      <c r="H47" s="87"/>
      <c r="I47" s="87"/>
      <c r="J47" s="87"/>
      <c r="L47" s="21"/>
    </row>
    <row r="48" spans="1:31" s="1" customFormat="1" ht="14.45" customHeight="1">
      <c r="B48" s="21"/>
      <c r="C48" s="87"/>
      <c r="D48" s="87"/>
      <c r="E48" s="87"/>
      <c r="F48" s="87"/>
      <c r="G48" s="87"/>
      <c r="H48" s="87"/>
      <c r="I48" s="87"/>
      <c r="J48" s="87"/>
      <c r="L48" s="21"/>
    </row>
    <row r="49" spans="1:31" s="1" customFormat="1" ht="14.45" customHeight="1">
      <c r="B49" s="21"/>
      <c r="C49" s="87"/>
      <c r="D49" s="87"/>
      <c r="E49" s="87"/>
      <c r="F49" s="87"/>
      <c r="G49" s="87"/>
      <c r="H49" s="87"/>
      <c r="I49" s="87"/>
      <c r="J49" s="87"/>
      <c r="L49" s="21"/>
    </row>
    <row r="50" spans="1:31" s="2" customFormat="1" ht="14.45" customHeight="1">
      <c r="B50" s="38"/>
      <c r="C50" s="181"/>
      <c r="D50" s="182" t="s">
        <v>45</v>
      </c>
      <c r="E50" s="183"/>
      <c r="F50" s="183"/>
      <c r="G50" s="182" t="s">
        <v>46</v>
      </c>
      <c r="H50" s="183"/>
      <c r="I50" s="183"/>
      <c r="J50" s="183"/>
      <c r="K50" s="40"/>
      <c r="L50" s="38"/>
    </row>
    <row r="51" spans="1:31">
      <c r="B51" s="21"/>
      <c r="C51" s="87"/>
      <c r="D51" s="87"/>
      <c r="E51" s="87"/>
      <c r="F51" s="87"/>
      <c r="G51" s="87"/>
      <c r="H51" s="87"/>
      <c r="I51" s="87"/>
      <c r="J51" s="87"/>
      <c r="L51" s="21"/>
    </row>
    <row r="52" spans="1:31">
      <c r="B52" s="21"/>
      <c r="C52" s="87"/>
      <c r="D52" s="87"/>
      <c r="E52" s="87"/>
      <c r="F52" s="87"/>
      <c r="G52" s="87"/>
      <c r="H52" s="87"/>
      <c r="I52" s="87"/>
      <c r="J52" s="87"/>
      <c r="L52" s="21"/>
    </row>
    <row r="53" spans="1:31">
      <c r="B53" s="21"/>
      <c r="C53" s="87"/>
      <c r="D53" s="87"/>
      <c r="E53" s="87"/>
      <c r="F53" s="87"/>
      <c r="G53" s="87"/>
      <c r="H53" s="87"/>
      <c r="I53" s="87"/>
      <c r="J53" s="87"/>
      <c r="L53" s="21"/>
    </row>
    <row r="54" spans="1:31">
      <c r="B54" s="21"/>
      <c r="C54" s="87"/>
      <c r="D54" s="87"/>
      <c r="E54" s="87"/>
      <c r="F54" s="87"/>
      <c r="G54" s="87"/>
      <c r="H54" s="87"/>
      <c r="I54" s="87"/>
      <c r="J54" s="87"/>
      <c r="L54" s="21"/>
    </row>
    <row r="55" spans="1:31">
      <c r="B55" s="21"/>
      <c r="C55" s="87"/>
      <c r="D55" s="87"/>
      <c r="E55" s="87"/>
      <c r="F55" s="87"/>
      <c r="G55" s="87"/>
      <c r="H55" s="87"/>
      <c r="I55" s="87"/>
      <c r="J55" s="87"/>
      <c r="L55" s="21"/>
    </row>
    <row r="56" spans="1:31">
      <c r="B56" s="21"/>
      <c r="C56" s="87"/>
      <c r="D56" s="87"/>
      <c r="E56" s="87"/>
      <c r="F56" s="87"/>
      <c r="G56" s="87"/>
      <c r="H56" s="87"/>
      <c r="I56" s="87"/>
      <c r="J56" s="87"/>
      <c r="L56" s="21"/>
    </row>
    <row r="57" spans="1:31">
      <c r="B57" s="21"/>
      <c r="C57" s="87"/>
      <c r="D57" s="87"/>
      <c r="E57" s="87"/>
      <c r="F57" s="87"/>
      <c r="G57" s="87"/>
      <c r="H57" s="87"/>
      <c r="I57" s="87"/>
      <c r="J57" s="87"/>
      <c r="L57" s="21"/>
    </row>
    <row r="58" spans="1:31">
      <c r="B58" s="21"/>
      <c r="C58" s="87"/>
      <c r="D58" s="87"/>
      <c r="E58" s="87"/>
      <c r="F58" s="87"/>
      <c r="G58" s="87"/>
      <c r="H58" s="87"/>
      <c r="I58" s="87"/>
      <c r="J58" s="87"/>
      <c r="L58" s="21"/>
    </row>
    <row r="59" spans="1:31">
      <c r="B59" s="21"/>
      <c r="C59" s="87"/>
      <c r="D59" s="87"/>
      <c r="E59" s="87"/>
      <c r="F59" s="87"/>
      <c r="G59" s="87"/>
      <c r="H59" s="87"/>
      <c r="I59" s="87"/>
      <c r="J59" s="87"/>
      <c r="L59" s="21"/>
    </row>
    <row r="60" spans="1:31">
      <c r="B60" s="21"/>
      <c r="C60" s="87"/>
      <c r="D60" s="87"/>
      <c r="E60" s="87"/>
      <c r="F60" s="87"/>
      <c r="G60" s="87"/>
      <c r="H60" s="87"/>
      <c r="I60" s="87"/>
      <c r="J60" s="87"/>
      <c r="L60" s="21"/>
    </row>
    <row r="61" spans="1:31" s="2" customFormat="1" ht="12.75">
      <c r="A61" s="29"/>
      <c r="B61" s="30"/>
      <c r="C61" s="164"/>
      <c r="D61" s="184" t="s">
        <v>47</v>
      </c>
      <c r="E61" s="185"/>
      <c r="F61" s="186" t="s">
        <v>48</v>
      </c>
      <c r="G61" s="184" t="s">
        <v>47</v>
      </c>
      <c r="H61" s="185"/>
      <c r="I61" s="185"/>
      <c r="J61" s="187" t="s">
        <v>48</v>
      </c>
      <c r="K61" s="32"/>
      <c r="L61" s="38"/>
      <c r="S61" s="29"/>
      <c r="T61" s="29"/>
      <c r="U61" s="29"/>
      <c r="V61" s="29"/>
      <c r="W61" s="29"/>
      <c r="X61" s="29"/>
      <c r="Y61" s="29"/>
      <c r="Z61" s="29"/>
      <c r="AA61" s="29"/>
      <c r="AB61" s="29"/>
      <c r="AC61" s="29"/>
      <c r="AD61" s="29"/>
      <c r="AE61" s="29"/>
    </row>
    <row r="62" spans="1:31">
      <c r="B62" s="21"/>
      <c r="C62" s="87"/>
      <c r="D62" s="87"/>
      <c r="E62" s="87"/>
      <c r="F62" s="87"/>
      <c r="G62" s="87"/>
      <c r="H62" s="87"/>
      <c r="I62" s="87"/>
      <c r="J62" s="87"/>
      <c r="L62" s="21"/>
    </row>
    <row r="63" spans="1:31">
      <c r="B63" s="21"/>
      <c r="C63" s="87"/>
      <c r="D63" s="87"/>
      <c r="E63" s="87"/>
      <c r="F63" s="87"/>
      <c r="G63" s="87"/>
      <c r="H63" s="87"/>
      <c r="I63" s="87"/>
      <c r="J63" s="87"/>
      <c r="L63" s="21"/>
    </row>
    <row r="64" spans="1:31">
      <c r="B64" s="21"/>
      <c r="C64" s="87"/>
      <c r="D64" s="87"/>
      <c r="E64" s="87"/>
      <c r="F64" s="87"/>
      <c r="G64" s="87"/>
      <c r="H64" s="87"/>
      <c r="I64" s="87"/>
      <c r="J64" s="87"/>
      <c r="L64" s="21"/>
    </row>
    <row r="65" spans="1:31" s="2" customFormat="1" ht="12.75">
      <c r="A65" s="29"/>
      <c r="B65" s="30"/>
      <c r="C65" s="164"/>
      <c r="D65" s="182" t="s">
        <v>49</v>
      </c>
      <c r="E65" s="188"/>
      <c r="F65" s="188"/>
      <c r="G65" s="182" t="s">
        <v>50</v>
      </c>
      <c r="H65" s="188"/>
      <c r="I65" s="188"/>
      <c r="J65" s="188"/>
      <c r="K65" s="42"/>
      <c r="L65" s="38"/>
      <c r="S65" s="29"/>
      <c r="T65" s="29"/>
      <c r="U65" s="29"/>
      <c r="V65" s="29"/>
      <c r="W65" s="29"/>
      <c r="X65" s="29"/>
      <c r="Y65" s="29"/>
      <c r="Z65" s="29"/>
      <c r="AA65" s="29"/>
      <c r="AB65" s="29"/>
      <c r="AC65" s="29"/>
      <c r="AD65" s="29"/>
      <c r="AE65" s="29"/>
    </row>
    <row r="66" spans="1:31">
      <c r="B66" s="21"/>
      <c r="C66" s="87"/>
      <c r="D66" s="87"/>
      <c r="E66" s="87"/>
      <c r="F66" s="87"/>
      <c r="G66" s="87"/>
      <c r="H66" s="87"/>
      <c r="I66" s="87"/>
      <c r="J66" s="87"/>
      <c r="L66" s="21"/>
    </row>
    <row r="67" spans="1:31">
      <c r="B67" s="21"/>
      <c r="C67" s="87"/>
      <c r="D67" s="87"/>
      <c r="E67" s="87"/>
      <c r="F67" s="87"/>
      <c r="G67" s="87"/>
      <c r="H67" s="87"/>
      <c r="I67" s="87"/>
      <c r="J67" s="87"/>
      <c r="L67" s="21"/>
    </row>
    <row r="68" spans="1:31">
      <c r="B68" s="21"/>
      <c r="C68" s="87"/>
      <c r="D68" s="87"/>
      <c r="E68" s="87"/>
      <c r="F68" s="87"/>
      <c r="G68" s="87"/>
      <c r="H68" s="87"/>
      <c r="I68" s="87"/>
      <c r="J68" s="87"/>
      <c r="L68" s="21"/>
    </row>
    <row r="69" spans="1:31">
      <c r="B69" s="21"/>
      <c r="C69" s="87"/>
      <c r="D69" s="87"/>
      <c r="E69" s="87"/>
      <c r="F69" s="87"/>
      <c r="G69" s="87"/>
      <c r="H69" s="87"/>
      <c r="I69" s="87"/>
      <c r="J69" s="87"/>
      <c r="L69" s="21"/>
    </row>
    <row r="70" spans="1:31">
      <c r="B70" s="21"/>
      <c r="C70" s="87"/>
      <c r="D70" s="87"/>
      <c r="E70" s="87"/>
      <c r="F70" s="87"/>
      <c r="G70" s="87"/>
      <c r="H70" s="87"/>
      <c r="I70" s="87"/>
      <c r="J70" s="87"/>
      <c r="L70" s="21"/>
    </row>
    <row r="71" spans="1:31">
      <c r="B71" s="21"/>
      <c r="C71" s="87"/>
      <c r="D71" s="87"/>
      <c r="E71" s="87"/>
      <c r="F71" s="87"/>
      <c r="G71" s="87"/>
      <c r="H71" s="87"/>
      <c r="I71" s="87"/>
      <c r="J71" s="87"/>
      <c r="L71" s="21"/>
    </row>
    <row r="72" spans="1:31">
      <c r="B72" s="21"/>
      <c r="C72" s="87"/>
      <c r="D72" s="87"/>
      <c r="E72" s="87"/>
      <c r="F72" s="87"/>
      <c r="G72" s="87"/>
      <c r="H72" s="87"/>
      <c r="I72" s="87"/>
      <c r="J72" s="87"/>
      <c r="L72" s="21"/>
    </row>
    <row r="73" spans="1:31">
      <c r="B73" s="21"/>
      <c r="C73" s="87"/>
      <c r="D73" s="87"/>
      <c r="E73" s="87"/>
      <c r="F73" s="87"/>
      <c r="G73" s="87"/>
      <c r="H73" s="87"/>
      <c r="I73" s="87"/>
      <c r="J73" s="87"/>
      <c r="L73" s="21"/>
    </row>
    <row r="74" spans="1:31">
      <c r="B74" s="21"/>
      <c r="C74" s="87"/>
      <c r="D74" s="87"/>
      <c r="E74" s="87"/>
      <c r="F74" s="87"/>
      <c r="G74" s="87"/>
      <c r="H74" s="87"/>
      <c r="I74" s="87"/>
      <c r="J74" s="87"/>
      <c r="L74" s="21"/>
    </row>
    <row r="75" spans="1:31">
      <c r="B75" s="21"/>
      <c r="C75" s="87"/>
      <c r="D75" s="87"/>
      <c r="E75" s="87"/>
      <c r="F75" s="87"/>
      <c r="G75" s="87"/>
      <c r="H75" s="87"/>
      <c r="I75" s="87"/>
      <c r="J75" s="87"/>
      <c r="L75" s="21"/>
    </row>
    <row r="76" spans="1:31" s="2" customFormat="1" ht="12.75">
      <c r="A76" s="29"/>
      <c r="B76" s="30"/>
      <c r="C76" s="164"/>
      <c r="D76" s="184" t="s">
        <v>47</v>
      </c>
      <c r="E76" s="185"/>
      <c r="F76" s="186" t="s">
        <v>48</v>
      </c>
      <c r="G76" s="184" t="s">
        <v>47</v>
      </c>
      <c r="H76" s="185"/>
      <c r="I76" s="185"/>
      <c r="J76" s="187" t="s">
        <v>48</v>
      </c>
      <c r="K76" s="32"/>
      <c r="L76" s="38"/>
      <c r="S76" s="29"/>
      <c r="T76" s="29"/>
      <c r="U76" s="29"/>
      <c r="V76" s="29"/>
      <c r="W76" s="29"/>
      <c r="X76" s="29"/>
      <c r="Y76" s="29"/>
      <c r="Z76" s="29"/>
      <c r="AA76" s="29"/>
      <c r="AB76" s="29"/>
      <c r="AC76" s="29"/>
      <c r="AD76" s="29"/>
      <c r="AE76" s="29"/>
    </row>
    <row r="77" spans="1:31" s="2" customFormat="1" ht="14.45" customHeight="1">
      <c r="A77" s="29"/>
      <c r="B77" s="43"/>
      <c r="C77" s="189"/>
      <c r="D77" s="189"/>
      <c r="E77" s="189"/>
      <c r="F77" s="189"/>
      <c r="G77" s="189"/>
      <c r="H77" s="189"/>
      <c r="I77" s="189"/>
      <c r="J77" s="189"/>
      <c r="K77" s="44"/>
      <c r="L77" s="38"/>
      <c r="S77" s="29"/>
      <c r="T77" s="29"/>
      <c r="U77" s="29"/>
      <c r="V77" s="29"/>
      <c r="W77" s="29"/>
      <c r="X77" s="29"/>
      <c r="Y77" s="29"/>
      <c r="Z77" s="29"/>
      <c r="AA77" s="29"/>
      <c r="AB77" s="29"/>
      <c r="AC77" s="29"/>
      <c r="AD77" s="29"/>
      <c r="AE77" s="29"/>
    </row>
    <row r="78" spans="1:31">
      <c r="C78" s="87"/>
      <c r="D78" s="87"/>
      <c r="E78" s="87"/>
      <c r="F78" s="87"/>
      <c r="G78" s="87"/>
      <c r="H78" s="87"/>
      <c r="I78" s="87"/>
      <c r="J78" s="87"/>
    </row>
    <row r="79" spans="1:31">
      <c r="C79" s="87"/>
      <c r="D79" s="87"/>
      <c r="E79" s="87"/>
      <c r="F79" s="87"/>
      <c r="G79" s="87"/>
      <c r="H79" s="87"/>
      <c r="I79" s="87"/>
      <c r="J79" s="87"/>
    </row>
    <row r="80" spans="1:31">
      <c r="C80" s="87"/>
      <c r="D80" s="87"/>
      <c r="E80" s="87"/>
      <c r="F80" s="87"/>
      <c r="G80" s="87"/>
      <c r="H80" s="87"/>
      <c r="I80" s="87"/>
      <c r="J80" s="87"/>
    </row>
    <row r="81" spans="1:47" s="2" customFormat="1" ht="6.95" hidden="1" customHeight="1">
      <c r="A81" s="29"/>
      <c r="B81" s="45"/>
      <c r="C81" s="190"/>
      <c r="D81" s="190"/>
      <c r="E81" s="190"/>
      <c r="F81" s="190"/>
      <c r="G81" s="190"/>
      <c r="H81" s="190"/>
      <c r="I81" s="190"/>
      <c r="J81" s="190"/>
      <c r="K81" s="46"/>
      <c r="L81" s="38"/>
      <c r="S81" s="29"/>
      <c r="T81" s="29"/>
      <c r="U81" s="29"/>
      <c r="V81" s="29"/>
      <c r="W81" s="29"/>
      <c r="X81" s="29"/>
      <c r="Y81" s="29"/>
      <c r="Z81" s="29"/>
      <c r="AA81" s="29"/>
      <c r="AB81" s="29"/>
      <c r="AC81" s="29"/>
      <c r="AD81" s="29"/>
      <c r="AE81" s="29"/>
    </row>
    <row r="82" spans="1:47" s="2" customFormat="1" ht="24.95" hidden="1" customHeight="1">
      <c r="A82" s="29"/>
      <c r="B82" s="30"/>
      <c r="C82" s="162" t="s">
        <v>113</v>
      </c>
      <c r="D82" s="164"/>
      <c r="E82" s="164"/>
      <c r="F82" s="164"/>
      <c r="G82" s="164"/>
      <c r="H82" s="164"/>
      <c r="I82" s="164"/>
      <c r="J82" s="164"/>
      <c r="K82" s="29"/>
      <c r="L82" s="38"/>
      <c r="S82" s="29"/>
      <c r="T82" s="29"/>
      <c r="U82" s="29"/>
      <c r="V82" s="29"/>
      <c r="W82" s="29"/>
      <c r="X82" s="29"/>
      <c r="Y82" s="29"/>
      <c r="Z82" s="29"/>
      <c r="AA82" s="29"/>
      <c r="AB82" s="29"/>
      <c r="AC82" s="29"/>
      <c r="AD82" s="29"/>
      <c r="AE82" s="29"/>
    </row>
    <row r="83" spans="1:47" s="2" customFormat="1" ht="6.95" hidden="1" customHeight="1">
      <c r="A83" s="29"/>
      <c r="B83" s="30"/>
      <c r="C83" s="164"/>
      <c r="D83" s="164"/>
      <c r="E83" s="164"/>
      <c r="F83" s="164"/>
      <c r="G83" s="164"/>
      <c r="H83" s="164"/>
      <c r="I83" s="164"/>
      <c r="J83" s="164"/>
      <c r="K83" s="29"/>
      <c r="L83" s="38"/>
      <c r="S83" s="29"/>
      <c r="T83" s="29"/>
      <c r="U83" s="29"/>
      <c r="V83" s="29"/>
      <c r="W83" s="29"/>
      <c r="X83" s="29"/>
      <c r="Y83" s="29"/>
      <c r="Z83" s="29"/>
      <c r="AA83" s="29"/>
      <c r="AB83" s="29"/>
      <c r="AC83" s="29"/>
      <c r="AD83" s="29"/>
      <c r="AE83" s="29"/>
    </row>
    <row r="84" spans="1:47" s="2" customFormat="1" ht="12" hidden="1" customHeight="1">
      <c r="A84" s="29"/>
      <c r="B84" s="30"/>
      <c r="C84" s="163" t="s">
        <v>14</v>
      </c>
      <c r="D84" s="164"/>
      <c r="E84" s="164"/>
      <c r="F84" s="164"/>
      <c r="G84" s="164"/>
      <c r="H84" s="164"/>
      <c r="I84" s="164"/>
      <c r="J84" s="164"/>
      <c r="K84" s="29"/>
      <c r="L84" s="38"/>
      <c r="S84" s="29"/>
      <c r="T84" s="29"/>
      <c r="U84" s="29"/>
      <c r="V84" s="29"/>
      <c r="W84" s="29"/>
      <c r="X84" s="29"/>
      <c r="Y84" s="29"/>
      <c r="Z84" s="29"/>
      <c r="AA84" s="29"/>
      <c r="AB84" s="29"/>
      <c r="AC84" s="29"/>
      <c r="AD84" s="29"/>
      <c r="AE84" s="29"/>
    </row>
    <row r="85" spans="1:47" s="2" customFormat="1" ht="16.5" hidden="1" customHeight="1">
      <c r="A85" s="29"/>
      <c r="B85" s="30"/>
      <c r="C85" s="164"/>
      <c r="D85" s="164"/>
      <c r="E85" s="283" t="str">
        <f>E7</f>
        <v>Revitalizace parkoviště u NB</v>
      </c>
      <c r="F85" s="284"/>
      <c r="G85" s="284"/>
      <c r="H85" s="284"/>
      <c r="I85" s="164"/>
      <c r="J85" s="164"/>
      <c r="K85" s="29"/>
      <c r="L85" s="38"/>
      <c r="S85" s="29"/>
      <c r="T85" s="29"/>
      <c r="U85" s="29"/>
      <c r="V85" s="29"/>
      <c r="W85" s="29"/>
      <c r="X85" s="29"/>
      <c r="Y85" s="29"/>
      <c r="Z85" s="29"/>
      <c r="AA85" s="29"/>
      <c r="AB85" s="29"/>
      <c r="AC85" s="29"/>
      <c r="AD85" s="29"/>
      <c r="AE85" s="29"/>
    </row>
    <row r="86" spans="1:47" s="2" customFormat="1" ht="12" hidden="1" customHeight="1">
      <c r="A86" s="29"/>
      <c r="B86" s="30"/>
      <c r="C86" s="163" t="s">
        <v>111</v>
      </c>
      <c r="D86" s="164"/>
      <c r="E86" s="164"/>
      <c r="F86" s="164"/>
      <c r="G86" s="164"/>
      <c r="H86" s="164"/>
      <c r="I86" s="164"/>
      <c r="J86" s="164"/>
      <c r="K86" s="29"/>
      <c r="L86" s="38"/>
      <c r="S86" s="29"/>
      <c r="T86" s="29"/>
      <c r="U86" s="29"/>
      <c r="V86" s="29"/>
      <c r="W86" s="29"/>
      <c r="X86" s="29"/>
      <c r="Y86" s="29"/>
      <c r="Z86" s="29"/>
      <c r="AA86" s="29"/>
      <c r="AB86" s="29"/>
      <c r="AC86" s="29"/>
      <c r="AD86" s="29"/>
      <c r="AE86" s="29"/>
    </row>
    <row r="87" spans="1:47" s="2" customFormat="1" ht="16.5" hidden="1" customHeight="1">
      <c r="A87" s="29"/>
      <c r="B87" s="30"/>
      <c r="C87" s="164"/>
      <c r="D87" s="164"/>
      <c r="E87" s="281" t="str">
        <f>E9</f>
        <v>05 - Elektro kotelna</v>
      </c>
      <c r="F87" s="282"/>
      <c r="G87" s="282"/>
      <c r="H87" s="282"/>
      <c r="I87" s="164"/>
      <c r="J87" s="164"/>
      <c r="K87" s="29"/>
      <c r="L87" s="38"/>
      <c r="S87" s="29"/>
      <c r="T87" s="29"/>
      <c r="U87" s="29"/>
      <c r="V87" s="29"/>
      <c r="W87" s="29"/>
      <c r="X87" s="29"/>
      <c r="Y87" s="29"/>
      <c r="Z87" s="29"/>
      <c r="AA87" s="29"/>
      <c r="AB87" s="29"/>
      <c r="AC87" s="29"/>
      <c r="AD87" s="29"/>
      <c r="AE87" s="29"/>
    </row>
    <row r="88" spans="1:47" s="2" customFormat="1" ht="6.95" hidden="1" customHeight="1">
      <c r="A88" s="29"/>
      <c r="B88" s="30"/>
      <c r="C88" s="164"/>
      <c r="D88" s="164"/>
      <c r="E88" s="164"/>
      <c r="F88" s="164"/>
      <c r="G88" s="164"/>
      <c r="H88" s="164"/>
      <c r="I88" s="164"/>
      <c r="J88" s="164"/>
      <c r="K88" s="29"/>
      <c r="L88" s="38"/>
      <c r="S88" s="29"/>
      <c r="T88" s="29"/>
      <c r="U88" s="29"/>
      <c r="V88" s="29"/>
      <c r="W88" s="29"/>
      <c r="X88" s="29"/>
      <c r="Y88" s="29"/>
      <c r="Z88" s="29"/>
      <c r="AA88" s="29"/>
      <c r="AB88" s="29"/>
      <c r="AC88" s="29"/>
      <c r="AD88" s="29"/>
      <c r="AE88" s="29"/>
    </row>
    <row r="89" spans="1:47" s="2" customFormat="1" ht="12" hidden="1" customHeight="1">
      <c r="A89" s="29"/>
      <c r="B89" s="30"/>
      <c r="C89" s="163" t="s">
        <v>18</v>
      </c>
      <c r="D89" s="164"/>
      <c r="E89" s="164"/>
      <c r="F89" s="165" t="str">
        <f>F12</f>
        <v xml:space="preserve">Praha </v>
      </c>
      <c r="G89" s="164"/>
      <c r="H89" s="164"/>
      <c r="I89" s="163" t="s">
        <v>20</v>
      </c>
      <c r="J89" s="166" t="str">
        <f>IF(J12="","",J12)</f>
        <v>17. 9. 2025</v>
      </c>
      <c r="K89" s="29"/>
      <c r="L89" s="38"/>
      <c r="S89" s="29"/>
      <c r="T89" s="29"/>
      <c r="U89" s="29"/>
      <c r="V89" s="29"/>
      <c r="W89" s="29"/>
      <c r="X89" s="29"/>
      <c r="Y89" s="29"/>
      <c r="Z89" s="29"/>
      <c r="AA89" s="29"/>
      <c r="AB89" s="29"/>
      <c r="AC89" s="29"/>
      <c r="AD89" s="29"/>
      <c r="AE89" s="29"/>
    </row>
    <row r="90" spans="1:47" s="2" customFormat="1" ht="6.95" hidden="1" customHeight="1">
      <c r="A90" s="29"/>
      <c r="B90" s="30"/>
      <c r="C90" s="164"/>
      <c r="D90" s="164"/>
      <c r="E90" s="164"/>
      <c r="F90" s="164"/>
      <c r="G90" s="164"/>
      <c r="H90" s="164"/>
      <c r="I90" s="164"/>
      <c r="J90" s="164"/>
      <c r="K90" s="29"/>
      <c r="L90" s="38"/>
      <c r="S90" s="29"/>
      <c r="T90" s="29"/>
      <c r="U90" s="29"/>
      <c r="V90" s="29"/>
      <c r="W90" s="29"/>
      <c r="X90" s="29"/>
      <c r="Y90" s="29"/>
      <c r="Z90" s="29"/>
      <c r="AA90" s="29"/>
      <c r="AB90" s="29"/>
      <c r="AC90" s="29"/>
      <c r="AD90" s="29"/>
      <c r="AE90" s="29"/>
    </row>
    <row r="91" spans="1:47" s="2" customFormat="1" ht="15.2" hidden="1" customHeight="1">
      <c r="A91" s="29"/>
      <c r="B91" s="30"/>
      <c r="C91" s="163" t="s">
        <v>22</v>
      </c>
      <c r="D91" s="164"/>
      <c r="E91" s="164"/>
      <c r="F91" s="165" t="str">
        <f>E15</f>
        <v xml:space="preserve"> </v>
      </c>
      <c r="G91" s="164"/>
      <c r="H91" s="164"/>
      <c r="I91" s="163" t="s">
        <v>27</v>
      </c>
      <c r="J91" s="191" t="str">
        <f>E21</f>
        <v xml:space="preserve"> </v>
      </c>
      <c r="K91" s="29"/>
      <c r="L91" s="38"/>
      <c r="S91" s="29"/>
      <c r="T91" s="29"/>
      <c r="U91" s="29"/>
      <c r="V91" s="29"/>
      <c r="W91" s="29"/>
      <c r="X91" s="29"/>
      <c r="Y91" s="29"/>
      <c r="Z91" s="29"/>
      <c r="AA91" s="29"/>
      <c r="AB91" s="29"/>
      <c r="AC91" s="29"/>
      <c r="AD91" s="29"/>
      <c r="AE91" s="29"/>
    </row>
    <row r="92" spans="1:47" s="2" customFormat="1" ht="15.2" hidden="1" customHeight="1">
      <c r="A92" s="29"/>
      <c r="B92" s="30"/>
      <c r="C92" s="163" t="s">
        <v>26</v>
      </c>
      <c r="D92" s="164"/>
      <c r="E92" s="164"/>
      <c r="F92" s="165" t="str">
        <f>IF(E18="","",E18)</f>
        <v xml:space="preserve"> </v>
      </c>
      <c r="G92" s="164"/>
      <c r="H92" s="164"/>
      <c r="I92" s="163" t="s">
        <v>29</v>
      </c>
      <c r="J92" s="191" t="str">
        <f>E24</f>
        <v>Ing. Milan Dušek</v>
      </c>
      <c r="K92" s="29"/>
      <c r="L92" s="38"/>
      <c r="S92" s="29"/>
      <c r="T92" s="29"/>
      <c r="U92" s="29"/>
      <c r="V92" s="29"/>
      <c r="W92" s="29"/>
      <c r="X92" s="29"/>
      <c r="Y92" s="29"/>
      <c r="Z92" s="29"/>
      <c r="AA92" s="29"/>
      <c r="AB92" s="29"/>
      <c r="AC92" s="29"/>
      <c r="AD92" s="29"/>
      <c r="AE92" s="29"/>
    </row>
    <row r="93" spans="1:47" s="2" customFormat="1" ht="10.35" hidden="1" customHeight="1">
      <c r="A93" s="29"/>
      <c r="B93" s="30"/>
      <c r="C93" s="164"/>
      <c r="D93" s="164"/>
      <c r="E93" s="164"/>
      <c r="F93" s="164"/>
      <c r="G93" s="164"/>
      <c r="H93" s="164"/>
      <c r="I93" s="164"/>
      <c r="J93" s="164"/>
      <c r="K93" s="29"/>
      <c r="L93" s="38"/>
      <c r="S93" s="29"/>
      <c r="T93" s="29"/>
      <c r="U93" s="29"/>
      <c r="V93" s="29"/>
      <c r="W93" s="29"/>
      <c r="X93" s="29"/>
      <c r="Y93" s="29"/>
      <c r="Z93" s="29"/>
      <c r="AA93" s="29"/>
      <c r="AB93" s="29"/>
      <c r="AC93" s="29"/>
      <c r="AD93" s="29"/>
      <c r="AE93" s="29"/>
    </row>
    <row r="94" spans="1:47" s="2" customFormat="1" ht="29.25" hidden="1" customHeight="1">
      <c r="A94" s="29"/>
      <c r="B94" s="30"/>
      <c r="C94" s="192" t="s">
        <v>114</v>
      </c>
      <c r="D94" s="175"/>
      <c r="E94" s="175"/>
      <c r="F94" s="175"/>
      <c r="G94" s="175"/>
      <c r="H94" s="175"/>
      <c r="I94" s="175"/>
      <c r="J94" s="193" t="s">
        <v>115</v>
      </c>
      <c r="K94" s="92"/>
      <c r="L94" s="38"/>
      <c r="S94" s="29"/>
      <c r="T94" s="29"/>
      <c r="U94" s="29"/>
      <c r="V94" s="29"/>
      <c r="W94" s="29"/>
      <c r="X94" s="29"/>
      <c r="Y94" s="29"/>
      <c r="Z94" s="29"/>
      <c r="AA94" s="29"/>
      <c r="AB94" s="29"/>
      <c r="AC94" s="29"/>
      <c r="AD94" s="29"/>
      <c r="AE94" s="29"/>
    </row>
    <row r="95" spans="1:47" s="2" customFormat="1" ht="10.35" hidden="1" customHeight="1">
      <c r="A95" s="29"/>
      <c r="B95" s="30"/>
      <c r="C95" s="164"/>
      <c r="D95" s="164"/>
      <c r="E95" s="164"/>
      <c r="F95" s="164"/>
      <c r="G95" s="164"/>
      <c r="H95" s="164"/>
      <c r="I95" s="164"/>
      <c r="J95" s="164"/>
      <c r="K95" s="29"/>
      <c r="L95" s="38"/>
      <c r="S95" s="29"/>
      <c r="T95" s="29"/>
      <c r="U95" s="29"/>
      <c r="V95" s="29"/>
      <c r="W95" s="29"/>
      <c r="X95" s="29"/>
      <c r="Y95" s="29"/>
      <c r="Z95" s="29"/>
      <c r="AA95" s="29"/>
      <c r="AB95" s="29"/>
      <c r="AC95" s="29"/>
      <c r="AD95" s="29"/>
      <c r="AE95" s="29"/>
    </row>
    <row r="96" spans="1:47" s="2" customFormat="1" ht="22.9" hidden="1" customHeight="1">
      <c r="A96" s="29"/>
      <c r="B96" s="30"/>
      <c r="C96" s="194" t="s">
        <v>116</v>
      </c>
      <c r="D96" s="164"/>
      <c r="E96" s="164"/>
      <c r="F96" s="164"/>
      <c r="G96" s="164"/>
      <c r="H96" s="164"/>
      <c r="I96" s="164"/>
      <c r="J96" s="170">
        <f>J120</f>
        <v>0</v>
      </c>
      <c r="K96" s="29"/>
      <c r="L96" s="38"/>
      <c r="S96" s="29"/>
      <c r="T96" s="29"/>
      <c r="U96" s="29"/>
      <c r="V96" s="29"/>
      <c r="W96" s="29"/>
      <c r="X96" s="29"/>
      <c r="Y96" s="29"/>
      <c r="Z96" s="29"/>
      <c r="AA96" s="29"/>
      <c r="AB96" s="29"/>
      <c r="AC96" s="29"/>
      <c r="AD96" s="29"/>
      <c r="AE96" s="29"/>
      <c r="AU96" s="18" t="s">
        <v>117</v>
      </c>
    </row>
    <row r="97" spans="1:31" s="9" customFormat="1" ht="24.95" hidden="1" customHeight="1">
      <c r="B97" s="94"/>
      <c r="C97" s="195"/>
      <c r="D97" s="196" t="s">
        <v>753</v>
      </c>
      <c r="E97" s="197"/>
      <c r="F97" s="197"/>
      <c r="G97" s="197"/>
      <c r="H97" s="197"/>
      <c r="I97" s="197"/>
      <c r="J97" s="198">
        <f>J121</f>
        <v>0</v>
      </c>
      <c r="L97" s="94"/>
    </row>
    <row r="98" spans="1:31" s="10" customFormat="1" ht="19.899999999999999" hidden="1" customHeight="1">
      <c r="B98" s="95"/>
      <c r="C98" s="199"/>
      <c r="D98" s="200" t="s">
        <v>993</v>
      </c>
      <c r="E98" s="201"/>
      <c r="F98" s="201"/>
      <c r="G98" s="201"/>
      <c r="H98" s="201"/>
      <c r="I98" s="201"/>
      <c r="J98" s="202">
        <f>J122</f>
        <v>0</v>
      </c>
      <c r="L98" s="95"/>
    </row>
    <row r="99" spans="1:31" s="10" customFormat="1" ht="19.899999999999999" hidden="1" customHeight="1">
      <c r="B99" s="95"/>
      <c r="C99" s="199"/>
      <c r="D99" s="200" t="s">
        <v>994</v>
      </c>
      <c r="E99" s="201"/>
      <c r="F99" s="201"/>
      <c r="G99" s="201"/>
      <c r="H99" s="201"/>
      <c r="I99" s="201"/>
      <c r="J99" s="202">
        <f>J147</f>
        <v>0</v>
      </c>
      <c r="L99" s="95"/>
    </row>
    <row r="100" spans="1:31" s="10" customFormat="1" ht="19.899999999999999" hidden="1" customHeight="1">
      <c r="B100" s="95"/>
      <c r="C100" s="199"/>
      <c r="D100" s="200" t="s">
        <v>995</v>
      </c>
      <c r="E100" s="201"/>
      <c r="F100" s="201"/>
      <c r="G100" s="201"/>
      <c r="H100" s="201"/>
      <c r="I100" s="201"/>
      <c r="J100" s="202">
        <f>J156</f>
        <v>0</v>
      </c>
      <c r="L100" s="95"/>
    </row>
    <row r="101" spans="1:31" s="2" customFormat="1" ht="21.75" hidden="1" customHeight="1">
      <c r="A101" s="29"/>
      <c r="B101" s="30"/>
      <c r="C101" s="164"/>
      <c r="D101" s="164"/>
      <c r="E101" s="164"/>
      <c r="F101" s="164"/>
      <c r="G101" s="164"/>
      <c r="H101" s="164"/>
      <c r="I101" s="164"/>
      <c r="J101" s="164"/>
      <c r="K101" s="29"/>
      <c r="L101" s="38"/>
      <c r="S101" s="29"/>
      <c r="T101" s="29"/>
      <c r="U101" s="29"/>
      <c r="V101" s="29"/>
      <c r="W101" s="29"/>
      <c r="X101" s="29"/>
      <c r="Y101" s="29"/>
      <c r="Z101" s="29"/>
      <c r="AA101" s="29"/>
      <c r="AB101" s="29"/>
      <c r="AC101" s="29"/>
      <c r="AD101" s="29"/>
      <c r="AE101" s="29"/>
    </row>
    <row r="102" spans="1:31" s="2" customFormat="1" ht="6.95" hidden="1" customHeight="1">
      <c r="A102" s="29"/>
      <c r="B102" s="43"/>
      <c r="C102" s="189"/>
      <c r="D102" s="189"/>
      <c r="E102" s="189"/>
      <c r="F102" s="189"/>
      <c r="G102" s="189"/>
      <c r="H102" s="189"/>
      <c r="I102" s="189"/>
      <c r="J102" s="189"/>
      <c r="K102" s="44"/>
      <c r="L102" s="38"/>
      <c r="S102" s="29"/>
      <c r="T102" s="29"/>
      <c r="U102" s="29"/>
      <c r="V102" s="29"/>
      <c r="W102" s="29"/>
      <c r="X102" s="29"/>
      <c r="Y102" s="29"/>
      <c r="Z102" s="29"/>
      <c r="AA102" s="29"/>
      <c r="AB102" s="29"/>
      <c r="AC102" s="29"/>
      <c r="AD102" s="29"/>
      <c r="AE102" s="29"/>
    </row>
    <row r="103" spans="1:31" hidden="1">
      <c r="C103" s="87"/>
      <c r="D103" s="87"/>
      <c r="E103" s="87"/>
      <c r="F103" s="87"/>
      <c r="G103" s="87"/>
      <c r="H103" s="87"/>
      <c r="I103" s="87"/>
      <c r="J103" s="87"/>
    </row>
    <row r="104" spans="1:31" hidden="1">
      <c r="C104" s="87"/>
      <c r="D104" s="87"/>
      <c r="E104" s="87"/>
      <c r="F104" s="87"/>
      <c r="G104" s="87"/>
      <c r="H104" s="87"/>
      <c r="I104" s="87"/>
      <c r="J104" s="87"/>
    </row>
    <row r="105" spans="1:31" hidden="1">
      <c r="C105" s="87"/>
      <c r="D105" s="87"/>
      <c r="E105" s="87"/>
      <c r="F105" s="87"/>
      <c r="G105" s="87"/>
      <c r="H105" s="87"/>
      <c r="I105" s="87"/>
      <c r="J105" s="87"/>
    </row>
    <row r="106" spans="1:31" s="2" customFormat="1" ht="6.95" customHeight="1">
      <c r="A106" s="29"/>
      <c r="B106" s="45"/>
      <c r="C106" s="190"/>
      <c r="D106" s="190"/>
      <c r="E106" s="190"/>
      <c r="F106" s="190"/>
      <c r="G106" s="190"/>
      <c r="H106" s="190"/>
      <c r="I106" s="190"/>
      <c r="J106" s="190"/>
      <c r="K106" s="46"/>
      <c r="L106" s="38"/>
      <c r="S106" s="29"/>
      <c r="T106" s="29"/>
      <c r="U106" s="29"/>
      <c r="V106" s="29"/>
      <c r="W106" s="29"/>
      <c r="X106" s="29"/>
      <c r="Y106" s="29"/>
      <c r="Z106" s="29"/>
      <c r="AA106" s="29"/>
      <c r="AB106" s="29"/>
      <c r="AC106" s="29"/>
      <c r="AD106" s="29"/>
      <c r="AE106" s="29"/>
    </row>
    <row r="107" spans="1:31" s="2" customFormat="1" ht="24.95" customHeight="1">
      <c r="A107" s="29"/>
      <c r="B107" s="30"/>
      <c r="C107" s="162" t="s">
        <v>130</v>
      </c>
      <c r="D107" s="164"/>
      <c r="E107" s="164"/>
      <c r="F107" s="164"/>
      <c r="G107" s="164"/>
      <c r="H107" s="164"/>
      <c r="I107" s="164"/>
      <c r="J107" s="164"/>
      <c r="K107" s="29"/>
      <c r="L107" s="38"/>
      <c r="S107" s="29"/>
      <c r="T107" s="29"/>
      <c r="U107" s="29"/>
      <c r="V107" s="29"/>
      <c r="W107" s="29"/>
      <c r="X107" s="29"/>
      <c r="Y107" s="29"/>
      <c r="Z107" s="29"/>
      <c r="AA107" s="29"/>
      <c r="AB107" s="29"/>
      <c r="AC107" s="29"/>
      <c r="AD107" s="29"/>
      <c r="AE107" s="29"/>
    </row>
    <row r="108" spans="1:31" s="2" customFormat="1" ht="6.95" customHeight="1">
      <c r="A108" s="29"/>
      <c r="B108" s="30"/>
      <c r="C108" s="164"/>
      <c r="D108" s="164"/>
      <c r="E108" s="164"/>
      <c r="F108" s="164"/>
      <c r="G108" s="164"/>
      <c r="H108" s="164"/>
      <c r="I108" s="164"/>
      <c r="J108" s="164"/>
      <c r="K108" s="29"/>
      <c r="L108" s="38"/>
      <c r="S108" s="29"/>
      <c r="T108" s="29"/>
      <c r="U108" s="29"/>
      <c r="V108" s="29"/>
      <c r="W108" s="29"/>
      <c r="X108" s="29"/>
      <c r="Y108" s="29"/>
      <c r="Z108" s="29"/>
      <c r="AA108" s="29"/>
      <c r="AB108" s="29"/>
      <c r="AC108" s="29"/>
      <c r="AD108" s="29"/>
      <c r="AE108" s="29"/>
    </row>
    <row r="109" spans="1:31" s="2" customFormat="1" ht="12" customHeight="1">
      <c r="A109" s="29"/>
      <c r="B109" s="30"/>
      <c r="C109" s="163" t="s">
        <v>14</v>
      </c>
      <c r="D109" s="164"/>
      <c r="E109" s="164"/>
      <c r="F109" s="164"/>
      <c r="G109" s="164"/>
      <c r="H109" s="164"/>
      <c r="I109" s="164"/>
      <c r="J109" s="164"/>
      <c r="K109" s="29"/>
      <c r="L109" s="38"/>
      <c r="S109" s="29"/>
      <c r="T109" s="29"/>
      <c r="U109" s="29"/>
      <c r="V109" s="29"/>
      <c r="W109" s="29"/>
      <c r="X109" s="29"/>
      <c r="Y109" s="29"/>
      <c r="Z109" s="29"/>
      <c r="AA109" s="29"/>
      <c r="AB109" s="29"/>
      <c r="AC109" s="29"/>
      <c r="AD109" s="29"/>
      <c r="AE109" s="29"/>
    </row>
    <row r="110" spans="1:31" s="2" customFormat="1" ht="16.5" customHeight="1">
      <c r="A110" s="29"/>
      <c r="B110" s="30"/>
      <c r="C110" s="164"/>
      <c r="D110" s="164"/>
      <c r="E110" s="283" t="str">
        <f>E7</f>
        <v>Revitalizace parkoviště u NB</v>
      </c>
      <c r="F110" s="284"/>
      <c r="G110" s="284"/>
      <c r="H110" s="284"/>
      <c r="I110" s="164"/>
      <c r="J110" s="164"/>
      <c r="K110" s="29"/>
      <c r="L110" s="38"/>
      <c r="S110" s="29"/>
      <c r="T110" s="29"/>
      <c r="U110" s="29"/>
      <c r="V110" s="29"/>
      <c r="W110" s="29"/>
      <c r="X110" s="29"/>
      <c r="Y110" s="29"/>
      <c r="Z110" s="29"/>
      <c r="AA110" s="29"/>
      <c r="AB110" s="29"/>
      <c r="AC110" s="29"/>
      <c r="AD110" s="29"/>
      <c r="AE110" s="29"/>
    </row>
    <row r="111" spans="1:31" s="2" customFormat="1" ht="12" customHeight="1">
      <c r="A111" s="29"/>
      <c r="B111" s="30"/>
      <c r="C111" s="163" t="s">
        <v>111</v>
      </c>
      <c r="D111" s="164"/>
      <c r="E111" s="164"/>
      <c r="F111" s="164"/>
      <c r="G111" s="164"/>
      <c r="H111" s="164"/>
      <c r="I111" s="164"/>
      <c r="J111" s="164"/>
      <c r="K111" s="29"/>
      <c r="L111" s="38"/>
      <c r="S111" s="29"/>
      <c r="T111" s="29"/>
      <c r="U111" s="29"/>
      <c r="V111" s="29"/>
      <c r="W111" s="29"/>
      <c r="X111" s="29"/>
      <c r="Y111" s="29"/>
      <c r="Z111" s="29"/>
      <c r="AA111" s="29"/>
      <c r="AB111" s="29"/>
      <c r="AC111" s="29"/>
      <c r="AD111" s="29"/>
      <c r="AE111" s="29"/>
    </row>
    <row r="112" spans="1:31" s="2" customFormat="1" ht="16.5" customHeight="1">
      <c r="A112" s="29"/>
      <c r="B112" s="30"/>
      <c r="C112" s="164"/>
      <c r="D112" s="164"/>
      <c r="E112" s="281" t="str">
        <f>E9</f>
        <v>05 - Elektro kotelna</v>
      </c>
      <c r="F112" s="282"/>
      <c r="G112" s="282"/>
      <c r="H112" s="282"/>
      <c r="I112" s="164"/>
      <c r="J112" s="164"/>
      <c r="K112" s="29"/>
      <c r="L112" s="38"/>
      <c r="S112" s="29"/>
      <c r="T112" s="29"/>
      <c r="U112" s="29"/>
      <c r="V112" s="29"/>
      <c r="W112" s="29"/>
      <c r="X112" s="29"/>
      <c r="Y112" s="29"/>
      <c r="Z112" s="29"/>
      <c r="AA112" s="29"/>
      <c r="AB112" s="29"/>
      <c r="AC112" s="29"/>
      <c r="AD112" s="29"/>
      <c r="AE112" s="29"/>
    </row>
    <row r="113" spans="1:65" s="2" customFormat="1" ht="6.95" customHeight="1">
      <c r="A113" s="29"/>
      <c r="B113" s="30"/>
      <c r="C113" s="164"/>
      <c r="D113" s="164"/>
      <c r="E113" s="164"/>
      <c r="F113" s="164"/>
      <c r="G113" s="164"/>
      <c r="H113" s="164"/>
      <c r="I113" s="164"/>
      <c r="J113" s="164"/>
      <c r="K113" s="29"/>
      <c r="L113" s="38"/>
      <c r="S113" s="29"/>
      <c r="T113" s="29"/>
      <c r="U113" s="29"/>
      <c r="V113" s="29"/>
      <c r="W113" s="29"/>
      <c r="X113" s="29"/>
      <c r="Y113" s="29"/>
      <c r="Z113" s="29"/>
      <c r="AA113" s="29"/>
      <c r="AB113" s="29"/>
      <c r="AC113" s="29"/>
      <c r="AD113" s="29"/>
      <c r="AE113" s="29"/>
    </row>
    <row r="114" spans="1:65" s="2" customFormat="1" ht="12" customHeight="1">
      <c r="A114" s="29"/>
      <c r="B114" s="30"/>
      <c r="C114" s="163" t="s">
        <v>18</v>
      </c>
      <c r="D114" s="164"/>
      <c r="E114" s="164"/>
      <c r="F114" s="165" t="str">
        <f>F12</f>
        <v xml:space="preserve">Praha </v>
      </c>
      <c r="G114" s="164"/>
      <c r="H114" s="164"/>
      <c r="I114" s="163" t="s">
        <v>20</v>
      </c>
      <c r="J114" s="166" t="str">
        <f>IF(J12="","",J12)</f>
        <v>17. 9. 2025</v>
      </c>
      <c r="K114" s="29"/>
      <c r="L114" s="38"/>
      <c r="S114" s="29"/>
      <c r="T114" s="29"/>
      <c r="U114" s="29"/>
      <c r="V114" s="29"/>
      <c r="W114" s="29"/>
      <c r="X114" s="29"/>
      <c r="Y114" s="29"/>
      <c r="Z114" s="29"/>
      <c r="AA114" s="29"/>
      <c r="AB114" s="29"/>
      <c r="AC114" s="29"/>
      <c r="AD114" s="29"/>
      <c r="AE114" s="29"/>
    </row>
    <row r="115" spans="1:65" s="2" customFormat="1" ht="6.95" customHeight="1">
      <c r="A115" s="29"/>
      <c r="B115" s="30"/>
      <c r="C115" s="164"/>
      <c r="D115" s="164"/>
      <c r="E115" s="164"/>
      <c r="F115" s="164"/>
      <c r="G115" s="164"/>
      <c r="H115" s="164"/>
      <c r="I115" s="164"/>
      <c r="J115" s="164"/>
      <c r="K115" s="29"/>
      <c r="L115" s="38"/>
      <c r="S115" s="29"/>
      <c r="T115" s="29"/>
      <c r="U115" s="29"/>
      <c r="V115" s="29"/>
      <c r="W115" s="29"/>
      <c r="X115" s="29"/>
      <c r="Y115" s="29"/>
      <c r="Z115" s="29"/>
      <c r="AA115" s="29"/>
      <c r="AB115" s="29"/>
      <c r="AC115" s="29"/>
      <c r="AD115" s="29"/>
      <c r="AE115" s="29"/>
    </row>
    <row r="116" spans="1:65" s="2" customFormat="1" ht="15.2" customHeight="1">
      <c r="A116" s="29"/>
      <c r="B116" s="30"/>
      <c r="C116" s="163" t="s">
        <v>22</v>
      </c>
      <c r="D116" s="164"/>
      <c r="E116" s="164"/>
      <c r="F116" s="165" t="str">
        <f>E15</f>
        <v xml:space="preserve"> </v>
      </c>
      <c r="G116" s="164"/>
      <c r="H116" s="164"/>
      <c r="I116" s="163" t="s">
        <v>27</v>
      </c>
      <c r="J116" s="191" t="str">
        <f>E21</f>
        <v xml:space="preserve"> </v>
      </c>
      <c r="K116" s="29"/>
      <c r="L116" s="38"/>
      <c r="S116" s="29"/>
      <c r="T116" s="29"/>
      <c r="U116" s="29"/>
      <c r="V116" s="29"/>
      <c r="W116" s="29"/>
      <c r="X116" s="29"/>
      <c r="Y116" s="29"/>
      <c r="Z116" s="29"/>
      <c r="AA116" s="29"/>
      <c r="AB116" s="29"/>
      <c r="AC116" s="29"/>
      <c r="AD116" s="29"/>
      <c r="AE116" s="29"/>
    </row>
    <row r="117" spans="1:65" s="2" customFormat="1" ht="15.2" customHeight="1">
      <c r="A117" s="29"/>
      <c r="B117" s="30"/>
      <c r="C117" s="163" t="s">
        <v>26</v>
      </c>
      <c r="D117" s="164"/>
      <c r="E117" s="164"/>
      <c r="F117" s="165" t="str">
        <f>IF(E18="","",E18)</f>
        <v xml:space="preserve"> </v>
      </c>
      <c r="G117" s="164"/>
      <c r="H117" s="164"/>
      <c r="I117" s="163" t="s">
        <v>29</v>
      </c>
      <c r="J117" s="191" t="str">
        <f>E24</f>
        <v>Ing. Milan Dušek</v>
      </c>
      <c r="K117" s="29"/>
      <c r="L117" s="38"/>
      <c r="S117" s="29"/>
      <c r="T117" s="29"/>
      <c r="U117" s="29"/>
      <c r="V117" s="29"/>
      <c r="W117" s="29"/>
      <c r="X117" s="29"/>
      <c r="Y117" s="29"/>
      <c r="Z117" s="29"/>
      <c r="AA117" s="29"/>
      <c r="AB117" s="29"/>
      <c r="AC117" s="29"/>
      <c r="AD117" s="29"/>
      <c r="AE117" s="29"/>
    </row>
    <row r="118" spans="1:65" s="2" customFormat="1" ht="10.35" customHeight="1">
      <c r="A118" s="29"/>
      <c r="B118" s="30"/>
      <c r="C118" s="164"/>
      <c r="D118" s="164"/>
      <c r="E118" s="164"/>
      <c r="F118" s="164"/>
      <c r="G118" s="164"/>
      <c r="H118" s="164"/>
      <c r="I118" s="164"/>
      <c r="J118" s="164"/>
      <c r="K118" s="29"/>
      <c r="L118" s="38"/>
      <c r="S118" s="29"/>
      <c r="T118" s="29"/>
      <c r="U118" s="29"/>
      <c r="V118" s="29"/>
      <c r="W118" s="29"/>
      <c r="X118" s="29"/>
      <c r="Y118" s="29"/>
      <c r="Z118" s="29"/>
      <c r="AA118" s="29"/>
      <c r="AB118" s="29"/>
      <c r="AC118" s="29"/>
      <c r="AD118" s="29"/>
      <c r="AE118" s="29"/>
    </row>
    <row r="119" spans="1:65" s="11" customFormat="1" ht="29.25" customHeight="1">
      <c r="A119" s="96"/>
      <c r="B119" s="97"/>
      <c r="C119" s="203" t="s">
        <v>131</v>
      </c>
      <c r="D119" s="204" t="s">
        <v>57</v>
      </c>
      <c r="E119" s="204" t="s">
        <v>53</v>
      </c>
      <c r="F119" s="204" t="s">
        <v>54</v>
      </c>
      <c r="G119" s="204" t="s">
        <v>132</v>
      </c>
      <c r="H119" s="204" t="s">
        <v>133</v>
      </c>
      <c r="I119" s="204" t="s">
        <v>134</v>
      </c>
      <c r="J119" s="205" t="s">
        <v>115</v>
      </c>
      <c r="K119" s="98" t="s">
        <v>135</v>
      </c>
      <c r="L119" s="99"/>
      <c r="M119" s="57" t="s">
        <v>1</v>
      </c>
      <c r="N119" s="58" t="s">
        <v>36</v>
      </c>
      <c r="O119" s="58" t="s">
        <v>136</v>
      </c>
      <c r="P119" s="58" t="s">
        <v>137</v>
      </c>
      <c r="Q119" s="58" t="s">
        <v>138</v>
      </c>
      <c r="R119" s="58" t="s">
        <v>139</v>
      </c>
      <c r="S119" s="58" t="s">
        <v>140</v>
      </c>
      <c r="T119" s="59" t="s">
        <v>141</v>
      </c>
      <c r="U119" s="96"/>
      <c r="V119" s="96"/>
      <c r="W119" s="96"/>
      <c r="X119" s="96"/>
      <c r="Y119" s="96"/>
      <c r="Z119" s="96"/>
      <c r="AA119" s="96"/>
      <c r="AB119" s="96"/>
      <c r="AC119" s="96"/>
      <c r="AD119" s="96"/>
      <c r="AE119" s="96"/>
    </row>
    <row r="120" spans="1:65" s="2" customFormat="1" ht="22.9" customHeight="1">
      <c r="A120" s="29"/>
      <c r="B120" s="30"/>
      <c r="C120" s="206" t="s">
        <v>142</v>
      </c>
      <c r="D120" s="164"/>
      <c r="E120" s="164"/>
      <c r="F120" s="164"/>
      <c r="G120" s="164"/>
      <c r="H120" s="164"/>
      <c r="I120" s="164"/>
      <c r="J120" s="207">
        <f>BK120</f>
        <v>0</v>
      </c>
      <c r="K120" s="29"/>
      <c r="L120" s="30"/>
      <c r="M120" s="60"/>
      <c r="N120" s="51"/>
      <c r="O120" s="61"/>
      <c r="P120" s="100">
        <f>P121</f>
        <v>119.41</v>
      </c>
      <c r="Q120" s="61"/>
      <c r="R120" s="100">
        <f>R121</f>
        <v>0.56681999999999999</v>
      </c>
      <c r="S120" s="61"/>
      <c r="T120" s="101">
        <f>T121</f>
        <v>0</v>
      </c>
      <c r="U120" s="29"/>
      <c r="V120" s="29"/>
      <c r="W120" s="29"/>
      <c r="X120" s="29"/>
      <c r="Y120" s="29"/>
      <c r="Z120" s="29"/>
      <c r="AA120" s="29"/>
      <c r="AB120" s="29"/>
      <c r="AC120" s="29"/>
      <c r="AD120" s="29"/>
      <c r="AE120" s="29"/>
      <c r="AT120" s="18" t="s">
        <v>71</v>
      </c>
      <c r="AU120" s="18" t="s">
        <v>117</v>
      </c>
      <c r="BK120" s="102">
        <f>BK121</f>
        <v>0</v>
      </c>
    </row>
    <row r="121" spans="1:65" s="12" customFormat="1" ht="25.9" customHeight="1">
      <c r="B121" s="103"/>
      <c r="C121" s="208"/>
      <c r="D121" s="209" t="s">
        <v>71</v>
      </c>
      <c r="E121" s="210" t="s">
        <v>758</v>
      </c>
      <c r="F121" s="210" t="s">
        <v>759</v>
      </c>
      <c r="G121" s="208"/>
      <c r="H121" s="208"/>
      <c r="I121" s="208"/>
      <c r="J121" s="211">
        <f>BK121</f>
        <v>0</v>
      </c>
      <c r="L121" s="103"/>
      <c r="M121" s="105"/>
      <c r="N121" s="106"/>
      <c r="O121" s="106"/>
      <c r="P121" s="107">
        <f>P122+P147+P156</f>
        <v>119.41</v>
      </c>
      <c r="Q121" s="106"/>
      <c r="R121" s="107">
        <f>R122+R147+R156</f>
        <v>0.56681999999999999</v>
      </c>
      <c r="S121" s="106"/>
      <c r="T121" s="108">
        <f>T122+T147+T156</f>
        <v>0</v>
      </c>
      <c r="AR121" s="104" t="s">
        <v>82</v>
      </c>
      <c r="AT121" s="109" t="s">
        <v>71</v>
      </c>
      <c r="AU121" s="109" t="s">
        <v>72</v>
      </c>
      <c r="AY121" s="104" t="s">
        <v>145</v>
      </c>
      <c r="BK121" s="110">
        <f>BK122+BK147+BK156</f>
        <v>0</v>
      </c>
    </row>
    <row r="122" spans="1:65" s="12" customFormat="1" ht="22.9" customHeight="1">
      <c r="B122" s="103"/>
      <c r="C122" s="208"/>
      <c r="D122" s="209" t="s">
        <v>71</v>
      </c>
      <c r="E122" s="212" t="s">
        <v>996</v>
      </c>
      <c r="F122" s="212" t="s">
        <v>997</v>
      </c>
      <c r="G122" s="208"/>
      <c r="H122" s="208"/>
      <c r="I122" s="208"/>
      <c r="J122" s="213">
        <f>BK122</f>
        <v>0</v>
      </c>
      <c r="L122" s="103"/>
      <c r="M122" s="105"/>
      <c r="N122" s="106"/>
      <c r="O122" s="106"/>
      <c r="P122" s="107">
        <f>SUM(P123:P146)</f>
        <v>86.804999999999993</v>
      </c>
      <c r="Q122" s="106"/>
      <c r="R122" s="107">
        <f>SUM(R123:R146)</f>
        <v>0.53898000000000001</v>
      </c>
      <c r="S122" s="106"/>
      <c r="T122" s="108">
        <f>SUM(T123:T146)</f>
        <v>0</v>
      </c>
      <c r="AR122" s="104" t="s">
        <v>82</v>
      </c>
      <c r="AT122" s="109" t="s">
        <v>71</v>
      </c>
      <c r="AU122" s="109" t="s">
        <v>80</v>
      </c>
      <c r="AY122" s="104" t="s">
        <v>145</v>
      </c>
      <c r="BK122" s="110">
        <f>SUM(BK123:BK146)</f>
        <v>0</v>
      </c>
    </row>
    <row r="123" spans="1:65" s="2" customFormat="1" ht="37.9" customHeight="1">
      <c r="A123" s="29"/>
      <c r="B123" s="111"/>
      <c r="C123" s="214" t="s">
        <v>80</v>
      </c>
      <c r="D123" s="214" t="s">
        <v>147</v>
      </c>
      <c r="E123" s="215" t="s">
        <v>998</v>
      </c>
      <c r="F123" s="216" t="s">
        <v>999</v>
      </c>
      <c r="G123" s="217" t="s">
        <v>365</v>
      </c>
      <c r="H123" s="218">
        <v>90</v>
      </c>
      <c r="I123" s="239">
        <v>0</v>
      </c>
      <c r="J123" s="219">
        <f>ROUND(I123*H123,2)</f>
        <v>0</v>
      </c>
      <c r="K123" s="112"/>
      <c r="L123" s="30"/>
      <c r="M123" s="113" t="s">
        <v>1</v>
      </c>
      <c r="N123" s="114" t="s">
        <v>37</v>
      </c>
      <c r="O123" s="115">
        <v>0.13900000000000001</v>
      </c>
      <c r="P123" s="115">
        <f>O123*H123</f>
        <v>12.510000000000002</v>
      </c>
      <c r="Q123" s="115">
        <v>0</v>
      </c>
      <c r="R123" s="115">
        <f>Q123*H123</f>
        <v>0</v>
      </c>
      <c r="S123" s="115">
        <v>0</v>
      </c>
      <c r="T123" s="116">
        <f>S123*H123</f>
        <v>0</v>
      </c>
      <c r="U123" s="29"/>
      <c r="V123" s="29"/>
      <c r="W123" s="29"/>
      <c r="X123" s="29"/>
      <c r="Y123" s="29"/>
      <c r="Z123" s="29"/>
      <c r="AA123" s="29"/>
      <c r="AB123" s="29"/>
      <c r="AC123" s="29"/>
      <c r="AD123" s="29"/>
      <c r="AE123" s="29"/>
      <c r="AR123" s="117" t="s">
        <v>231</v>
      </c>
      <c r="AT123" s="117" t="s">
        <v>147</v>
      </c>
      <c r="AU123" s="117" t="s">
        <v>82</v>
      </c>
      <c r="AY123" s="18" t="s">
        <v>145</v>
      </c>
      <c r="BE123" s="118">
        <f>IF(N123="základní",J123,0)</f>
        <v>0</v>
      </c>
      <c r="BF123" s="118">
        <f>IF(N123="snížená",J123,0)</f>
        <v>0</v>
      </c>
      <c r="BG123" s="118">
        <f>IF(N123="zákl. přenesená",J123,0)</f>
        <v>0</v>
      </c>
      <c r="BH123" s="118">
        <f>IF(N123="sníž. přenesená",J123,0)</f>
        <v>0</v>
      </c>
      <c r="BI123" s="118">
        <f>IF(N123="nulová",J123,0)</f>
        <v>0</v>
      </c>
      <c r="BJ123" s="18" t="s">
        <v>80</v>
      </c>
      <c r="BK123" s="118">
        <f>ROUND(I123*H123,2)</f>
        <v>0</v>
      </c>
      <c r="BL123" s="18" t="s">
        <v>231</v>
      </c>
      <c r="BM123" s="117" t="s">
        <v>1000</v>
      </c>
    </row>
    <row r="124" spans="1:65" s="2" customFormat="1" ht="24.2" customHeight="1">
      <c r="A124" s="29"/>
      <c r="B124" s="111"/>
      <c r="C124" s="233" t="s">
        <v>82</v>
      </c>
      <c r="D124" s="233" t="s">
        <v>316</v>
      </c>
      <c r="E124" s="234" t="s">
        <v>1001</v>
      </c>
      <c r="F124" s="235" t="s">
        <v>1002</v>
      </c>
      <c r="G124" s="236" t="s">
        <v>365</v>
      </c>
      <c r="H124" s="237">
        <v>156</v>
      </c>
      <c r="I124" s="239">
        <v>0</v>
      </c>
      <c r="J124" s="238">
        <f>ROUND(I124*H124,2)</f>
        <v>0</v>
      </c>
      <c r="K124" s="135"/>
      <c r="L124" s="136"/>
      <c r="M124" s="137" t="s">
        <v>1</v>
      </c>
      <c r="N124" s="138" t="s">
        <v>37</v>
      </c>
      <c r="O124" s="115">
        <v>0</v>
      </c>
      <c r="P124" s="115">
        <f>O124*H124</f>
        <v>0</v>
      </c>
      <c r="Q124" s="115">
        <v>5.0000000000000002E-5</v>
      </c>
      <c r="R124" s="115">
        <f>Q124*H124</f>
        <v>7.8000000000000005E-3</v>
      </c>
      <c r="S124" s="115">
        <v>0</v>
      </c>
      <c r="T124" s="116">
        <f>S124*H124</f>
        <v>0</v>
      </c>
      <c r="U124" s="29"/>
      <c r="V124" s="29"/>
      <c r="W124" s="29"/>
      <c r="X124" s="29"/>
      <c r="Y124" s="29"/>
      <c r="Z124" s="29"/>
      <c r="AA124" s="29"/>
      <c r="AB124" s="29"/>
      <c r="AC124" s="29"/>
      <c r="AD124" s="29"/>
      <c r="AE124" s="29"/>
      <c r="AR124" s="117" t="s">
        <v>311</v>
      </c>
      <c r="AT124" s="117" t="s">
        <v>316</v>
      </c>
      <c r="AU124" s="117" t="s">
        <v>82</v>
      </c>
      <c r="AY124" s="18" t="s">
        <v>145</v>
      </c>
      <c r="BE124" s="118">
        <f>IF(N124="základní",J124,0)</f>
        <v>0</v>
      </c>
      <c r="BF124" s="118">
        <f>IF(N124="snížená",J124,0)</f>
        <v>0</v>
      </c>
      <c r="BG124" s="118">
        <f>IF(N124="zákl. přenesená",J124,0)</f>
        <v>0</v>
      </c>
      <c r="BH124" s="118">
        <f>IF(N124="sníž. přenesená",J124,0)</f>
        <v>0</v>
      </c>
      <c r="BI124" s="118">
        <f>IF(N124="nulová",J124,0)</f>
        <v>0</v>
      </c>
      <c r="BJ124" s="18" t="s">
        <v>80</v>
      </c>
      <c r="BK124" s="118">
        <f>ROUND(I124*H124,2)</f>
        <v>0</v>
      </c>
      <c r="BL124" s="18" t="s">
        <v>231</v>
      </c>
      <c r="BM124" s="117" t="s">
        <v>1003</v>
      </c>
    </row>
    <row r="125" spans="1:65" s="13" customFormat="1">
      <c r="B125" s="119"/>
      <c r="C125" s="220"/>
      <c r="D125" s="221" t="s">
        <v>153</v>
      </c>
      <c r="E125" s="220"/>
      <c r="F125" s="223" t="s">
        <v>1004</v>
      </c>
      <c r="G125" s="220"/>
      <c r="H125" s="224">
        <v>103.5</v>
      </c>
      <c r="I125" s="220"/>
      <c r="J125" s="220"/>
      <c r="L125" s="119"/>
      <c r="M125" s="122"/>
      <c r="N125" s="123"/>
      <c r="O125" s="123"/>
      <c r="P125" s="123"/>
      <c r="Q125" s="123"/>
      <c r="R125" s="123"/>
      <c r="S125" s="123"/>
      <c r="T125" s="124"/>
      <c r="AT125" s="121" t="s">
        <v>153</v>
      </c>
      <c r="AU125" s="121" t="s">
        <v>82</v>
      </c>
      <c r="AV125" s="13" t="s">
        <v>82</v>
      </c>
      <c r="AW125" s="13" t="s">
        <v>3</v>
      </c>
      <c r="AX125" s="13" t="s">
        <v>80</v>
      </c>
      <c r="AY125" s="121" t="s">
        <v>145</v>
      </c>
    </row>
    <row r="126" spans="1:65" s="2" customFormat="1" ht="24.2" customHeight="1">
      <c r="A126" s="29"/>
      <c r="B126" s="111"/>
      <c r="C126" s="214" t="s">
        <v>161</v>
      </c>
      <c r="D126" s="214" t="s">
        <v>147</v>
      </c>
      <c r="E126" s="215" t="s">
        <v>1005</v>
      </c>
      <c r="F126" s="216" t="s">
        <v>1006</v>
      </c>
      <c r="G126" s="217" t="s">
        <v>365</v>
      </c>
      <c r="H126" s="218">
        <v>156</v>
      </c>
      <c r="I126" s="239">
        <v>0</v>
      </c>
      <c r="J126" s="219">
        <f>ROUND(I126*H126,2)</f>
        <v>0</v>
      </c>
      <c r="K126" s="112"/>
      <c r="L126" s="30"/>
      <c r="M126" s="113" t="s">
        <v>1</v>
      </c>
      <c r="N126" s="114" t="s">
        <v>37</v>
      </c>
      <c r="O126" s="115">
        <v>0.155</v>
      </c>
      <c r="P126" s="115">
        <f>O126*H126</f>
        <v>24.18</v>
      </c>
      <c r="Q126" s="115">
        <v>0</v>
      </c>
      <c r="R126" s="115">
        <f>Q126*H126</f>
        <v>0</v>
      </c>
      <c r="S126" s="115">
        <v>0</v>
      </c>
      <c r="T126" s="116">
        <f>S126*H126</f>
        <v>0</v>
      </c>
      <c r="U126" s="29"/>
      <c r="V126" s="29"/>
      <c r="W126" s="29"/>
      <c r="X126" s="29"/>
      <c r="Y126" s="29"/>
      <c r="Z126" s="29"/>
      <c r="AA126" s="29"/>
      <c r="AB126" s="29"/>
      <c r="AC126" s="29"/>
      <c r="AD126" s="29"/>
      <c r="AE126" s="29"/>
      <c r="AR126" s="117" t="s">
        <v>231</v>
      </c>
      <c r="AT126" s="117" t="s">
        <v>147</v>
      </c>
      <c r="AU126" s="117" t="s">
        <v>82</v>
      </c>
      <c r="AY126" s="18" t="s">
        <v>145</v>
      </c>
      <c r="BE126" s="118">
        <f>IF(N126="základní",J126,0)</f>
        <v>0</v>
      </c>
      <c r="BF126" s="118">
        <f>IF(N126="snížená",J126,0)</f>
        <v>0</v>
      </c>
      <c r="BG126" s="118">
        <f>IF(N126="zákl. přenesená",J126,0)</f>
        <v>0</v>
      </c>
      <c r="BH126" s="118">
        <f>IF(N126="sníž. přenesená",J126,0)</f>
        <v>0</v>
      </c>
      <c r="BI126" s="118">
        <f>IF(N126="nulová",J126,0)</f>
        <v>0</v>
      </c>
      <c r="BJ126" s="18" t="s">
        <v>80</v>
      </c>
      <c r="BK126" s="118">
        <f>ROUND(I126*H126,2)</f>
        <v>0</v>
      </c>
      <c r="BL126" s="18" t="s">
        <v>231</v>
      </c>
      <c r="BM126" s="117" t="s">
        <v>1007</v>
      </c>
    </row>
    <row r="127" spans="1:65" s="2" customFormat="1" ht="24.2" customHeight="1">
      <c r="A127" s="29"/>
      <c r="B127" s="111"/>
      <c r="C127" s="233" t="s">
        <v>151</v>
      </c>
      <c r="D127" s="233" t="s">
        <v>316</v>
      </c>
      <c r="E127" s="234" t="s">
        <v>1008</v>
      </c>
      <c r="F127" s="235" t="s">
        <v>1009</v>
      </c>
      <c r="G127" s="236" t="s">
        <v>365</v>
      </c>
      <c r="H127" s="237">
        <v>115</v>
      </c>
      <c r="I127" s="239">
        <v>0</v>
      </c>
      <c r="J127" s="238">
        <f>ROUND(I127*H127,2)</f>
        <v>0</v>
      </c>
      <c r="K127" s="135"/>
      <c r="L127" s="136"/>
      <c r="M127" s="137" t="s">
        <v>1</v>
      </c>
      <c r="N127" s="138" t="s">
        <v>37</v>
      </c>
      <c r="O127" s="115">
        <v>0</v>
      </c>
      <c r="P127" s="115">
        <f>O127*H127</f>
        <v>0</v>
      </c>
      <c r="Q127" s="115">
        <v>1.7000000000000001E-4</v>
      </c>
      <c r="R127" s="115">
        <f>Q127*H127</f>
        <v>1.9550000000000001E-2</v>
      </c>
      <c r="S127" s="115">
        <v>0</v>
      </c>
      <c r="T127" s="116">
        <f>S127*H127</f>
        <v>0</v>
      </c>
      <c r="U127" s="29"/>
      <c r="V127" s="29"/>
      <c r="W127" s="29"/>
      <c r="X127" s="29"/>
      <c r="Y127" s="29"/>
      <c r="Z127" s="29"/>
      <c r="AA127" s="29"/>
      <c r="AB127" s="29"/>
      <c r="AC127" s="29"/>
      <c r="AD127" s="29"/>
      <c r="AE127" s="29"/>
      <c r="AR127" s="117" t="s">
        <v>311</v>
      </c>
      <c r="AT127" s="117" t="s">
        <v>316</v>
      </c>
      <c r="AU127" s="117" t="s">
        <v>82</v>
      </c>
      <c r="AY127" s="18" t="s">
        <v>145</v>
      </c>
      <c r="BE127" s="118">
        <f>IF(N127="základní",J127,0)</f>
        <v>0</v>
      </c>
      <c r="BF127" s="118">
        <f>IF(N127="snížená",J127,0)</f>
        <v>0</v>
      </c>
      <c r="BG127" s="118">
        <f>IF(N127="zákl. přenesená",J127,0)</f>
        <v>0</v>
      </c>
      <c r="BH127" s="118">
        <f>IF(N127="sníž. přenesená",J127,0)</f>
        <v>0</v>
      </c>
      <c r="BI127" s="118">
        <f>IF(N127="nulová",J127,0)</f>
        <v>0</v>
      </c>
      <c r="BJ127" s="18" t="s">
        <v>80</v>
      </c>
      <c r="BK127" s="118">
        <f>ROUND(I127*H127,2)</f>
        <v>0</v>
      </c>
      <c r="BL127" s="18" t="s">
        <v>231</v>
      </c>
      <c r="BM127" s="117" t="s">
        <v>1010</v>
      </c>
    </row>
    <row r="128" spans="1:65" s="13" customFormat="1">
      <c r="B128" s="119"/>
      <c r="C128" s="220"/>
      <c r="D128" s="221" t="s">
        <v>153</v>
      </c>
      <c r="E128" s="220"/>
      <c r="F128" s="223" t="s">
        <v>1011</v>
      </c>
      <c r="G128" s="220"/>
      <c r="H128" s="224">
        <v>115</v>
      </c>
      <c r="I128" s="220"/>
      <c r="J128" s="220"/>
      <c r="L128" s="119"/>
      <c r="M128" s="122"/>
      <c r="N128" s="123"/>
      <c r="O128" s="123"/>
      <c r="P128" s="123"/>
      <c r="Q128" s="123"/>
      <c r="R128" s="123"/>
      <c r="S128" s="123"/>
      <c r="T128" s="124"/>
      <c r="AT128" s="121" t="s">
        <v>153</v>
      </c>
      <c r="AU128" s="121" t="s">
        <v>82</v>
      </c>
      <c r="AV128" s="13" t="s">
        <v>82</v>
      </c>
      <c r="AW128" s="13" t="s">
        <v>3</v>
      </c>
      <c r="AX128" s="13" t="s">
        <v>80</v>
      </c>
      <c r="AY128" s="121" t="s">
        <v>145</v>
      </c>
    </row>
    <row r="129" spans="1:65" s="2" customFormat="1" ht="24.2" customHeight="1">
      <c r="A129" s="29"/>
      <c r="B129" s="111"/>
      <c r="C129" s="214" t="s">
        <v>171</v>
      </c>
      <c r="D129" s="214" t="s">
        <v>147</v>
      </c>
      <c r="E129" s="215" t="s">
        <v>1012</v>
      </c>
      <c r="F129" s="216" t="s">
        <v>1013</v>
      </c>
      <c r="G129" s="217" t="s">
        <v>365</v>
      </c>
      <c r="H129" s="218">
        <v>115</v>
      </c>
      <c r="I129" s="239">
        <v>0</v>
      </c>
      <c r="J129" s="219">
        <f>ROUND(I129*H129,2)</f>
        <v>0</v>
      </c>
      <c r="K129" s="112"/>
      <c r="L129" s="30"/>
      <c r="M129" s="113" t="s">
        <v>1</v>
      </c>
      <c r="N129" s="114" t="s">
        <v>37</v>
      </c>
      <c r="O129" s="115">
        <v>0.17399999999999999</v>
      </c>
      <c r="P129" s="115">
        <f>O129*H129</f>
        <v>20.009999999999998</v>
      </c>
      <c r="Q129" s="115">
        <v>0</v>
      </c>
      <c r="R129" s="115">
        <f>Q129*H129</f>
        <v>0</v>
      </c>
      <c r="S129" s="115">
        <v>0</v>
      </c>
      <c r="T129" s="116">
        <f>S129*H129</f>
        <v>0</v>
      </c>
      <c r="U129" s="29"/>
      <c r="V129" s="29"/>
      <c r="W129" s="29"/>
      <c r="X129" s="29"/>
      <c r="Y129" s="29"/>
      <c r="Z129" s="29"/>
      <c r="AA129" s="29"/>
      <c r="AB129" s="29"/>
      <c r="AC129" s="29"/>
      <c r="AD129" s="29"/>
      <c r="AE129" s="29"/>
      <c r="AR129" s="117" t="s">
        <v>231</v>
      </c>
      <c r="AT129" s="117" t="s">
        <v>147</v>
      </c>
      <c r="AU129" s="117" t="s">
        <v>82</v>
      </c>
      <c r="AY129" s="18" t="s">
        <v>145</v>
      </c>
      <c r="BE129" s="118">
        <f>IF(N129="základní",J129,0)</f>
        <v>0</v>
      </c>
      <c r="BF129" s="118">
        <f>IF(N129="snížená",J129,0)</f>
        <v>0</v>
      </c>
      <c r="BG129" s="118">
        <f>IF(N129="zákl. přenesená",J129,0)</f>
        <v>0</v>
      </c>
      <c r="BH129" s="118">
        <f>IF(N129="sníž. přenesená",J129,0)</f>
        <v>0</v>
      </c>
      <c r="BI129" s="118">
        <f>IF(N129="nulová",J129,0)</f>
        <v>0</v>
      </c>
      <c r="BJ129" s="18" t="s">
        <v>80</v>
      </c>
      <c r="BK129" s="118">
        <f>ROUND(I129*H129,2)</f>
        <v>0</v>
      </c>
      <c r="BL129" s="18" t="s">
        <v>231</v>
      </c>
      <c r="BM129" s="117" t="s">
        <v>1014</v>
      </c>
    </row>
    <row r="130" spans="1:65" s="2" customFormat="1" ht="24.2" customHeight="1">
      <c r="A130" s="29"/>
      <c r="B130" s="111"/>
      <c r="C130" s="233" t="s">
        <v>176</v>
      </c>
      <c r="D130" s="233" t="s">
        <v>316</v>
      </c>
      <c r="E130" s="234" t="s">
        <v>1015</v>
      </c>
      <c r="F130" s="235" t="s">
        <v>1016</v>
      </c>
      <c r="G130" s="236" t="s">
        <v>365</v>
      </c>
      <c r="H130" s="237">
        <v>35</v>
      </c>
      <c r="I130" s="239">
        <v>0</v>
      </c>
      <c r="J130" s="238">
        <f>ROUND(I130*H130,2)</f>
        <v>0</v>
      </c>
      <c r="K130" s="135"/>
      <c r="L130" s="136"/>
      <c r="M130" s="137" t="s">
        <v>1</v>
      </c>
      <c r="N130" s="138" t="s">
        <v>37</v>
      </c>
      <c r="O130" s="115">
        <v>0</v>
      </c>
      <c r="P130" s="115">
        <f>O130*H130</f>
        <v>0</v>
      </c>
      <c r="Q130" s="115">
        <v>3.4000000000000002E-4</v>
      </c>
      <c r="R130" s="115">
        <f>Q130*H130</f>
        <v>1.1900000000000001E-2</v>
      </c>
      <c r="S130" s="115">
        <v>0</v>
      </c>
      <c r="T130" s="116">
        <f>S130*H130</f>
        <v>0</v>
      </c>
      <c r="U130" s="29"/>
      <c r="V130" s="29"/>
      <c r="W130" s="29"/>
      <c r="X130" s="29"/>
      <c r="Y130" s="29"/>
      <c r="Z130" s="29"/>
      <c r="AA130" s="29"/>
      <c r="AB130" s="29"/>
      <c r="AC130" s="29"/>
      <c r="AD130" s="29"/>
      <c r="AE130" s="29"/>
      <c r="AR130" s="117" t="s">
        <v>311</v>
      </c>
      <c r="AT130" s="117" t="s">
        <v>316</v>
      </c>
      <c r="AU130" s="117" t="s">
        <v>82</v>
      </c>
      <c r="AY130" s="18" t="s">
        <v>145</v>
      </c>
      <c r="BE130" s="118">
        <f>IF(N130="základní",J130,0)</f>
        <v>0</v>
      </c>
      <c r="BF130" s="118">
        <f>IF(N130="snížená",J130,0)</f>
        <v>0</v>
      </c>
      <c r="BG130" s="118">
        <f>IF(N130="zákl. přenesená",J130,0)</f>
        <v>0</v>
      </c>
      <c r="BH130" s="118">
        <f>IF(N130="sníž. přenesená",J130,0)</f>
        <v>0</v>
      </c>
      <c r="BI130" s="118">
        <f>IF(N130="nulová",J130,0)</f>
        <v>0</v>
      </c>
      <c r="BJ130" s="18" t="s">
        <v>80</v>
      </c>
      <c r="BK130" s="118">
        <f>ROUND(I130*H130,2)</f>
        <v>0</v>
      </c>
      <c r="BL130" s="18" t="s">
        <v>231</v>
      </c>
      <c r="BM130" s="117" t="s">
        <v>1017</v>
      </c>
    </row>
    <row r="131" spans="1:65" s="13" customFormat="1">
      <c r="B131" s="119"/>
      <c r="C131" s="220"/>
      <c r="D131" s="221" t="s">
        <v>153</v>
      </c>
      <c r="E131" s="220"/>
      <c r="F131" s="223" t="s">
        <v>1018</v>
      </c>
      <c r="G131" s="220"/>
      <c r="H131" s="224">
        <v>28.75</v>
      </c>
      <c r="I131" s="220"/>
      <c r="J131" s="220"/>
      <c r="L131" s="119"/>
      <c r="M131" s="122"/>
      <c r="N131" s="123"/>
      <c r="O131" s="123"/>
      <c r="P131" s="123"/>
      <c r="Q131" s="123"/>
      <c r="R131" s="123"/>
      <c r="S131" s="123"/>
      <c r="T131" s="124"/>
      <c r="AT131" s="121" t="s">
        <v>153</v>
      </c>
      <c r="AU131" s="121" t="s">
        <v>82</v>
      </c>
      <c r="AV131" s="13" t="s">
        <v>82</v>
      </c>
      <c r="AW131" s="13" t="s">
        <v>3</v>
      </c>
      <c r="AX131" s="13" t="s">
        <v>80</v>
      </c>
      <c r="AY131" s="121" t="s">
        <v>145</v>
      </c>
    </row>
    <row r="132" spans="1:65" s="2" customFormat="1" ht="24.2" customHeight="1">
      <c r="A132" s="29"/>
      <c r="B132" s="111"/>
      <c r="C132" s="214" t="s">
        <v>182</v>
      </c>
      <c r="D132" s="214" t="s">
        <v>147</v>
      </c>
      <c r="E132" s="215" t="s">
        <v>1019</v>
      </c>
      <c r="F132" s="216" t="s">
        <v>1020</v>
      </c>
      <c r="G132" s="217" t="s">
        <v>365</v>
      </c>
      <c r="H132" s="218">
        <v>35</v>
      </c>
      <c r="I132" s="239">
        <v>0</v>
      </c>
      <c r="J132" s="219">
        <f>ROUND(I132*H132,2)</f>
        <v>0</v>
      </c>
      <c r="K132" s="112"/>
      <c r="L132" s="30"/>
      <c r="M132" s="113" t="s">
        <v>1</v>
      </c>
      <c r="N132" s="114" t="s">
        <v>37</v>
      </c>
      <c r="O132" s="115">
        <v>0.09</v>
      </c>
      <c r="P132" s="115">
        <f>O132*H132</f>
        <v>3.15</v>
      </c>
      <c r="Q132" s="115">
        <v>0</v>
      </c>
      <c r="R132" s="115">
        <f>Q132*H132</f>
        <v>0</v>
      </c>
      <c r="S132" s="115">
        <v>0</v>
      </c>
      <c r="T132" s="116">
        <f>S132*H132</f>
        <v>0</v>
      </c>
      <c r="U132" s="29"/>
      <c r="V132" s="29"/>
      <c r="W132" s="29"/>
      <c r="X132" s="29"/>
      <c r="Y132" s="29"/>
      <c r="Z132" s="29"/>
      <c r="AA132" s="29"/>
      <c r="AB132" s="29"/>
      <c r="AC132" s="29"/>
      <c r="AD132" s="29"/>
      <c r="AE132" s="29"/>
      <c r="AR132" s="117" t="s">
        <v>231</v>
      </c>
      <c r="AT132" s="117" t="s">
        <v>147</v>
      </c>
      <c r="AU132" s="117" t="s">
        <v>82</v>
      </c>
      <c r="AY132" s="18" t="s">
        <v>145</v>
      </c>
      <c r="BE132" s="118">
        <f>IF(N132="základní",J132,0)</f>
        <v>0</v>
      </c>
      <c r="BF132" s="118">
        <f>IF(N132="snížená",J132,0)</f>
        <v>0</v>
      </c>
      <c r="BG132" s="118">
        <f>IF(N132="zákl. přenesená",J132,0)</f>
        <v>0</v>
      </c>
      <c r="BH132" s="118">
        <f>IF(N132="sníž. přenesená",J132,0)</f>
        <v>0</v>
      </c>
      <c r="BI132" s="118">
        <f>IF(N132="nulová",J132,0)</f>
        <v>0</v>
      </c>
      <c r="BJ132" s="18" t="s">
        <v>80</v>
      </c>
      <c r="BK132" s="118">
        <f>ROUND(I132*H132,2)</f>
        <v>0</v>
      </c>
      <c r="BL132" s="18" t="s">
        <v>231</v>
      </c>
      <c r="BM132" s="117" t="s">
        <v>1021</v>
      </c>
    </row>
    <row r="133" spans="1:65" s="2" customFormat="1" ht="24.2" customHeight="1">
      <c r="A133" s="29"/>
      <c r="B133" s="111"/>
      <c r="C133" s="233" t="s">
        <v>188</v>
      </c>
      <c r="D133" s="233" t="s">
        <v>316</v>
      </c>
      <c r="E133" s="234" t="s">
        <v>1022</v>
      </c>
      <c r="F133" s="235" t="s">
        <v>1023</v>
      </c>
      <c r="G133" s="236" t="s">
        <v>365</v>
      </c>
      <c r="H133" s="237">
        <v>38</v>
      </c>
      <c r="I133" s="239">
        <v>0</v>
      </c>
      <c r="J133" s="238">
        <f>ROUND(I133*H133,2)</f>
        <v>0</v>
      </c>
      <c r="K133" s="135"/>
      <c r="L133" s="136"/>
      <c r="M133" s="137" t="s">
        <v>1</v>
      </c>
      <c r="N133" s="138" t="s">
        <v>37</v>
      </c>
      <c r="O133" s="115">
        <v>0</v>
      </c>
      <c r="P133" s="115">
        <f>O133*H133</f>
        <v>0</v>
      </c>
      <c r="Q133" s="115">
        <v>2.3000000000000001E-4</v>
      </c>
      <c r="R133" s="115">
        <f>Q133*H133</f>
        <v>8.7399999999999995E-3</v>
      </c>
      <c r="S133" s="115">
        <v>0</v>
      </c>
      <c r="T133" s="116">
        <f>S133*H133</f>
        <v>0</v>
      </c>
      <c r="U133" s="29"/>
      <c r="V133" s="29"/>
      <c r="W133" s="29"/>
      <c r="X133" s="29"/>
      <c r="Y133" s="29"/>
      <c r="Z133" s="29"/>
      <c r="AA133" s="29"/>
      <c r="AB133" s="29"/>
      <c r="AC133" s="29"/>
      <c r="AD133" s="29"/>
      <c r="AE133" s="29"/>
      <c r="AR133" s="117" t="s">
        <v>311</v>
      </c>
      <c r="AT133" s="117" t="s">
        <v>316</v>
      </c>
      <c r="AU133" s="117" t="s">
        <v>82</v>
      </c>
      <c r="AY133" s="18" t="s">
        <v>145</v>
      </c>
      <c r="BE133" s="118">
        <f>IF(N133="základní",J133,0)</f>
        <v>0</v>
      </c>
      <c r="BF133" s="118">
        <f>IF(N133="snížená",J133,0)</f>
        <v>0</v>
      </c>
      <c r="BG133" s="118">
        <f>IF(N133="zákl. přenesená",J133,0)</f>
        <v>0</v>
      </c>
      <c r="BH133" s="118">
        <f>IF(N133="sníž. přenesená",J133,0)</f>
        <v>0</v>
      </c>
      <c r="BI133" s="118">
        <f>IF(N133="nulová",J133,0)</f>
        <v>0</v>
      </c>
      <c r="BJ133" s="18" t="s">
        <v>80</v>
      </c>
      <c r="BK133" s="118">
        <f>ROUND(I133*H133,2)</f>
        <v>0</v>
      </c>
      <c r="BL133" s="18" t="s">
        <v>231</v>
      </c>
      <c r="BM133" s="117" t="s">
        <v>1024</v>
      </c>
    </row>
    <row r="134" spans="1:65" s="13" customFormat="1">
      <c r="B134" s="119"/>
      <c r="C134" s="220"/>
      <c r="D134" s="221" t="s">
        <v>153</v>
      </c>
      <c r="E134" s="220"/>
      <c r="F134" s="223" t="s">
        <v>1018</v>
      </c>
      <c r="G134" s="220"/>
      <c r="H134" s="224">
        <v>28.75</v>
      </c>
      <c r="I134" s="220"/>
      <c r="J134" s="220"/>
      <c r="L134" s="119"/>
      <c r="M134" s="122"/>
      <c r="N134" s="123"/>
      <c r="O134" s="123"/>
      <c r="P134" s="123"/>
      <c r="Q134" s="123"/>
      <c r="R134" s="123"/>
      <c r="S134" s="123"/>
      <c r="T134" s="124"/>
      <c r="AT134" s="121" t="s">
        <v>153</v>
      </c>
      <c r="AU134" s="121" t="s">
        <v>82</v>
      </c>
      <c r="AV134" s="13" t="s">
        <v>82</v>
      </c>
      <c r="AW134" s="13" t="s">
        <v>3</v>
      </c>
      <c r="AX134" s="13" t="s">
        <v>80</v>
      </c>
      <c r="AY134" s="121" t="s">
        <v>145</v>
      </c>
    </row>
    <row r="135" spans="1:65" s="2" customFormat="1" ht="33" customHeight="1">
      <c r="A135" s="29"/>
      <c r="B135" s="111"/>
      <c r="C135" s="214" t="s">
        <v>193</v>
      </c>
      <c r="D135" s="214" t="s">
        <v>147</v>
      </c>
      <c r="E135" s="215" t="s">
        <v>1025</v>
      </c>
      <c r="F135" s="216" t="s">
        <v>1026</v>
      </c>
      <c r="G135" s="217" t="s">
        <v>365</v>
      </c>
      <c r="H135" s="218">
        <v>38</v>
      </c>
      <c r="I135" s="239">
        <v>0</v>
      </c>
      <c r="J135" s="219">
        <f>ROUND(I135*H135,2)</f>
        <v>0</v>
      </c>
      <c r="K135" s="112"/>
      <c r="L135" s="30"/>
      <c r="M135" s="113" t="s">
        <v>1</v>
      </c>
      <c r="N135" s="114" t="s">
        <v>37</v>
      </c>
      <c r="O135" s="115">
        <v>0.17</v>
      </c>
      <c r="P135" s="115">
        <f>O135*H135</f>
        <v>6.4600000000000009</v>
      </c>
      <c r="Q135" s="115">
        <v>0</v>
      </c>
      <c r="R135" s="115">
        <f>Q135*H135</f>
        <v>0</v>
      </c>
      <c r="S135" s="115">
        <v>0</v>
      </c>
      <c r="T135" s="116">
        <f>S135*H135</f>
        <v>0</v>
      </c>
      <c r="U135" s="29"/>
      <c r="V135" s="29"/>
      <c r="W135" s="29"/>
      <c r="X135" s="29"/>
      <c r="Y135" s="29"/>
      <c r="Z135" s="29"/>
      <c r="AA135" s="29"/>
      <c r="AB135" s="29"/>
      <c r="AC135" s="29"/>
      <c r="AD135" s="29"/>
      <c r="AE135" s="29"/>
      <c r="AR135" s="117" t="s">
        <v>231</v>
      </c>
      <c r="AT135" s="117" t="s">
        <v>147</v>
      </c>
      <c r="AU135" s="117" t="s">
        <v>82</v>
      </c>
      <c r="AY135" s="18" t="s">
        <v>145</v>
      </c>
      <c r="BE135" s="118">
        <f>IF(N135="základní",J135,0)</f>
        <v>0</v>
      </c>
      <c r="BF135" s="118">
        <f>IF(N135="snížená",J135,0)</f>
        <v>0</v>
      </c>
      <c r="BG135" s="118">
        <f>IF(N135="zákl. přenesená",J135,0)</f>
        <v>0</v>
      </c>
      <c r="BH135" s="118">
        <f>IF(N135="sníž. přenesená",J135,0)</f>
        <v>0</v>
      </c>
      <c r="BI135" s="118">
        <f>IF(N135="nulová",J135,0)</f>
        <v>0</v>
      </c>
      <c r="BJ135" s="18" t="s">
        <v>80</v>
      </c>
      <c r="BK135" s="118">
        <f>ROUND(I135*H135,2)</f>
        <v>0</v>
      </c>
      <c r="BL135" s="18" t="s">
        <v>231</v>
      </c>
      <c r="BM135" s="117" t="s">
        <v>1027</v>
      </c>
    </row>
    <row r="136" spans="1:65" s="2" customFormat="1" ht="24.2" customHeight="1">
      <c r="A136" s="29"/>
      <c r="B136" s="111"/>
      <c r="C136" s="233" t="s">
        <v>107</v>
      </c>
      <c r="D136" s="233" t="s">
        <v>316</v>
      </c>
      <c r="E136" s="234" t="s">
        <v>1028</v>
      </c>
      <c r="F136" s="235" t="s">
        <v>1029</v>
      </c>
      <c r="G136" s="236" t="s">
        <v>365</v>
      </c>
      <c r="H136" s="237">
        <v>58</v>
      </c>
      <c r="I136" s="239">
        <v>0</v>
      </c>
      <c r="J136" s="238">
        <f>ROUND(I136*H136,2)</f>
        <v>0</v>
      </c>
      <c r="K136" s="135"/>
      <c r="L136" s="136"/>
      <c r="M136" s="137" t="s">
        <v>1</v>
      </c>
      <c r="N136" s="138" t="s">
        <v>37</v>
      </c>
      <c r="O136" s="115">
        <v>0</v>
      </c>
      <c r="P136" s="115">
        <f>O136*H136</f>
        <v>0</v>
      </c>
      <c r="Q136" s="115">
        <v>2.2399999999999998E-3</v>
      </c>
      <c r="R136" s="115">
        <f>Q136*H136</f>
        <v>0.12991999999999998</v>
      </c>
      <c r="S136" s="115">
        <v>0</v>
      </c>
      <c r="T136" s="116">
        <f>S136*H136</f>
        <v>0</v>
      </c>
      <c r="U136" s="29"/>
      <c r="V136" s="29"/>
      <c r="W136" s="29"/>
      <c r="X136" s="29"/>
      <c r="Y136" s="29"/>
      <c r="Z136" s="29"/>
      <c r="AA136" s="29"/>
      <c r="AB136" s="29"/>
      <c r="AC136" s="29"/>
      <c r="AD136" s="29"/>
      <c r="AE136" s="29"/>
      <c r="AR136" s="117" t="s">
        <v>311</v>
      </c>
      <c r="AT136" s="117" t="s">
        <v>316</v>
      </c>
      <c r="AU136" s="117" t="s">
        <v>82</v>
      </c>
      <c r="AY136" s="18" t="s">
        <v>145</v>
      </c>
      <c r="BE136" s="118">
        <f>IF(N136="základní",J136,0)</f>
        <v>0</v>
      </c>
      <c r="BF136" s="118">
        <f>IF(N136="snížená",J136,0)</f>
        <v>0</v>
      </c>
      <c r="BG136" s="118">
        <f>IF(N136="zákl. přenesená",J136,0)</f>
        <v>0</v>
      </c>
      <c r="BH136" s="118">
        <f>IF(N136="sníž. přenesená",J136,0)</f>
        <v>0</v>
      </c>
      <c r="BI136" s="118">
        <f>IF(N136="nulová",J136,0)</f>
        <v>0</v>
      </c>
      <c r="BJ136" s="18" t="s">
        <v>80</v>
      </c>
      <c r="BK136" s="118">
        <f>ROUND(I136*H136,2)</f>
        <v>0</v>
      </c>
      <c r="BL136" s="18" t="s">
        <v>231</v>
      </c>
      <c r="BM136" s="117" t="s">
        <v>1030</v>
      </c>
    </row>
    <row r="137" spans="1:65" s="13" customFormat="1">
      <c r="B137" s="119"/>
      <c r="C137" s="220"/>
      <c r="D137" s="221" t="s">
        <v>153</v>
      </c>
      <c r="E137" s="220"/>
      <c r="F137" s="223" t="s">
        <v>1031</v>
      </c>
      <c r="G137" s="220"/>
      <c r="H137" s="224">
        <v>40.25</v>
      </c>
      <c r="I137" s="220"/>
      <c r="J137" s="220"/>
      <c r="L137" s="119"/>
      <c r="M137" s="122"/>
      <c r="N137" s="123"/>
      <c r="O137" s="123"/>
      <c r="P137" s="123"/>
      <c r="Q137" s="123"/>
      <c r="R137" s="123"/>
      <c r="S137" s="123"/>
      <c r="T137" s="124"/>
      <c r="AT137" s="121" t="s">
        <v>153</v>
      </c>
      <c r="AU137" s="121" t="s">
        <v>82</v>
      </c>
      <c r="AV137" s="13" t="s">
        <v>82</v>
      </c>
      <c r="AW137" s="13" t="s">
        <v>3</v>
      </c>
      <c r="AX137" s="13" t="s">
        <v>80</v>
      </c>
      <c r="AY137" s="121" t="s">
        <v>145</v>
      </c>
    </row>
    <row r="138" spans="1:65" s="2" customFormat="1" ht="37.9" customHeight="1">
      <c r="A138" s="29"/>
      <c r="B138" s="111"/>
      <c r="C138" s="214" t="s">
        <v>202</v>
      </c>
      <c r="D138" s="214" t="s">
        <v>147</v>
      </c>
      <c r="E138" s="215" t="s">
        <v>1032</v>
      </c>
      <c r="F138" s="216" t="s">
        <v>1033</v>
      </c>
      <c r="G138" s="217" t="s">
        <v>365</v>
      </c>
      <c r="H138" s="218">
        <v>56</v>
      </c>
      <c r="I138" s="239">
        <v>0</v>
      </c>
      <c r="J138" s="219">
        <f>ROUND(I138*H138,2)</f>
        <v>0</v>
      </c>
      <c r="K138" s="112"/>
      <c r="L138" s="30"/>
      <c r="M138" s="113" t="s">
        <v>1</v>
      </c>
      <c r="N138" s="114" t="s">
        <v>37</v>
      </c>
      <c r="O138" s="115">
        <v>0.24199999999999999</v>
      </c>
      <c r="P138" s="115">
        <f>O138*H138</f>
        <v>13.552</v>
      </c>
      <c r="Q138" s="115">
        <v>0</v>
      </c>
      <c r="R138" s="115">
        <f>Q138*H138</f>
        <v>0</v>
      </c>
      <c r="S138" s="115">
        <v>0</v>
      </c>
      <c r="T138" s="116">
        <f>S138*H138</f>
        <v>0</v>
      </c>
      <c r="U138" s="29"/>
      <c r="V138" s="29"/>
      <c r="W138" s="29"/>
      <c r="X138" s="29"/>
      <c r="Y138" s="29"/>
      <c r="Z138" s="29"/>
      <c r="AA138" s="29"/>
      <c r="AB138" s="29"/>
      <c r="AC138" s="29"/>
      <c r="AD138" s="29"/>
      <c r="AE138" s="29"/>
      <c r="AR138" s="117" t="s">
        <v>231</v>
      </c>
      <c r="AT138" s="117" t="s">
        <v>147</v>
      </c>
      <c r="AU138" s="117" t="s">
        <v>82</v>
      </c>
      <c r="AY138" s="18" t="s">
        <v>145</v>
      </c>
      <c r="BE138" s="118">
        <f>IF(N138="základní",J138,0)</f>
        <v>0</v>
      </c>
      <c r="BF138" s="118">
        <f>IF(N138="snížená",J138,0)</f>
        <v>0</v>
      </c>
      <c r="BG138" s="118">
        <f>IF(N138="zákl. přenesená",J138,0)</f>
        <v>0</v>
      </c>
      <c r="BH138" s="118">
        <f>IF(N138="sníž. přenesená",J138,0)</f>
        <v>0</v>
      </c>
      <c r="BI138" s="118">
        <f>IF(N138="nulová",J138,0)</f>
        <v>0</v>
      </c>
      <c r="BJ138" s="18" t="s">
        <v>80</v>
      </c>
      <c r="BK138" s="118">
        <f>ROUND(I138*H138,2)</f>
        <v>0</v>
      </c>
      <c r="BL138" s="18" t="s">
        <v>231</v>
      </c>
      <c r="BM138" s="117" t="s">
        <v>1034</v>
      </c>
    </row>
    <row r="139" spans="1:65" s="2" customFormat="1" ht="49.15" customHeight="1">
      <c r="A139" s="29"/>
      <c r="B139" s="111"/>
      <c r="C139" s="233" t="s">
        <v>8</v>
      </c>
      <c r="D139" s="233" t="s">
        <v>316</v>
      </c>
      <c r="E139" s="234" t="s">
        <v>1035</v>
      </c>
      <c r="F139" s="235" t="s">
        <v>1036</v>
      </c>
      <c r="G139" s="236" t="s">
        <v>365</v>
      </c>
      <c r="H139" s="237">
        <v>48.5</v>
      </c>
      <c r="I139" s="239">
        <v>0</v>
      </c>
      <c r="J139" s="238">
        <f>ROUND(I139*H139,2)</f>
        <v>0</v>
      </c>
      <c r="K139" s="135"/>
      <c r="L139" s="136"/>
      <c r="M139" s="137" t="s">
        <v>1</v>
      </c>
      <c r="N139" s="138" t="s">
        <v>37</v>
      </c>
      <c r="O139" s="115">
        <v>0</v>
      </c>
      <c r="P139" s="115">
        <f>O139*H139</f>
        <v>0</v>
      </c>
      <c r="Q139" s="115">
        <v>5.8599999999999998E-3</v>
      </c>
      <c r="R139" s="115">
        <f>Q139*H139</f>
        <v>0.28420999999999996</v>
      </c>
      <c r="S139" s="115">
        <v>0</v>
      </c>
      <c r="T139" s="116">
        <f>S139*H139</f>
        <v>0</v>
      </c>
      <c r="U139" s="29"/>
      <c r="V139" s="29"/>
      <c r="W139" s="29"/>
      <c r="X139" s="29"/>
      <c r="Y139" s="29"/>
      <c r="Z139" s="29"/>
      <c r="AA139" s="29"/>
      <c r="AB139" s="29"/>
      <c r="AC139" s="29"/>
      <c r="AD139" s="29"/>
      <c r="AE139" s="29"/>
      <c r="AR139" s="117" t="s">
        <v>311</v>
      </c>
      <c r="AT139" s="117" t="s">
        <v>316</v>
      </c>
      <c r="AU139" s="117" t="s">
        <v>82</v>
      </c>
      <c r="AY139" s="18" t="s">
        <v>145</v>
      </c>
      <c r="BE139" s="118">
        <f>IF(N139="základní",J139,0)</f>
        <v>0</v>
      </c>
      <c r="BF139" s="118">
        <f>IF(N139="snížená",J139,0)</f>
        <v>0</v>
      </c>
      <c r="BG139" s="118">
        <f>IF(N139="zákl. přenesená",J139,0)</f>
        <v>0</v>
      </c>
      <c r="BH139" s="118">
        <f>IF(N139="sníž. přenesená",J139,0)</f>
        <v>0</v>
      </c>
      <c r="BI139" s="118">
        <f>IF(N139="nulová",J139,0)</f>
        <v>0</v>
      </c>
      <c r="BJ139" s="18" t="s">
        <v>80</v>
      </c>
      <c r="BK139" s="118">
        <f>ROUND(I139*H139,2)</f>
        <v>0</v>
      </c>
      <c r="BL139" s="18" t="s">
        <v>231</v>
      </c>
      <c r="BM139" s="117" t="s">
        <v>1037</v>
      </c>
    </row>
    <row r="140" spans="1:65" s="13" customFormat="1">
      <c r="B140" s="119"/>
      <c r="C140" s="220"/>
      <c r="D140" s="221" t="s">
        <v>153</v>
      </c>
      <c r="E140" s="220"/>
      <c r="F140" s="223" t="s">
        <v>1018</v>
      </c>
      <c r="G140" s="220"/>
      <c r="H140" s="224">
        <v>28.75</v>
      </c>
      <c r="I140" s="220"/>
      <c r="J140" s="220"/>
      <c r="L140" s="119"/>
      <c r="M140" s="122"/>
      <c r="N140" s="123"/>
      <c r="O140" s="123"/>
      <c r="P140" s="123"/>
      <c r="Q140" s="123"/>
      <c r="R140" s="123"/>
      <c r="S140" s="123"/>
      <c r="T140" s="124"/>
      <c r="AT140" s="121" t="s">
        <v>153</v>
      </c>
      <c r="AU140" s="121" t="s">
        <v>82</v>
      </c>
      <c r="AV140" s="13" t="s">
        <v>82</v>
      </c>
      <c r="AW140" s="13" t="s">
        <v>3</v>
      </c>
      <c r="AX140" s="13" t="s">
        <v>80</v>
      </c>
      <c r="AY140" s="121" t="s">
        <v>145</v>
      </c>
    </row>
    <row r="141" spans="1:65" s="2" customFormat="1" ht="24.2" customHeight="1">
      <c r="A141" s="29"/>
      <c r="B141" s="111"/>
      <c r="C141" s="214" t="s">
        <v>212</v>
      </c>
      <c r="D141" s="214" t="s">
        <v>147</v>
      </c>
      <c r="E141" s="215" t="s">
        <v>1038</v>
      </c>
      <c r="F141" s="216" t="s">
        <v>1039</v>
      </c>
      <c r="G141" s="217" t="s">
        <v>365</v>
      </c>
      <c r="H141" s="218">
        <v>48.5</v>
      </c>
      <c r="I141" s="239">
        <v>0</v>
      </c>
      <c r="J141" s="219">
        <f>ROUND(I141*H141,2)</f>
        <v>0</v>
      </c>
      <c r="K141" s="112"/>
      <c r="L141" s="30"/>
      <c r="M141" s="113" t="s">
        <v>1</v>
      </c>
      <c r="N141" s="114" t="s">
        <v>37</v>
      </c>
      <c r="O141" s="115">
        <v>0.11799999999999999</v>
      </c>
      <c r="P141" s="115">
        <f>O141*H141</f>
        <v>5.7229999999999999</v>
      </c>
      <c r="Q141" s="115">
        <v>0</v>
      </c>
      <c r="R141" s="115">
        <f>Q141*H141</f>
        <v>0</v>
      </c>
      <c r="S141" s="115">
        <v>0</v>
      </c>
      <c r="T141" s="116">
        <f>S141*H141</f>
        <v>0</v>
      </c>
      <c r="U141" s="29"/>
      <c r="V141" s="29"/>
      <c r="W141" s="29"/>
      <c r="X141" s="29"/>
      <c r="Y141" s="29"/>
      <c r="Z141" s="29"/>
      <c r="AA141" s="29"/>
      <c r="AB141" s="29"/>
      <c r="AC141" s="29"/>
      <c r="AD141" s="29"/>
      <c r="AE141" s="29"/>
      <c r="AR141" s="117" t="s">
        <v>231</v>
      </c>
      <c r="AT141" s="117" t="s">
        <v>147</v>
      </c>
      <c r="AU141" s="117" t="s">
        <v>82</v>
      </c>
      <c r="AY141" s="18" t="s">
        <v>145</v>
      </c>
      <c r="BE141" s="118">
        <f>IF(N141="základní",J141,0)</f>
        <v>0</v>
      </c>
      <c r="BF141" s="118">
        <f>IF(N141="snížená",J141,0)</f>
        <v>0</v>
      </c>
      <c r="BG141" s="118">
        <f>IF(N141="zákl. přenesená",J141,0)</f>
        <v>0</v>
      </c>
      <c r="BH141" s="118">
        <f>IF(N141="sníž. přenesená",J141,0)</f>
        <v>0</v>
      </c>
      <c r="BI141" s="118">
        <f>IF(N141="nulová",J141,0)</f>
        <v>0</v>
      </c>
      <c r="BJ141" s="18" t="s">
        <v>80</v>
      </c>
      <c r="BK141" s="118">
        <f>ROUND(I141*H141,2)</f>
        <v>0</v>
      </c>
      <c r="BL141" s="18" t="s">
        <v>231</v>
      </c>
      <c r="BM141" s="117" t="s">
        <v>1040</v>
      </c>
    </row>
    <row r="142" spans="1:65" s="2" customFormat="1" ht="24.2" customHeight="1">
      <c r="A142" s="29"/>
      <c r="B142" s="111"/>
      <c r="C142" s="233" t="s">
        <v>218</v>
      </c>
      <c r="D142" s="233" t="s">
        <v>316</v>
      </c>
      <c r="E142" s="234" t="s">
        <v>1041</v>
      </c>
      <c r="F142" s="235" t="s">
        <v>1042</v>
      </c>
      <c r="G142" s="236" t="s">
        <v>365</v>
      </c>
      <c r="H142" s="237">
        <v>42</v>
      </c>
      <c r="I142" s="239">
        <v>0</v>
      </c>
      <c r="J142" s="238">
        <f>ROUND(I142*H142,2)</f>
        <v>0</v>
      </c>
      <c r="K142" s="135"/>
      <c r="L142" s="136"/>
      <c r="M142" s="137" t="s">
        <v>1</v>
      </c>
      <c r="N142" s="138" t="s">
        <v>37</v>
      </c>
      <c r="O142" s="115">
        <v>0</v>
      </c>
      <c r="P142" s="115">
        <f>O142*H142</f>
        <v>0</v>
      </c>
      <c r="Q142" s="115">
        <v>1.83E-3</v>
      </c>
      <c r="R142" s="115">
        <f>Q142*H142</f>
        <v>7.6859999999999998E-2</v>
      </c>
      <c r="S142" s="115">
        <v>0</v>
      </c>
      <c r="T142" s="116">
        <f>S142*H142</f>
        <v>0</v>
      </c>
      <c r="U142" s="29"/>
      <c r="V142" s="29"/>
      <c r="W142" s="29"/>
      <c r="X142" s="29"/>
      <c r="Y142" s="29"/>
      <c r="Z142" s="29"/>
      <c r="AA142" s="29"/>
      <c r="AB142" s="29"/>
      <c r="AC142" s="29"/>
      <c r="AD142" s="29"/>
      <c r="AE142" s="29"/>
      <c r="AR142" s="117" t="s">
        <v>311</v>
      </c>
      <c r="AT142" s="117" t="s">
        <v>316</v>
      </c>
      <c r="AU142" s="117" t="s">
        <v>82</v>
      </c>
      <c r="AY142" s="18" t="s">
        <v>145</v>
      </c>
      <c r="BE142" s="118">
        <f>IF(N142="základní",J142,0)</f>
        <v>0</v>
      </c>
      <c r="BF142" s="118">
        <f>IF(N142="snížená",J142,0)</f>
        <v>0</v>
      </c>
      <c r="BG142" s="118">
        <f>IF(N142="zákl. přenesená",J142,0)</f>
        <v>0</v>
      </c>
      <c r="BH142" s="118">
        <f>IF(N142="sníž. přenesená",J142,0)</f>
        <v>0</v>
      </c>
      <c r="BI142" s="118">
        <f>IF(N142="nulová",J142,0)</f>
        <v>0</v>
      </c>
      <c r="BJ142" s="18" t="s">
        <v>80</v>
      </c>
      <c r="BK142" s="118">
        <f>ROUND(I142*H142,2)</f>
        <v>0</v>
      </c>
      <c r="BL142" s="18" t="s">
        <v>231</v>
      </c>
      <c r="BM142" s="117" t="s">
        <v>1043</v>
      </c>
    </row>
    <row r="143" spans="1:65" s="13" customFormat="1">
      <c r="B143" s="119"/>
      <c r="C143" s="220"/>
      <c r="D143" s="221" t="s">
        <v>153</v>
      </c>
      <c r="E143" s="220"/>
      <c r="F143" s="223" t="s">
        <v>1044</v>
      </c>
      <c r="G143" s="220"/>
      <c r="H143" s="224">
        <v>34.5</v>
      </c>
      <c r="I143" s="220"/>
      <c r="J143" s="220"/>
      <c r="L143" s="119"/>
      <c r="M143" s="122"/>
      <c r="N143" s="123"/>
      <c r="O143" s="123"/>
      <c r="P143" s="123"/>
      <c r="Q143" s="123"/>
      <c r="R143" s="123"/>
      <c r="S143" s="123"/>
      <c r="T143" s="124"/>
      <c r="AT143" s="121" t="s">
        <v>153</v>
      </c>
      <c r="AU143" s="121" t="s">
        <v>82</v>
      </c>
      <c r="AV143" s="13" t="s">
        <v>82</v>
      </c>
      <c r="AW143" s="13" t="s">
        <v>3</v>
      </c>
      <c r="AX143" s="13" t="s">
        <v>80</v>
      </c>
      <c r="AY143" s="121" t="s">
        <v>145</v>
      </c>
    </row>
    <row r="144" spans="1:65" s="2" customFormat="1" ht="21.75" customHeight="1">
      <c r="A144" s="29"/>
      <c r="B144" s="111"/>
      <c r="C144" s="214" t="s">
        <v>227</v>
      </c>
      <c r="D144" s="214" t="s">
        <v>147</v>
      </c>
      <c r="E144" s="215" t="s">
        <v>1045</v>
      </c>
      <c r="F144" s="216" t="s">
        <v>1046</v>
      </c>
      <c r="G144" s="217" t="s">
        <v>319</v>
      </c>
      <c r="H144" s="218">
        <v>1</v>
      </c>
      <c r="I144" s="239">
        <v>0</v>
      </c>
      <c r="J144" s="219">
        <f>ROUND(I144*H144,2)</f>
        <v>0</v>
      </c>
      <c r="K144" s="112"/>
      <c r="L144" s="30"/>
      <c r="M144" s="113" t="s">
        <v>1</v>
      </c>
      <c r="N144" s="114" t="s">
        <v>37</v>
      </c>
      <c r="O144" s="115">
        <v>0.74</v>
      </c>
      <c r="P144" s="115">
        <f>O144*H144</f>
        <v>0.74</v>
      </c>
      <c r="Q144" s="115">
        <v>0</v>
      </c>
      <c r="R144" s="115">
        <f>Q144*H144</f>
        <v>0</v>
      </c>
      <c r="S144" s="115">
        <v>0</v>
      </c>
      <c r="T144" s="116">
        <f>S144*H144</f>
        <v>0</v>
      </c>
      <c r="U144" s="29"/>
      <c r="V144" s="29"/>
      <c r="W144" s="29"/>
      <c r="X144" s="29"/>
      <c r="Y144" s="29"/>
      <c r="Z144" s="29"/>
      <c r="AA144" s="29"/>
      <c r="AB144" s="29"/>
      <c r="AC144" s="29"/>
      <c r="AD144" s="29"/>
      <c r="AE144" s="29"/>
      <c r="AR144" s="117" t="s">
        <v>231</v>
      </c>
      <c r="AT144" s="117" t="s">
        <v>147</v>
      </c>
      <c r="AU144" s="117" t="s">
        <v>82</v>
      </c>
      <c r="AY144" s="18" t="s">
        <v>145</v>
      </c>
      <c r="BE144" s="118">
        <f>IF(N144="základní",J144,0)</f>
        <v>0</v>
      </c>
      <c r="BF144" s="118">
        <f>IF(N144="snížená",J144,0)</f>
        <v>0</v>
      </c>
      <c r="BG144" s="118">
        <f>IF(N144="zákl. přenesená",J144,0)</f>
        <v>0</v>
      </c>
      <c r="BH144" s="118">
        <f>IF(N144="sníž. přenesená",J144,0)</f>
        <v>0</v>
      </c>
      <c r="BI144" s="118">
        <f>IF(N144="nulová",J144,0)</f>
        <v>0</v>
      </c>
      <c r="BJ144" s="18" t="s">
        <v>80</v>
      </c>
      <c r="BK144" s="118">
        <f>ROUND(I144*H144,2)</f>
        <v>0</v>
      </c>
      <c r="BL144" s="18" t="s">
        <v>231</v>
      </c>
      <c r="BM144" s="117" t="s">
        <v>1047</v>
      </c>
    </row>
    <row r="145" spans="1:65" s="2" customFormat="1" ht="16.5" customHeight="1">
      <c r="A145" s="29"/>
      <c r="B145" s="111"/>
      <c r="C145" s="233" t="s">
        <v>231</v>
      </c>
      <c r="D145" s="233" t="s">
        <v>316</v>
      </c>
      <c r="E145" s="234" t="s">
        <v>1048</v>
      </c>
      <c r="F145" s="235" t="s">
        <v>1049</v>
      </c>
      <c r="G145" s="236" t="s">
        <v>482</v>
      </c>
      <c r="H145" s="237">
        <v>1</v>
      </c>
      <c r="I145" s="239">
        <v>0</v>
      </c>
      <c r="J145" s="238">
        <f>ROUND(I145*H145,2)</f>
        <v>0</v>
      </c>
      <c r="K145" s="135"/>
      <c r="L145" s="136"/>
      <c r="M145" s="137" t="s">
        <v>1</v>
      </c>
      <c r="N145" s="138" t="s">
        <v>37</v>
      </c>
      <c r="O145" s="115">
        <v>0</v>
      </c>
      <c r="P145" s="115">
        <f>O145*H145</f>
        <v>0</v>
      </c>
      <c r="Q145" s="115">
        <v>0</v>
      </c>
      <c r="R145" s="115">
        <f>Q145*H145</f>
        <v>0</v>
      </c>
      <c r="S145" s="115">
        <v>0</v>
      </c>
      <c r="T145" s="116">
        <f>S145*H145</f>
        <v>0</v>
      </c>
      <c r="U145" s="29"/>
      <c r="V145" s="29"/>
      <c r="W145" s="29"/>
      <c r="X145" s="29"/>
      <c r="Y145" s="29"/>
      <c r="Z145" s="29"/>
      <c r="AA145" s="29"/>
      <c r="AB145" s="29"/>
      <c r="AC145" s="29"/>
      <c r="AD145" s="29"/>
      <c r="AE145" s="29"/>
      <c r="AR145" s="117" t="s">
        <v>311</v>
      </c>
      <c r="AT145" s="117" t="s">
        <v>316</v>
      </c>
      <c r="AU145" s="117" t="s">
        <v>82</v>
      </c>
      <c r="AY145" s="18" t="s">
        <v>145</v>
      </c>
      <c r="BE145" s="118">
        <f>IF(N145="základní",J145,0)</f>
        <v>0</v>
      </c>
      <c r="BF145" s="118">
        <f>IF(N145="snížená",J145,0)</f>
        <v>0</v>
      </c>
      <c r="BG145" s="118">
        <f>IF(N145="zákl. přenesená",J145,0)</f>
        <v>0</v>
      </c>
      <c r="BH145" s="118">
        <f>IF(N145="sníž. přenesená",J145,0)</f>
        <v>0</v>
      </c>
      <c r="BI145" s="118">
        <f>IF(N145="nulová",J145,0)</f>
        <v>0</v>
      </c>
      <c r="BJ145" s="18" t="s">
        <v>80</v>
      </c>
      <c r="BK145" s="118">
        <f>ROUND(I145*H145,2)</f>
        <v>0</v>
      </c>
      <c r="BL145" s="18" t="s">
        <v>231</v>
      </c>
      <c r="BM145" s="117" t="s">
        <v>1050</v>
      </c>
    </row>
    <row r="146" spans="1:65" s="2" customFormat="1" ht="16.5" customHeight="1">
      <c r="A146" s="29"/>
      <c r="B146" s="111"/>
      <c r="C146" s="214" t="s">
        <v>238</v>
      </c>
      <c r="D146" s="214" t="s">
        <v>147</v>
      </c>
      <c r="E146" s="215" t="s">
        <v>1051</v>
      </c>
      <c r="F146" s="216" t="s">
        <v>1052</v>
      </c>
      <c r="G146" s="217" t="s">
        <v>482</v>
      </c>
      <c r="H146" s="218">
        <v>1</v>
      </c>
      <c r="I146" s="239">
        <v>0</v>
      </c>
      <c r="J146" s="219">
        <f>ROUND(I146*H146,2)</f>
        <v>0</v>
      </c>
      <c r="K146" s="112"/>
      <c r="L146" s="30"/>
      <c r="M146" s="113" t="s">
        <v>1</v>
      </c>
      <c r="N146" s="114" t="s">
        <v>37</v>
      </c>
      <c r="O146" s="115">
        <v>0.48</v>
      </c>
      <c r="P146" s="115">
        <f>O146*H146</f>
        <v>0.48</v>
      </c>
      <c r="Q146" s="115">
        <v>0</v>
      </c>
      <c r="R146" s="115">
        <f>Q146*H146</f>
        <v>0</v>
      </c>
      <c r="S146" s="115">
        <v>0</v>
      </c>
      <c r="T146" s="116">
        <f>S146*H146</f>
        <v>0</v>
      </c>
      <c r="U146" s="29"/>
      <c r="V146" s="29"/>
      <c r="W146" s="29"/>
      <c r="X146" s="29"/>
      <c r="Y146" s="29"/>
      <c r="Z146" s="29"/>
      <c r="AA146" s="29"/>
      <c r="AB146" s="29"/>
      <c r="AC146" s="29"/>
      <c r="AD146" s="29"/>
      <c r="AE146" s="29"/>
      <c r="AR146" s="117" t="s">
        <v>231</v>
      </c>
      <c r="AT146" s="117" t="s">
        <v>147</v>
      </c>
      <c r="AU146" s="117" t="s">
        <v>82</v>
      </c>
      <c r="AY146" s="18" t="s">
        <v>145</v>
      </c>
      <c r="BE146" s="118">
        <f>IF(N146="základní",J146,0)</f>
        <v>0</v>
      </c>
      <c r="BF146" s="118">
        <f>IF(N146="snížená",J146,0)</f>
        <v>0</v>
      </c>
      <c r="BG146" s="118">
        <f>IF(N146="zákl. přenesená",J146,0)</f>
        <v>0</v>
      </c>
      <c r="BH146" s="118">
        <f>IF(N146="sníž. přenesená",J146,0)</f>
        <v>0</v>
      </c>
      <c r="BI146" s="118">
        <f>IF(N146="nulová",J146,0)</f>
        <v>0</v>
      </c>
      <c r="BJ146" s="18" t="s">
        <v>80</v>
      </c>
      <c r="BK146" s="118">
        <f>ROUND(I146*H146,2)</f>
        <v>0</v>
      </c>
      <c r="BL146" s="18" t="s">
        <v>231</v>
      </c>
      <c r="BM146" s="117" t="s">
        <v>1053</v>
      </c>
    </row>
    <row r="147" spans="1:65" s="12" customFormat="1" ht="22.9" customHeight="1">
      <c r="B147" s="103"/>
      <c r="C147" s="208"/>
      <c r="D147" s="209" t="s">
        <v>71</v>
      </c>
      <c r="E147" s="212" t="s">
        <v>1054</v>
      </c>
      <c r="F147" s="212" t="s">
        <v>1055</v>
      </c>
      <c r="G147" s="208"/>
      <c r="H147" s="208"/>
      <c r="I147" s="208"/>
      <c r="J147" s="213">
        <f>BK147</f>
        <v>0</v>
      </c>
      <c r="L147" s="103"/>
      <c r="M147" s="105"/>
      <c r="N147" s="106"/>
      <c r="O147" s="106"/>
      <c r="P147" s="107">
        <f>SUM(P148:P155)</f>
        <v>23.504999999999999</v>
      </c>
      <c r="Q147" s="106"/>
      <c r="R147" s="107">
        <f>SUM(R148:R155)</f>
        <v>0</v>
      </c>
      <c r="S147" s="106"/>
      <c r="T147" s="108">
        <f>SUM(T148:T155)</f>
        <v>0</v>
      </c>
      <c r="AR147" s="104" t="s">
        <v>82</v>
      </c>
      <c r="AT147" s="109" t="s">
        <v>71</v>
      </c>
      <c r="AU147" s="109" t="s">
        <v>80</v>
      </c>
      <c r="AY147" s="104" t="s">
        <v>145</v>
      </c>
      <c r="BK147" s="110">
        <f>SUM(BK148:BK155)</f>
        <v>0</v>
      </c>
    </row>
    <row r="148" spans="1:65" s="2" customFormat="1" ht="33" customHeight="1">
      <c r="A148" s="29"/>
      <c r="B148" s="111"/>
      <c r="C148" s="214" t="s">
        <v>243</v>
      </c>
      <c r="D148" s="214" t="s">
        <v>147</v>
      </c>
      <c r="E148" s="215" t="s">
        <v>1056</v>
      </c>
      <c r="F148" s="216" t="s">
        <v>1057</v>
      </c>
      <c r="G148" s="217" t="s">
        <v>482</v>
      </c>
      <c r="H148" s="218">
        <v>1</v>
      </c>
      <c r="I148" s="239">
        <v>0</v>
      </c>
      <c r="J148" s="219">
        <f t="shared" ref="J148:J155" si="0">ROUND(I148*H148,2)</f>
        <v>0</v>
      </c>
      <c r="K148" s="112"/>
      <c r="L148" s="30"/>
      <c r="M148" s="113" t="s">
        <v>1</v>
      </c>
      <c r="N148" s="114" t="s">
        <v>37</v>
      </c>
      <c r="O148" s="115">
        <v>0</v>
      </c>
      <c r="P148" s="115">
        <f t="shared" ref="P148:P155" si="1">O148*H148</f>
        <v>0</v>
      </c>
      <c r="Q148" s="115">
        <v>0</v>
      </c>
      <c r="R148" s="115">
        <f t="shared" ref="R148:R155" si="2">Q148*H148</f>
        <v>0</v>
      </c>
      <c r="S148" s="115">
        <v>0</v>
      </c>
      <c r="T148" s="116">
        <f t="shared" ref="T148:T155" si="3">S148*H148</f>
        <v>0</v>
      </c>
      <c r="U148" s="29"/>
      <c r="V148" s="29"/>
      <c r="W148" s="29"/>
      <c r="X148" s="29"/>
      <c r="Y148" s="29"/>
      <c r="Z148" s="29"/>
      <c r="AA148" s="29"/>
      <c r="AB148" s="29"/>
      <c r="AC148" s="29"/>
      <c r="AD148" s="29"/>
      <c r="AE148" s="29"/>
      <c r="AR148" s="117" t="s">
        <v>231</v>
      </c>
      <c r="AT148" s="117" t="s">
        <v>147</v>
      </c>
      <c r="AU148" s="117" t="s">
        <v>82</v>
      </c>
      <c r="AY148" s="18" t="s">
        <v>145</v>
      </c>
      <c r="BE148" s="118">
        <f t="shared" ref="BE148:BE155" si="4">IF(N148="základní",J148,0)</f>
        <v>0</v>
      </c>
      <c r="BF148" s="118">
        <f t="shared" ref="BF148:BF155" si="5">IF(N148="snížená",J148,0)</f>
        <v>0</v>
      </c>
      <c r="BG148" s="118">
        <f t="shared" ref="BG148:BG155" si="6">IF(N148="zákl. přenesená",J148,0)</f>
        <v>0</v>
      </c>
      <c r="BH148" s="118">
        <f t="shared" ref="BH148:BH155" si="7">IF(N148="sníž. přenesená",J148,0)</f>
        <v>0</v>
      </c>
      <c r="BI148" s="118">
        <f t="shared" ref="BI148:BI155" si="8">IF(N148="nulová",J148,0)</f>
        <v>0</v>
      </c>
      <c r="BJ148" s="18" t="s">
        <v>80</v>
      </c>
      <c r="BK148" s="118">
        <f t="shared" ref="BK148:BK155" si="9">ROUND(I148*H148,2)</f>
        <v>0</v>
      </c>
      <c r="BL148" s="18" t="s">
        <v>231</v>
      </c>
      <c r="BM148" s="117" t="s">
        <v>1058</v>
      </c>
    </row>
    <row r="149" spans="1:65" s="2" customFormat="1" ht="33" customHeight="1">
      <c r="A149" s="29"/>
      <c r="B149" s="111"/>
      <c r="C149" s="214" t="s">
        <v>248</v>
      </c>
      <c r="D149" s="214" t="s">
        <v>147</v>
      </c>
      <c r="E149" s="215" t="s">
        <v>1059</v>
      </c>
      <c r="F149" s="216" t="s">
        <v>1060</v>
      </c>
      <c r="G149" s="217" t="s">
        <v>482</v>
      </c>
      <c r="H149" s="218">
        <v>1</v>
      </c>
      <c r="I149" s="239">
        <v>0</v>
      </c>
      <c r="J149" s="219">
        <f t="shared" si="0"/>
        <v>0</v>
      </c>
      <c r="K149" s="112"/>
      <c r="L149" s="30"/>
      <c r="M149" s="113" t="s">
        <v>1</v>
      </c>
      <c r="N149" s="114" t="s">
        <v>37</v>
      </c>
      <c r="O149" s="115">
        <v>0</v>
      </c>
      <c r="P149" s="115">
        <f t="shared" si="1"/>
        <v>0</v>
      </c>
      <c r="Q149" s="115">
        <v>0</v>
      </c>
      <c r="R149" s="115">
        <f t="shared" si="2"/>
        <v>0</v>
      </c>
      <c r="S149" s="115">
        <v>0</v>
      </c>
      <c r="T149" s="116">
        <f t="shared" si="3"/>
        <v>0</v>
      </c>
      <c r="U149" s="29"/>
      <c r="V149" s="29"/>
      <c r="W149" s="29"/>
      <c r="X149" s="29"/>
      <c r="Y149" s="29"/>
      <c r="Z149" s="29"/>
      <c r="AA149" s="29"/>
      <c r="AB149" s="29"/>
      <c r="AC149" s="29"/>
      <c r="AD149" s="29"/>
      <c r="AE149" s="29"/>
      <c r="AR149" s="117" t="s">
        <v>231</v>
      </c>
      <c r="AT149" s="117" t="s">
        <v>147</v>
      </c>
      <c r="AU149" s="117" t="s">
        <v>82</v>
      </c>
      <c r="AY149" s="18" t="s">
        <v>145</v>
      </c>
      <c r="BE149" s="118">
        <f t="shared" si="4"/>
        <v>0</v>
      </c>
      <c r="BF149" s="118">
        <f t="shared" si="5"/>
        <v>0</v>
      </c>
      <c r="BG149" s="118">
        <f t="shared" si="6"/>
        <v>0</v>
      </c>
      <c r="BH149" s="118">
        <f t="shared" si="7"/>
        <v>0</v>
      </c>
      <c r="BI149" s="118">
        <f t="shared" si="8"/>
        <v>0</v>
      </c>
      <c r="BJ149" s="18" t="s">
        <v>80</v>
      </c>
      <c r="BK149" s="118">
        <f t="shared" si="9"/>
        <v>0</v>
      </c>
      <c r="BL149" s="18" t="s">
        <v>231</v>
      </c>
      <c r="BM149" s="117" t="s">
        <v>1061</v>
      </c>
    </row>
    <row r="150" spans="1:65" s="2" customFormat="1" ht="16.5" customHeight="1">
      <c r="A150" s="29"/>
      <c r="B150" s="111"/>
      <c r="C150" s="214" t="s">
        <v>252</v>
      </c>
      <c r="D150" s="214" t="s">
        <v>147</v>
      </c>
      <c r="E150" s="215" t="s">
        <v>1062</v>
      </c>
      <c r="F150" s="216" t="s">
        <v>1063</v>
      </c>
      <c r="G150" s="217" t="s">
        <v>482</v>
      </c>
      <c r="H150" s="218">
        <v>1</v>
      </c>
      <c r="I150" s="239">
        <v>0</v>
      </c>
      <c r="J150" s="219">
        <f t="shared" si="0"/>
        <v>0</v>
      </c>
      <c r="K150" s="112"/>
      <c r="L150" s="30"/>
      <c r="M150" s="113" t="s">
        <v>1</v>
      </c>
      <c r="N150" s="114" t="s">
        <v>37</v>
      </c>
      <c r="O150" s="115">
        <v>0</v>
      </c>
      <c r="P150" s="115">
        <f t="shared" si="1"/>
        <v>0</v>
      </c>
      <c r="Q150" s="115">
        <v>0</v>
      </c>
      <c r="R150" s="115">
        <f t="shared" si="2"/>
        <v>0</v>
      </c>
      <c r="S150" s="115">
        <v>0</v>
      </c>
      <c r="T150" s="116">
        <f t="shared" si="3"/>
        <v>0</v>
      </c>
      <c r="U150" s="29"/>
      <c r="V150" s="29"/>
      <c r="W150" s="29"/>
      <c r="X150" s="29"/>
      <c r="Y150" s="29"/>
      <c r="Z150" s="29"/>
      <c r="AA150" s="29"/>
      <c r="AB150" s="29"/>
      <c r="AC150" s="29"/>
      <c r="AD150" s="29"/>
      <c r="AE150" s="29"/>
      <c r="AR150" s="117" t="s">
        <v>231</v>
      </c>
      <c r="AT150" s="117" t="s">
        <v>147</v>
      </c>
      <c r="AU150" s="117" t="s">
        <v>82</v>
      </c>
      <c r="AY150" s="18" t="s">
        <v>145</v>
      </c>
      <c r="BE150" s="118">
        <f t="shared" si="4"/>
        <v>0</v>
      </c>
      <c r="BF150" s="118">
        <f t="shared" si="5"/>
        <v>0</v>
      </c>
      <c r="BG150" s="118">
        <f t="shared" si="6"/>
        <v>0</v>
      </c>
      <c r="BH150" s="118">
        <f t="shared" si="7"/>
        <v>0</v>
      </c>
      <c r="BI150" s="118">
        <f t="shared" si="8"/>
        <v>0</v>
      </c>
      <c r="BJ150" s="18" t="s">
        <v>80</v>
      </c>
      <c r="BK150" s="118">
        <f t="shared" si="9"/>
        <v>0</v>
      </c>
      <c r="BL150" s="18" t="s">
        <v>231</v>
      </c>
      <c r="BM150" s="117" t="s">
        <v>1064</v>
      </c>
    </row>
    <row r="151" spans="1:65" s="2" customFormat="1" ht="16.5" customHeight="1">
      <c r="A151" s="29"/>
      <c r="B151" s="111"/>
      <c r="C151" s="214" t="s">
        <v>7</v>
      </c>
      <c r="D151" s="214" t="s">
        <v>147</v>
      </c>
      <c r="E151" s="215" t="s">
        <v>1065</v>
      </c>
      <c r="F151" s="216" t="s">
        <v>1066</v>
      </c>
      <c r="G151" s="217" t="s">
        <v>482</v>
      </c>
      <c r="H151" s="218">
        <v>2</v>
      </c>
      <c r="I151" s="239">
        <v>0</v>
      </c>
      <c r="J151" s="219">
        <f t="shared" si="0"/>
        <v>0</v>
      </c>
      <c r="K151" s="112"/>
      <c r="L151" s="30"/>
      <c r="M151" s="113" t="s">
        <v>1</v>
      </c>
      <c r="N151" s="114" t="s">
        <v>37</v>
      </c>
      <c r="O151" s="115">
        <v>0</v>
      </c>
      <c r="P151" s="115">
        <f t="shared" si="1"/>
        <v>0</v>
      </c>
      <c r="Q151" s="115">
        <v>0</v>
      </c>
      <c r="R151" s="115">
        <f t="shared" si="2"/>
        <v>0</v>
      </c>
      <c r="S151" s="115">
        <v>0</v>
      </c>
      <c r="T151" s="116">
        <f t="shared" si="3"/>
        <v>0</v>
      </c>
      <c r="U151" s="29"/>
      <c r="V151" s="29"/>
      <c r="W151" s="29"/>
      <c r="X151" s="29"/>
      <c r="Y151" s="29"/>
      <c r="Z151" s="29"/>
      <c r="AA151" s="29"/>
      <c r="AB151" s="29"/>
      <c r="AC151" s="29"/>
      <c r="AD151" s="29"/>
      <c r="AE151" s="29"/>
      <c r="AR151" s="117" t="s">
        <v>231</v>
      </c>
      <c r="AT151" s="117" t="s">
        <v>147</v>
      </c>
      <c r="AU151" s="117" t="s">
        <v>82</v>
      </c>
      <c r="AY151" s="18" t="s">
        <v>145</v>
      </c>
      <c r="BE151" s="118">
        <f t="shared" si="4"/>
        <v>0</v>
      </c>
      <c r="BF151" s="118">
        <f t="shared" si="5"/>
        <v>0</v>
      </c>
      <c r="BG151" s="118">
        <f t="shared" si="6"/>
        <v>0</v>
      </c>
      <c r="BH151" s="118">
        <f t="shared" si="7"/>
        <v>0</v>
      </c>
      <c r="BI151" s="118">
        <f t="shared" si="8"/>
        <v>0</v>
      </c>
      <c r="BJ151" s="18" t="s">
        <v>80</v>
      </c>
      <c r="BK151" s="118">
        <f t="shared" si="9"/>
        <v>0</v>
      </c>
      <c r="BL151" s="18" t="s">
        <v>231</v>
      </c>
      <c r="BM151" s="117" t="s">
        <v>1067</v>
      </c>
    </row>
    <row r="152" spans="1:65" s="2" customFormat="1" ht="16.5" customHeight="1">
      <c r="A152" s="29"/>
      <c r="B152" s="111"/>
      <c r="C152" s="214" t="s">
        <v>264</v>
      </c>
      <c r="D152" s="214" t="s">
        <v>147</v>
      </c>
      <c r="E152" s="215" t="s">
        <v>1068</v>
      </c>
      <c r="F152" s="216" t="s">
        <v>1069</v>
      </c>
      <c r="G152" s="217" t="s">
        <v>482</v>
      </c>
      <c r="H152" s="218">
        <v>2</v>
      </c>
      <c r="I152" s="239">
        <v>0</v>
      </c>
      <c r="J152" s="219">
        <f t="shared" si="0"/>
        <v>0</v>
      </c>
      <c r="K152" s="112"/>
      <c r="L152" s="30"/>
      <c r="M152" s="113" t="s">
        <v>1</v>
      </c>
      <c r="N152" s="114" t="s">
        <v>37</v>
      </c>
      <c r="O152" s="115">
        <v>0</v>
      </c>
      <c r="P152" s="115">
        <f t="shared" si="1"/>
        <v>0</v>
      </c>
      <c r="Q152" s="115">
        <v>0</v>
      </c>
      <c r="R152" s="115">
        <f t="shared" si="2"/>
        <v>0</v>
      </c>
      <c r="S152" s="115">
        <v>0</v>
      </c>
      <c r="T152" s="116">
        <f t="shared" si="3"/>
        <v>0</v>
      </c>
      <c r="U152" s="29"/>
      <c r="V152" s="29"/>
      <c r="W152" s="29"/>
      <c r="X152" s="29"/>
      <c r="Y152" s="29"/>
      <c r="Z152" s="29"/>
      <c r="AA152" s="29"/>
      <c r="AB152" s="29"/>
      <c r="AC152" s="29"/>
      <c r="AD152" s="29"/>
      <c r="AE152" s="29"/>
      <c r="AR152" s="117" t="s">
        <v>231</v>
      </c>
      <c r="AT152" s="117" t="s">
        <v>147</v>
      </c>
      <c r="AU152" s="117" t="s">
        <v>82</v>
      </c>
      <c r="AY152" s="18" t="s">
        <v>145</v>
      </c>
      <c r="BE152" s="118">
        <f t="shared" si="4"/>
        <v>0</v>
      </c>
      <c r="BF152" s="118">
        <f t="shared" si="5"/>
        <v>0</v>
      </c>
      <c r="BG152" s="118">
        <f t="shared" si="6"/>
        <v>0</v>
      </c>
      <c r="BH152" s="118">
        <f t="shared" si="7"/>
        <v>0</v>
      </c>
      <c r="BI152" s="118">
        <f t="shared" si="8"/>
        <v>0</v>
      </c>
      <c r="BJ152" s="18" t="s">
        <v>80</v>
      </c>
      <c r="BK152" s="118">
        <f t="shared" si="9"/>
        <v>0</v>
      </c>
      <c r="BL152" s="18" t="s">
        <v>231</v>
      </c>
      <c r="BM152" s="117" t="s">
        <v>1070</v>
      </c>
    </row>
    <row r="153" spans="1:65" s="2" customFormat="1" ht="16.5" customHeight="1">
      <c r="A153" s="29"/>
      <c r="B153" s="111"/>
      <c r="C153" s="214" t="s">
        <v>268</v>
      </c>
      <c r="D153" s="214" t="s">
        <v>147</v>
      </c>
      <c r="E153" s="215" t="s">
        <v>1071</v>
      </c>
      <c r="F153" s="216" t="s">
        <v>1072</v>
      </c>
      <c r="G153" s="217" t="s">
        <v>482</v>
      </c>
      <c r="H153" s="218">
        <v>2</v>
      </c>
      <c r="I153" s="239">
        <v>0</v>
      </c>
      <c r="J153" s="219">
        <f t="shared" si="0"/>
        <v>0</v>
      </c>
      <c r="K153" s="112"/>
      <c r="L153" s="30"/>
      <c r="M153" s="113" t="s">
        <v>1</v>
      </c>
      <c r="N153" s="114" t="s">
        <v>37</v>
      </c>
      <c r="O153" s="115">
        <v>0</v>
      </c>
      <c r="P153" s="115">
        <f t="shared" si="1"/>
        <v>0</v>
      </c>
      <c r="Q153" s="115">
        <v>0</v>
      </c>
      <c r="R153" s="115">
        <f t="shared" si="2"/>
        <v>0</v>
      </c>
      <c r="S153" s="115">
        <v>0</v>
      </c>
      <c r="T153" s="116">
        <f t="shared" si="3"/>
        <v>0</v>
      </c>
      <c r="U153" s="29"/>
      <c r="V153" s="29"/>
      <c r="W153" s="29"/>
      <c r="X153" s="29"/>
      <c r="Y153" s="29"/>
      <c r="Z153" s="29"/>
      <c r="AA153" s="29"/>
      <c r="AB153" s="29"/>
      <c r="AC153" s="29"/>
      <c r="AD153" s="29"/>
      <c r="AE153" s="29"/>
      <c r="AR153" s="117" t="s">
        <v>231</v>
      </c>
      <c r="AT153" s="117" t="s">
        <v>147</v>
      </c>
      <c r="AU153" s="117" t="s">
        <v>82</v>
      </c>
      <c r="AY153" s="18" t="s">
        <v>145</v>
      </c>
      <c r="BE153" s="118">
        <f t="shared" si="4"/>
        <v>0</v>
      </c>
      <c r="BF153" s="118">
        <f t="shared" si="5"/>
        <v>0</v>
      </c>
      <c r="BG153" s="118">
        <f t="shared" si="6"/>
        <v>0</v>
      </c>
      <c r="BH153" s="118">
        <f t="shared" si="7"/>
        <v>0</v>
      </c>
      <c r="BI153" s="118">
        <f t="shared" si="8"/>
        <v>0</v>
      </c>
      <c r="BJ153" s="18" t="s">
        <v>80</v>
      </c>
      <c r="BK153" s="118">
        <f t="shared" si="9"/>
        <v>0</v>
      </c>
      <c r="BL153" s="18" t="s">
        <v>231</v>
      </c>
      <c r="BM153" s="117" t="s">
        <v>1073</v>
      </c>
    </row>
    <row r="154" spans="1:65" s="2" customFormat="1" ht="16.5" customHeight="1">
      <c r="A154" s="29"/>
      <c r="B154" s="111"/>
      <c r="C154" s="214" t="s">
        <v>276</v>
      </c>
      <c r="D154" s="214" t="s">
        <v>147</v>
      </c>
      <c r="E154" s="215" t="s">
        <v>1074</v>
      </c>
      <c r="F154" s="216" t="s">
        <v>1075</v>
      </c>
      <c r="G154" s="217" t="s">
        <v>482</v>
      </c>
      <c r="H154" s="218">
        <v>2</v>
      </c>
      <c r="I154" s="239">
        <v>0</v>
      </c>
      <c r="J154" s="219">
        <f t="shared" si="0"/>
        <v>0</v>
      </c>
      <c r="K154" s="112"/>
      <c r="L154" s="30"/>
      <c r="M154" s="113" t="s">
        <v>1</v>
      </c>
      <c r="N154" s="114" t="s">
        <v>37</v>
      </c>
      <c r="O154" s="115">
        <v>0</v>
      </c>
      <c r="P154" s="115">
        <f t="shared" si="1"/>
        <v>0</v>
      </c>
      <c r="Q154" s="115">
        <v>0</v>
      </c>
      <c r="R154" s="115">
        <f t="shared" si="2"/>
        <v>0</v>
      </c>
      <c r="S154" s="115">
        <v>0</v>
      </c>
      <c r="T154" s="116">
        <f t="shared" si="3"/>
        <v>0</v>
      </c>
      <c r="U154" s="29"/>
      <c r="V154" s="29"/>
      <c r="W154" s="29"/>
      <c r="X154" s="29"/>
      <c r="Y154" s="29"/>
      <c r="Z154" s="29"/>
      <c r="AA154" s="29"/>
      <c r="AB154" s="29"/>
      <c r="AC154" s="29"/>
      <c r="AD154" s="29"/>
      <c r="AE154" s="29"/>
      <c r="AR154" s="117" t="s">
        <v>231</v>
      </c>
      <c r="AT154" s="117" t="s">
        <v>147</v>
      </c>
      <c r="AU154" s="117" t="s">
        <v>82</v>
      </c>
      <c r="AY154" s="18" t="s">
        <v>145</v>
      </c>
      <c r="BE154" s="118">
        <f t="shared" si="4"/>
        <v>0</v>
      </c>
      <c r="BF154" s="118">
        <f t="shared" si="5"/>
        <v>0</v>
      </c>
      <c r="BG154" s="118">
        <f t="shared" si="6"/>
        <v>0</v>
      </c>
      <c r="BH154" s="118">
        <f t="shared" si="7"/>
        <v>0</v>
      </c>
      <c r="BI154" s="118">
        <f t="shared" si="8"/>
        <v>0</v>
      </c>
      <c r="BJ154" s="18" t="s">
        <v>80</v>
      </c>
      <c r="BK154" s="118">
        <f t="shared" si="9"/>
        <v>0</v>
      </c>
      <c r="BL154" s="18" t="s">
        <v>231</v>
      </c>
      <c r="BM154" s="117" t="s">
        <v>1076</v>
      </c>
    </row>
    <row r="155" spans="1:65" s="2" customFormat="1" ht="24.2" customHeight="1">
      <c r="A155" s="29"/>
      <c r="B155" s="111"/>
      <c r="C155" s="214" t="s">
        <v>281</v>
      </c>
      <c r="D155" s="214" t="s">
        <v>147</v>
      </c>
      <c r="E155" s="215" t="s">
        <v>1077</v>
      </c>
      <c r="F155" s="216" t="s">
        <v>1078</v>
      </c>
      <c r="G155" s="217" t="s">
        <v>319</v>
      </c>
      <c r="H155" s="218">
        <v>1</v>
      </c>
      <c r="I155" s="239">
        <v>0</v>
      </c>
      <c r="J155" s="219">
        <f t="shared" si="0"/>
        <v>0</v>
      </c>
      <c r="K155" s="112"/>
      <c r="L155" s="30"/>
      <c r="M155" s="113" t="s">
        <v>1</v>
      </c>
      <c r="N155" s="114" t="s">
        <v>37</v>
      </c>
      <c r="O155" s="115">
        <v>23.504999999999999</v>
      </c>
      <c r="P155" s="115">
        <f t="shared" si="1"/>
        <v>23.504999999999999</v>
      </c>
      <c r="Q155" s="115">
        <v>0</v>
      </c>
      <c r="R155" s="115">
        <f t="shared" si="2"/>
        <v>0</v>
      </c>
      <c r="S155" s="115">
        <v>0</v>
      </c>
      <c r="T155" s="116">
        <f t="shared" si="3"/>
        <v>0</v>
      </c>
      <c r="U155" s="29"/>
      <c r="V155" s="29"/>
      <c r="W155" s="29"/>
      <c r="X155" s="29"/>
      <c r="Y155" s="29"/>
      <c r="Z155" s="29"/>
      <c r="AA155" s="29"/>
      <c r="AB155" s="29"/>
      <c r="AC155" s="29"/>
      <c r="AD155" s="29"/>
      <c r="AE155" s="29"/>
      <c r="AR155" s="117" t="s">
        <v>231</v>
      </c>
      <c r="AT155" s="117" t="s">
        <v>147</v>
      </c>
      <c r="AU155" s="117" t="s">
        <v>82</v>
      </c>
      <c r="AY155" s="18" t="s">
        <v>145</v>
      </c>
      <c r="BE155" s="118">
        <f t="shared" si="4"/>
        <v>0</v>
      </c>
      <c r="BF155" s="118">
        <f t="shared" si="5"/>
        <v>0</v>
      </c>
      <c r="BG155" s="118">
        <f t="shared" si="6"/>
        <v>0</v>
      </c>
      <c r="BH155" s="118">
        <f t="shared" si="7"/>
        <v>0</v>
      </c>
      <c r="BI155" s="118">
        <f t="shared" si="8"/>
        <v>0</v>
      </c>
      <c r="BJ155" s="18" t="s">
        <v>80</v>
      </c>
      <c r="BK155" s="118">
        <f t="shared" si="9"/>
        <v>0</v>
      </c>
      <c r="BL155" s="18" t="s">
        <v>231</v>
      </c>
      <c r="BM155" s="117" t="s">
        <v>1079</v>
      </c>
    </row>
    <row r="156" spans="1:65" s="12" customFormat="1" ht="22.9" customHeight="1">
      <c r="B156" s="103"/>
      <c r="C156" s="208"/>
      <c r="D156" s="209" t="s">
        <v>71</v>
      </c>
      <c r="E156" s="212" t="s">
        <v>1080</v>
      </c>
      <c r="F156" s="212" t="s">
        <v>1081</v>
      </c>
      <c r="G156" s="208"/>
      <c r="H156" s="208"/>
      <c r="I156" s="208"/>
      <c r="J156" s="213">
        <f>BK156</f>
        <v>0</v>
      </c>
      <c r="L156" s="103"/>
      <c r="M156" s="105"/>
      <c r="N156" s="106"/>
      <c r="O156" s="106"/>
      <c r="P156" s="107">
        <f>SUM(P157:P160)</f>
        <v>9.1000000000000014</v>
      </c>
      <c r="Q156" s="106"/>
      <c r="R156" s="107">
        <f>SUM(R157:R160)</f>
        <v>2.784E-2</v>
      </c>
      <c r="S156" s="106"/>
      <c r="T156" s="108">
        <f>SUM(T157:T160)</f>
        <v>0</v>
      </c>
      <c r="AR156" s="104" t="s">
        <v>82</v>
      </c>
      <c r="AT156" s="109" t="s">
        <v>71</v>
      </c>
      <c r="AU156" s="109" t="s">
        <v>80</v>
      </c>
      <c r="AY156" s="104" t="s">
        <v>145</v>
      </c>
      <c r="BK156" s="110">
        <f>SUM(BK157:BK160)</f>
        <v>0</v>
      </c>
    </row>
    <row r="157" spans="1:65" s="2" customFormat="1" ht="24.2" customHeight="1">
      <c r="A157" s="29"/>
      <c r="B157" s="111"/>
      <c r="C157" s="214" t="s">
        <v>285</v>
      </c>
      <c r="D157" s="214" t="s">
        <v>147</v>
      </c>
      <c r="E157" s="215" t="s">
        <v>1082</v>
      </c>
      <c r="F157" s="216" t="s">
        <v>1083</v>
      </c>
      <c r="G157" s="217" t="s">
        <v>365</v>
      </c>
      <c r="H157" s="218">
        <v>15</v>
      </c>
      <c r="I157" s="239">
        <v>0</v>
      </c>
      <c r="J157" s="219">
        <f>ROUND(I157*H157,2)</f>
        <v>0</v>
      </c>
      <c r="K157" s="112"/>
      <c r="L157" s="30"/>
      <c r="M157" s="113" t="s">
        <v>1</v>
      </c>
      <c r="N157" s="114" t="s">
        <v>37</v>
      </c>
      <c r="O157" s="115">
        <v>0.34</v>
      </c>
      <c r="P157" s="115">
        <f>O157*H157</f>
        <v>5.1000000000000005</v>
      </c>
      <c r="Q157" s="115">
        <v>0</v>
      </c>
      <c r="R157" s="115">
        <f>Q157*H157</f>
        <v>0</v>
      </c>
      <c r="S157" s="115">
        <v>0</v>
      </c>
      <c r="T157" s="116">
        <f>S157*H157</f>
        <v>0</v>
      </c>
      <c r="U157" s="29"/>
      <c r="V157" s="29"/>
      <c r="W157" s="29"/>
      <c r="X157" s="29"/>
      <c r="Y157" s="29"/>
      <c r="Z157" s="29"/>
      <c r="AA157" s="29"/>
      <c r="AB157" s="29"/>
      <c r="AC157" s="29"/>
      <c r="AD157" s="29"/>
      <c r="AE157" s="29"/>
      <c r="AR157" s="117" t="s">
        <v>231</v>
      </c>
      <c r="AT157" s="117" t="s">
        <v>147</v>
      </c>
      <c r="AU157" s="117" t="s">
        <v>82</v>
      </c>
      <c r="AY157" s="18" t="s">
        <v>145</v>
      </c>
      <c r="BE157" s="118">
        <f>IF(N157="základní",J157,0)</f>
        <v>0</v>
      </c>
      <c r="BF157" s="118">
        <f>IF(N157="snížená",J157,0)</f>
        <v>0</v>
      </c>
      <c r="BG157" s="118">
        <f>IF(N157="zákl. přenesená",J157,0)</f>
        <v>0</v>
      </c>
      <c r="BH157" s="118">
        <f>IF(N157="sníž. přenesená",J157,0)</f>
        <v>0</v>
      </c>
      <c r="BI157" s="118">
        <f>IF(N157="nulová",J157,0)</f>
        <v>0</v>
      </c>
      <c r="BJ157" s="18" t="s">
        <v>80</v>
      </c>
      <c r="BK157" s="118">
        <f>ROUND(I157*H157,2)</f>
        <v>0</v>
      </c>
      <c r="BL157" s="18" t="s">
        <v>231</v>
      </c>
      <c r="BM157" s="117" t="s">
        <v>1084</v>
      </c>
    </row>
    <row r="158" spans="1:65" s="2" customFormat="1" ht="24.2" customHeight="1">
      <c r="A158" s="29"/>
      <c r="B158" s="111"/>
      <c r="C158" s="233" t="s">
        <v>289</v>
      </c>
      <c r="D158" s="233" t="s">
        <v>316</v>
      </c>
      <c r="E158" s="234" t="s">
        <v>1085</v>
      </c>
      <c r="F158" s="235" t="s">
        <v>1086</v>
      </c>
      <c r="G158" s="236" t="s">
        <v>365</v>
      </c>
      <c r="H158" s="237">
        <v>15</v>
      </c>
      <c r="I158" s="239">
        <v>0</v>
      </c>
      <c r="J158" s="238">
        <f>ROUND(I158*H158,2)</f>
        <v>0</v>
      </c>
      <c r="K158" s="135"/>
      <c r="L158" s="136"/>
      <c r="M158" s="137" t="s">
        <v>1</v>
      </c>
      <c r="N158" s="138" t="s">
        <v>37</v>
      </c>
      <c r="O158" s="115">
        <v>0</v>
      </c>
      <c r="P158" s="115">
        <f>O158*H158</f>
        <v>0</v>
      </c>
      <c r="Q158" s="115">
        <v>1.6000000000000001E-3</v>
      </c>
      <c r="R158" s="115">
        <f>Q158*H158</f>
        <v>2.4E-2</v>
      </c>
      <c r="S158" s="115">
        <v>0</v>
      </c>
      <c r="T158" s="116">
        <f>S158*H158</f>
        <v>0</v>
      </c>
      <c r="U158" s="29"/>
      <c r="V158" s="29"/>
      <c r="W158" s="29"/>
      <c r="X158" s="29"/>
      <c r="Y158" s="29"/>
      <c r="Z158" s="29"/>
      <c r="AA158" s="29"/>
      <c r="AB158" s="29"/>
      <c r="AC158" s="29"/>
      <c r="AD158" s="29"/>
      <c r="AE158" s="29"/>
      <c r="AR158" s="117" t="s">
        <v>311</v>
      </c>
      <c r="AT158" s="117" t="s">
        <v>316</v>
      </c>
      <c r="AU158" s="117" t="s">
        <v>82</v>
      </c>
      <c r="AY158" s="18" t="s">
        <v>145</v>
      </c>
      <c r="BE158" s="118">
        <f>IF(N158="základní",J158,0)</f>
        <v>0</v>
      </c>
      <c r="BF158" s="118">
        <f>IF(N158="snížená",J158,0)</f>
        <v>0</v>
      </c>
      <c r="BG158" s="118">
        <f>IF(N158="zákl. přenesená",J158,0)</f>
        <v>0</v>
      </c>
      <c r="BH158" s="118">
        <f>IF(N158="sníž. přenesená",J158,0)</f>
        <v>0</v>
      </c>
      <c r="BI158" s="118">
        <f>IF(N158="nulová",J158,0)</f>
        <v>0</v>
      </c>
      <c r="BJ158" s="18" t="s">
        <v>80</v>
      </c>
      <c r="BK158" s="118">
        <f>ROUND(I158*H158,2)</f>
        <v>0</v>
      </c>
      <c r="BL158" s="18" t="s">
        <v>231</v>
      </c>
      <c r="BM158" s="117" t="s">
        <v>1087</v>
      </c>
    </row>
    <row r="159" spans="1:65" s="2" customFormat="1" ht="24.2" customHeight="1">
      <c r="A159" s="29"/>
      <c r="B159" s="111"/>
      <c r="C159" s="214" t="s">
        <v>293</v>
      </c>
      <c r="D159" s="214" t="s">
        <v>147</v>
      </c>
      <c r="E159" s="215" t="s">
        <v>1088</v>
      </c>
      <c r="F159" s="216" t="s">
        <v>1089</v>
      </c>
      <c r="G159" s="217" t="s">
        <v>319</v>
      </c>
      <c r="H159" s="218">
        <v>16</v>
      </c>
      <c r="I159" s="239">
        <v>0</v>
      </c>
      <c r="J159" s="219">
        <f>ROUND(I159*H159,2)</f>
        <v>0</v>
      </c>
      <c r="K159" s="112"/>
      <c r="L159" s="30"/>
      <c r="M159" s="113" t="s">
        <v>1</v>
      </c>
      <c r="N159" s="114" t="s">
        <v>37</v>
      </c>
      <c r="O159" s="115">
        <v>0.25</v>
      </c>
      <c r="P159" s="115">
        <f>O159*H159</f>
        <v>4</v>
      </c>
      <c r="Q159" s="115">
        <v>0</v>
      </c>
      <c r="R159" s="115">
        <f>Q159*H159</f>
        <v>0</v>
      </c>
      <c r="S159" s="115">
        <v>0</v>
      </c>
      <c r="T159" s="116">
        <f>S159*H159</f>
        <v>0</v>
      </c>
      <c r="U159" s="29"/>
      <c r="V159" s="29"/>
      <c r="W159" s="29"/>
      <c r="X159" s="29"/>
      <c r="Y159" s="29"/>
      <c r="Z159" s="29"/>
      <c r="AA159" s="29"/>
      <c r="AB159" s="29"/>
      <c r="AC159" s="29"/>
      <c r="AD159" s="29"/>
      <c r="AE159" s="29"/>
      <c r="AR159" s="117" t="s">
        <v>231</v>
      </c>
      <c r="AT159" s="117" t="s">
        <v>147</v>
      </c>
      <c r="AU159" s="117" t="s">
        <v>82</v>
      </c>
      <c r="AY159" s="18" t="s">
        <v>145</v>
      </c>
      <c r="BE159" s="118">
        <f>IF(N159="základní",J159,0)</f>
        <v>0</v>
      </c>
      <c r="BF159" s="118">
        <f>IF(N159="snížená",J159,0)</f>
        <v>0</v>
      </c>
      <c r="BG159" s="118">
        <f>IF(N159="zákl. přenesená",J159,0)</f>
        <v>0</v>
      </c>
      <c r="BH159" s="118">
        <f>IF(N159="sníž. přenesená",J159,0)</f>
        <v>0</v>
      </c>
      <c r="BI159" s="118">
        <f>IF(N159="nulová",J159,0)</f>
        <v>0</v>
      </c>
      <c r="BJ159" s="18" t="s">
        <v>80</v>
      </c>
      <c r="BK159" s="118">
        <f>ROUND(I159*H159,2)</f>
        <v>0</v>
      </c>
      <c r="BL159" s="18" t="s">
        <v>231</v>
      </c>
      <c r="BM159" s="117" t="s">
        <v>1090</v>
      </c>
    </row>
    <row r="160" spans="1:65" s="2" customFormat="1" ht="16.5" customHeight="1">
      <c r="A160" s="29"/>
      <c r="B160" s="111"/>
      <c r="C160" s="233" t="s">
        <v>297</v>
      </c>
      <c r="D160" s="233" t="s">
        <v>316</v>
      </c>
      <c r="E160" s="234" t="s">
        <v>1091</v>
      </c>
      <c r="F160" s="235" t="s">
        <v>1092</v>
      </c>
      <c r="G160" s="236" t="s">
        <v>319</v>
      </c>
      <c r="H160" s="237">
        <v>16</v>
      </c>
      <c r="I160" s="239">
        <v>0</v>
      </c>
      <c r="J160" s="238">
        <f>ROUND(I160*H160,2)</f>
        <v>0</v>
      </c>
      <c r="K160" s="135"/>
      <c r="L160" s="136"/>
      <c r="M160" s="158" t="s">
        <v>1</v>
      </c>
      <c r="N160" s="159" t="s">
        <v>37</v>
      </c>
      <c r="O160" s="141">
        <v>0</v>
      </c>
      <c r="P160" s="141">
        <f>O160*H160</f>
        <v>0</v>
      </c>
      <c r="Q160" s="141">
        <v>2.4000000000000001E-4</v>
      </c>
      <c r="R160" s="141">
        <f>Q160*H160</f>
        <v>3.8400000000000001E-3</v>
      </c>
      <c r="S160" s="141">
        <v>0</v>
      </c>
      <c r="T160" s="142">
        <f>S160*H160</f>
        <v>0</v>
      </c>
      <c r="U160" s="29"/>
      <c r="V160" s="29"/>
      <c r="W160" s="29"/>
      <c r="X160" s="29"/>
      <c r="Y160" s="29"/>
      <c r="Z160" s="29"/>
      <c r="AA160" s="29"/>
      <c r="AB160" s="29"/>
      <c r="AC160" s="29"/>
      <c r="AD160" s="29"/>
      <c r="AE160" s="29"/>
      <c r="AR160" s="117" t="s">
        <v>311</v>
      </c>
      <c r="AT160" s="117" t="s">
        <v>316</v>
      </c>
      <c r="AU160" s="117" t="s">
        <v>82</v>
      </c>
      <c r="AY160" s="18" t="s">
        <v>145</v>
      </c>
      <c r="BE160" s="118">
        <f>IF(N160="základní",J160,0)</f>
        <v>0</v>
      </c>
      <c r="BF160" s="118">
        <f>IF(N160="snížená",J160,0)</f>
        <v>0</v>
      </c>
      <c r="BG160" s="118">
        <f>IF(N160="zákl. přenesená",J160,0)</f>
        <v>0</v>
      </c>
      <c r="BH160" s="118">
        <f>IF(N160="sníž. přenesená",J160,0)</f>
        <v>0</v>
      </c>
      <c r="BI160" s="118">
        <f>IF(N160="nulová",J160,0)</f>
        <v>0</v>
      </c>
      <c r="BJ160" s="18" t="s">
        <v>80</v>
      </c>
      <c r="BK160" s="118">
        <f>ROUND(I160*H160,2)</f>
        <v>0</v>
      </c>
      <c r="BL160" s="18" t="s">
        <v>231</v>
      </c>
      <c r="BM160" s="117" t="s">
        <v>1093</v>
      </c>
    </row>
    <row r="161" spans="1:31" s="2" customFormat="1" ht="6.95" customHeight="1">
      <c r="A161" s="29"/>
      <c r="B161" s="43"/>
      <c r="C161" s="44"/>
      <c r="D161" s="44"/>
      <c r="E161" s="44"/>
      <c r="F161" s="44"/>
      <c r="G161" s="44"/>
      <c r="H161" s="44"/>
      <c r="I161" s="44"/>
      <c r="J161" s="44"/>
      <c r="K161" s="44"/>
      <c r="L161" s="30"/>
      <c r="M161" s="29"/>
      <c r="O161" s="29"/>
      <c r="P161" s="29"/>
      <c r="Q161" s="29"/>
      <c r="R161" s="29"/>
      <c r="S161" s="29"/>
      <c r="T161" s="29"/>
      <c r="U161" s="29"/>
      <c r="V161" s="29"/>
      <c r="W161" s="29"/>
      <c r="X161" s="29"/>
      <c r="Y161" s="29"/>
      <c r="Z161" s="29"/>
      <c r="AA161" s="29"/>
      <c r="AB161" s="29"/>
      <c r="AC161" s="29"/>
      <c r="AD161" s="29"/>
      <c r="AE161" s="29"/>
    </row>
  </sheetData>
  <sheetProtection password="CA50" sheet="1" objects="1" scenarios="1"/>
  <autoFilter ref="C119:K160"/>
  <mergeCells count="9">
    <mergeCell ref="E87:H87"/>
    <mergeCell ref="E110:H110"/>
    <mergeCell ref="E112:H112"/>
    <mergeCell ref="L2:V2"/>
    <mergeCell ref="E7:H7"/>
    <mergeCell ref="E9:H9"/>
    <mergeCell ref="E18:H18"/>
    <mergeCell ref="E27:H27"/>
    <mergeCell ref="E85:H85"/>
  </mergeCells>
  <pageMargins left="0.39374999999999999" right="0.39374999999999999" top="0.39374999999999999" bottom="0.39374999999999999" header="0" footer="0"/>
  <pageSetup paperSize="9" fitToHeight="100" orientation="portrait" blackAndWhite="1"/>
  <headerFooter>
    <oddFooter>&amp;CStrana &amp;P z &amp;N</oddFooter>
  </headerFooter>
  <drawing r:id="rId1"/>
</worksheet>
</file>

<file path=xl/worksheets/sheet7.xml><?xml version="1.0" encoding="utf-8"?>
<worksheet xmlns="http://schemas.openxmlformats.org/spreadsheetml/2006/main" xmlns:r="http://schemas.openxmlformats.org/officeDocument/2006/relationships">
  <sheetPr>
    <pageSetUpPr fitToPage="1"/>
  </sheetPr>
  <dimension ref="A1:BM182"/>
  <sheetViews>
    <sheetView showGridLines="0" topLeftCell="A124" workbookViewId="0">
      <selection activeCell="I165" sqref="I165"/>
    </sheetView>
  </sheetViews>
  <sheetFormatPr defaultRowHeight="11.25"/>
  <cols>
    <col min="1" max="1" width="8.33203125" style="1" customWidth="1"/>
    <col min="2" max="2" width="1.1640625" style="1" customWidth="1"/>
    <col min="3" max="3" width="4.1640625" style="1" customWidth="1"/>
    <col min="4" max="4" width="4.33203125" style="1" customWidth="1"/>
    <col min="5" max="5" width="17.1640625" style="1" customWidth="1"/>
    <col min="6" max="6" width="50.83203125" style="1" customWidth="1"/>
    <col min="7" max="7" width="7.5" style="1" customWidth="1"/>
    <col min="8" max="8" width="14" style="1" customWidth="1"/>
    <col min="9" max="9" width="15.83203125" style="1" customWidth="1"/>
    <col min="10" max="10" width="22.33203125" style="1" customWidth="1"/>
    <col min="11" max="11" width="22.33203125" style="1" hidden="1" customWidth="1"/>
    <col min="12" max="12" width="9.33203125" style="1" customWidth="1"/>
    <col min="13" max="13" width="10.83203125" style="1" hidden="1" customWidth="1"/>
    <col min="14" max="14" width="9.33203125" style="1" hidden="1"/>
    <col min="15" max="20" width="14.1640625" style="1" hidden="1" customWidth="1"/>
    <col min="21" max="21" width="16.33203125" style="1" hidden="1" customWidth="1"/>
    <col min="22" max="22" width="12.33203125" style="1" customWidth="1"/>
    <col min="23" max="23" width="16.33203125" style="1" customWidth="1"/>
    <col min="24" max="24" width="12.33203125" style="1" customWidth="1"/>
    <col min="25" max="25" width="15" style="1" customWidth="1"/>
    <col min="26" max="26" width="11" style="1" customWidth="1"/>
    <col min="27" max="27" width="15" style="1" customWidth="1"/>
    <col min="28" max="28" width="16.33203125" style="1" customWidth="1"/>
    <col min="29" max="29" width="11" style="1" customWidth="1"/>
    <col min="30" max="30" width="15" style="1" customWidth="1"/>
    <col min="31" max="31" width="16.33203125" style="1" customWidth="1"/>
    <col min="44" max="65" width="9.33203125" style="1" hidden="1"/>
  </cols>
  <sheetData>
    <row r="1" spans="1:46">
      <c r="A1" s="87"/>
    </row>
    <row r="2" spans="1:46" s="1" customFormat="1" ht="36.950000000000003" customHeight="1">
      <c r="L2" s="255" t="s">
        <v>5</v>
      </c>
      <c r="M2" s="256"/>
      <c r="N2" s="256"/>
      <c r="O2" s="256"/>
      <c r="P2" s="256"/>
      <c r="Q2" s="256"/>
      <c r="R2" s="256"/>
      <c r="S2" s="256"/>
      <c r="T2" s="256"/>
      <c r="U2" s="256"/>
      <c r="V2" s="256"/>
      <c r="AT2" s="18" t="s">
        <v>97</v>
      </c>
    </row>
    <row r="3" spans="1:46" s="1" customFormat="1" ht="6.95" customHeight="1">
      <c r="B3" s="19"/>
      <c r="C3" s="20"/>
      <c r="D3" s="20"/>
      <c r="E3" s="20"/>
      <c r="F3" s="20"/>
      <c r="G3" s="20"/>
      <c r="H3" s="20"/>
      <c r="I3" s="20"/>
      <c r="J3" s="20"/>
      <c r="K3" s="20"/>
      <c r="L3" s="21"/>
      <c r="AT3" s="18" t="s">
        <v>82</v>
      </c>
    </row>
    <row r="4" spans="1:46" s="1" customFormat="1" ht="24.95" customHeight="1">
      <c r="B4" s="21"/>
      <c r="C4" s="87"/>
      <c r="D4" s="162" t="s">
        <v>110</v>
      </c>
      <c r="E4" s="87"/>
      <c r="F4" s="87"/>
      <c r="G4" s="87"/>
      <c r="H4" s="87"/>
      <c r="I4" s="87"/>
      <c r="J4" s="87"/>
      <c r="L4" s="21"/>
      <c r="M4" s="88" t="s">
        <v>10</v>
      </c>
      <c r="AT4" s="18" t="s">
        <v>3</v>
      </c>
    </row>
    <row r="5" spans="1:46" s="1" customFormat="1" ht="6.95" customHeight="1">
      <c r="B5" s="21"/>
      <c r="C5" s="87"/>
      <c r="D5" s="87"/>
      <c r="E5" s="87"/>
      <c r="F5" s="87"/>
      <c r="G5" s="87"/>
      <c r="H5" s="87"/>
      <c r="I5" s="87"/>
      <c r="J5" s="87"/>
      <c r="L5" s="21"/>
    </row>
    <row r="6" spans="1:46" s="1" customFormat="1" ht="12" customHeight="1">
      <c r="B6" s="21"/>
      <c r="C6" s="87"/>
      <c r="D6" s="163" t="s">
        <v>14</v>
      </c>
      <c r="E6" s="87"/>
      <c r="F6" s="87"/>
      <c r="G6" s="87"/>
      <c r="H6" s="87"/>
      <c r="I6" s="87"/>
      <c r="J6" s="87"/>
      <c r="L6" s="21"/>
    </row>
    <row r="7" spans="1:46" s="1" customFormat="1" ht="16.5" customHeight="1">
      <c r="B7" s="21"/>
      <c r="C7" s="87"/>
      <c r="D7" s="87"/>
      <c r="E7" s="283" t="str">
        <f>'Rekapitulace stavby'!K6</f>
        <v>Revitalizace parkoviště u NB</v>
      </c>
      <c r="F7" s="284"/>
      <c r="G7" s="284"/>
      <c r="H7" s="284"/>
      <c r="I7" s="87"/>
      <c r="J7" s="87"/>
      <c r="L7" s="21"/>
    </row>
    <row r="8" spans="1:46" s="2" customFormat="1" ht="12" customHeight="1">
      <c r="A8" s="29"/>
      <c r="B8" s="30"/>
      <c r="C8" s="164"/>
      <c r="D8" s="163" t="s">
        <v>111</v>
      </c>
      <c r="E8" s="164"/>
      <c r="F8" s="164"/>
      <c r="G8" s="164"/>
      <c r="H8" s="164"/>
      <c r="I8" s="164"/>
      <c r="J8" s="164"/>
      <c r="K8" s="29"/>
      <c r="L8" s="38"/>
      <c r="S8" s="29"/>
      <c r="T8" s="29"/>
      <c r="U8" s="29"/>
      <c r="V8" s="29"/>
      <c r="W8" s="29"/>
      <c r="X8" s="29"/>
      <c r="Y8" s="29"/>
      <c r="Z8" s="29"/>
      <c r="AA8" s="29"/>
      <c r="AB8" s="29"/>
      <c r="AC8" s="29"/>
      <c r="AD8" s="29"/>
      <c r="AE8" s="29"/>
    </row>
    <row r="9" spans="1:46" s="2" customFormat="1" ht="16.5" customHeight="1">
      <c r="A9" s="29"/>
      <c r="B9" s="30"/>
      <c r="C9" s="164"/>
      <c r="D9" s="164"/>
      <c r="E9" s="281" t="s">
        <v>1094</v>
      </c>
      <c r="F9" s="282"/>
      <c r="G9" s="282"/>
      <c r="H9" s="282"/>
      <c r="I9" s="164"/>
      <c r="J9" s="164"/>
      <c r="K9" s="29"/>
      <c r="L9" s="38"/>
      <c r="S9" s="29"/>
      <c r="T9" s="29"/>
      <c r="U9" s="29"/>
      <c r="V9" s="29"/>
      <c r="W9" s="29"/>
      <c r="X9" s="29"/>
      <c r="Y9" s="29"/>
      <c r="Z9" s="29"/>
      <c r="AA9" s="29"/>
      <c r="AB9" s="29"/>
      <c r="AC9" s="29"/>
      <c r="AD9" s="29"/>
      <c r="AE9" s="29"/>
    </row>
    <row r="10" spans="1:46" s="2" customFormat="1">
      <c r="A10" s="29"/>
      <c r="B10" s="30"/>
      <c r="C10" s="164"/>
      <c r="D10" s="164"/>
      <c r="E10" s="164"/>
      <c r="F10" s="164"/>
      <c r="G10" s="164"/>
      <c r="H10" s="164"/>
      <c r="I10" s="164"/>
      <c r="J10" s="164"/>
      <c r="K10" s="29"/>
      <c r="L10" s="38"/>
      <c r="S10" s="29"/>
      <c r="T10" s="29"/>
      <c r="U10" s="29"/>
      <c r="V10" s="29"/>
      <c r="W10" s="29"/>
      <c r="X10" s="29"/>
      <c r="Y10" s="29"/>
      <c r="Z10" s="29"/>
      <c r="AA10" s="29"/>
      <c r="AB10" s="29"/>
      <c r="AC10" s="29"/>
      <c r="AD10" s="29"/>
      <c r="AE10" s="29"/>
    </row>
    <row r="11" spans="1:46" s="2" customFormat="1" ht="12" customHeight="1">
      <c r="A11" s="29"/>
      <c r="B11" s="30"/>
      <c r="C11" s="164"/>
      <c r="D11" s="163" t="s">
        <v>16</v>
      </c>
      <c r="E11" s="164"/>
      <c r="F11" s="165" t="s">
        <v>1</v>
      </c>
      <c r="G11" s="164"/>
      <c r="H11" s="164"/>
      <c r="I11" s="163" t="s">
        <v>17</v>
      </c>
      <c r="J11" s="165" t="s">
        <v>1</v>
      </c>
      <c r="K11" s="29"/>
      <c r="L11" s="38"/>
      <c r="S11" s="29"/>
      <c r="T11" s="29"/>
      <c r="U11" s="29"/>
      <c r="V11" s="29"/>
      <c r="W11" s="29"/>
      <c r="X11" s="29"/>
      <c r="Y11" s="29"/>
      <c r="Z11" s="29"/>
      <c r="AA11" s="29"/>
      <c r="AB11" s="29"/>
      <c r="AC11" s="29"/>
      <c r="AD11" s="29"/>
      <c r="AE11" s="29"/>
    </row>
    <row r="12" spans="1:46" s="2" customFormat="1" ht="12" customHeight="1">
      <c r="A12" s="29"/>
      <c r="B12" s="30"/>
      <c r="C12" s="164"/>
      <c r="D12" s="163" t="s">
        <v>18</v>
      </c>
      <c r="E12" s="164"/>
      <c r="F12" s="165" t="s">
        <v>19</v>
      </c>
      <c r="G12" s="164"/>
      <c r="H12" s="164"/>
      <c r="I12" s="163" t="s">
        <v>20</v>
      </c>
      <c r="J12" s="166" t="str">
        <f>'Rekapitulace stavby'!AN8</f>
        <v>17. 9. 2025</v>
      </c>
      <c r="K12" s="29"/>
      <c r="L12" s="38"/>
      <c r="S12" s="29"/>
      <c r="T12" s="29"/>
      <c r="U12" s="29"/>
      <c r="V12" s="29"/>
      <c r="W12" s="29"/>
      <c r="X12" s="29"/>
      <c r="Y12" s="29"/>
      <c r="Z12" s="29"/>
      <c r="AA12" s="29"/>
      <c r="AB12" s="29"/>
      <c r="AC12" s="29"/>
      <c r="AD12" s="29"/>
      <c r="AE12" s="29"/>
    </row>
    <row r="13" spans="1:46" s="2" customFormat="1" ht="10.9" customHeight="1">
      <c r="A13" s="29"/>
      <c r="B13" s="30"/>
      <c r="C13" s="164"/>
      <c r="D13" s="164"/>
      <c r="E13" s="164"/>
      <c r="F13" s="164"/>
      <c r="G13" s="164"/>
      <c r="H13" s="164"/>
      <c r="I13" s="164"/>
      <c r="J13" s="164"/>
      <c r="K13" s="29"/>
      <c r="L13" s="38"/>
      <c r="S13" s="29"/>
      <c r="T13" s="29"/>
      <c r="U13" s="29"/>
      <c r="V13" s="29"/>
      <c r="W13" s="29"/>
      <c r="X13" s="29"/>
      <c r="Y13" s="29"/>
      <c r="Z13" s="29"/>
      <c r="AA13" s="29"/>
      <c r="AB13" s="29"/>
      <c r="AC13" s="29"/>
      <c r="AD13" s="29"/>
      <c r="AE13" s="29"/>
    </row>
    <row r="14" spans="1:46" s="2" customFormat="1" ht="12" customHeight="1">
      <c r="A14" s="29"/>
      <c r="B14" s="30"/>
      <c r="C14" s="164"/>
      <c r="D14" s="163" t="s">
        <v>22</v>
      </c>
      <c r="E14" s="164"/>
      <c r="F14" s="164"/>
      <c r="G14" s="164"/>
      <c r="H14" s="164"/>
      <c r="I14" s="163" t="s">
        <v>23</v>
      </c>
      <c r="J14" s="165" t="str">
        <f>IF('Rekapitulace stavby'!AN10="","",'Rekapitulace stavby'!AN10)</f>
        <v/>
      </c>
      <c r="K14" s="29"/>
      <c r="L14" s="38"/>
      <c r="S14" s="29"/>
      <c r="T14" s="29"/>
      <c r="U14" s="29"/>
      <c r="V14" s="29"/>
      <c r="W14" s="29"/>
      <c r="X14" s="29"/>
      <c r="Y14" s="29"/>
      <c r="Z14" s="29"/>
      <c r="AA14" s="29"/>
      <c r="AB14" s="29"/>
      <c r="AC14" s="29"/>
      <c r="AD14" s="29"/>
      <c r="AE14" s="29"/>
    </row>
    <row r="15" spans="1:46" s="2" customFormat="1" ht="18" customHeight="1">
      <c r="A15" s="29"/>
      <c r="B15" s="30"/>
      <c r="C15" s="164"/>
      <c r="D15" s="164"/>
      <c r="E15" s="165" t="str">
        <f>IF('Rekapitulace stavby'!E11="","",'Rekapitulace stavby'!E11)</f>
        <v xml:space="preserve"> </v>
      </c>
      <c r="F15" s="164"/>
      <c r="G15" s="164"/>
      <c r="H15" s="164"/>
      <c r="I15" s="163" t="s">
        <v>25</v>
      </c>
      <c r="J15" s="165" t="str">
        <f>IF('Rekapitulace stavby'!AN11="","",'Rekapitulace stavby'!AN11)</f>
        <v/>
      </c>
      <c r="K15" s="29"/>
      <c r="L15" s="38"/>
      <c r="S15" s="29"/>
      <c r="T15" s="29"/>
      <c r="U15" s="29"/>
      <c r="V15" s="29"/>
      <c r="W15" s="29"/>
      <c r="X15" s="29"/>
      <c r="Y15" s="29"/>
      <c r="Z15" s="29"/>
      <c r="AA15" s="29"/>
      <c r="AB15" s="29"/>
      <c r="AC15" s="29"/>
      <c r="AD15" s="29"/>
      <c r="AE15" s="29"/>
    </row>
    <row r="16" spans="1:46" s="2" customFormat="1" ht="6.95" customHeight="1">
      <c r="A16" s="29"/>
      <c r="B16" s="30"/>
      <c r="C16" s="164"/>
      <c r="D16" s="164"/>
      <c r="E16" s="164"/>
      <c r="F16" s="164"/>
      <c r="G16" s="164"/>
      <c r="H16" s="164"/>
      <c r="I16" s="164"/>
      <c r="J16" s="164"/>
      <c r="K16" s="29"/>
      <c r="L16" s="38"/>
      <c r="S16" s="29"/>
      <c r="T16" s="29"/>
      <c r="U16" s="29"/>
      <c r="V16" s="29"/>
      <c r="W16" s="29"/>
      <c r="X16" s="29"/>
      <c r="Y16" s="29"/>
      <c r="Z16" s="29"/>
      <c r="AA16" s="29"/>
      <c r="AB16" s="29"/>
      <c r="AC16" s="29"/>
      <c r="AD16" s="29"/>
      <c r="AE16" s="29"/>
    </row>
    <row r="17" spans="1:31" s="2" customFormat="1" ht="12" customHeight="1">
      <c r="A17" s="29"/>
      <c r="B17" s="30"/>
      <c r="C17" s="164"/>
      <c r="D17" s="163" t="s">
        <v>26</v>
      </c>
      <c r="E17" s="164"/>
      <c r="F17" s="164"/>
      <c r="G17" s="164"/>
      <c r="H17" s="164"/>
      <c r="I17" s="163" t="s">
        <v>23</v>
      </c>
      <c r="J17" s="165" t="str">
        <f>'Rekapitulace stavby'!AN13</f>
        <v/>
      </c>
      <c r="K17" s="29"/>
      <c r="L17" s="38"/>
      <c r="S17" s="29"/>
      <c r="T17" s="29"/>
      <c r="U17" s="29"/>
      <c r="V17" s="29"/>
      <c r="W17" s="29"/>
      <c r="X17" s="29"/>
      <c r="Y17" s="29"/>
      <c r="Z17" s="29"/>
      <c r="AA17" s="29"/>
      <c r="AB17" s="29"/>
      <c r="AC17" s="29"/>
      <c r="AD17" s="29"/>
      <c r="AE17" s="29"/>
    </row>
    <row r="18" spans="1:31" s="2" customFormat="1" ht="18" customHeight="1">
      <c r="A18" s="29"/>
      <c r="B18" s="30"/>
      <c r="C18" s="164"/>
      <c r="D18" s="164"/>
      <c r="E18" s="285" t="str">
        <f>'Rekapitulace stavby'!E14</f>
        <v xml:space="preserve"> </v>
      </c>
      <c r="F18" s="285"/>
      <c r="G18" s="285"/>
      <c r="H18" s="285"/>
      <c r="I18" s="163" t="s">
        <v>25</v>
      </c>
      <c r="J18" s="165" t="str">
        <f>'Rekapitulace stavby'!AN14</f>
        <v/>
      </c>
      <c r="K18" s="29"/>
      <c r="L18" s="38"/>
      <c r="S18" s="29"/>
      <c r="T18" s="29"/>
      <c r="U18" s="29"/>
      <c r="V18" s="29"/>
      <c r="W18" s="29"/>
      <c r="X18" s="29"/>
      <c r="Y18" s="29"/>
      <c r="Z18" s="29"/>
      <c r="AA18" s="29"/>
      <c r="AB18" s="29"/>
      <c r="AC18" s="29"/>
      <c r="AD18" s="29"/>
      <c r="AE18" s="29"/>
    </row>
    <row r="19" spans="1:31" s="2" customFormat="1" ht="6.95" customHeight="1">
      <c r="A19" s="29"/>
      <c r="B19" s="30"/>
      <c r="C19" s="164"/>
      <c r="D19" s="164"/>
      <c r="E19" s="164"/>
      <c r="F19" s="164"/>
      <c r="G19" s="164"/>
      <c r="H19" s="164"/>
      <c r="I19" s="164"/>
      <c r="J19" s="164"/>
      <c r="K19" s="29"/>
      <c r="L19" s="38"/>
      <c r="S19" s="29"/>
      <c r="T19" s="29"/>
      <c r="U19" s="29"/>
      <c r="V19" s="29"/>
      <c r="W19" s="29"/>
      <c r="X19" s="29"/>
      <c r="Y19" s="29"/>
      <c r="Z19" s="29"/>
      <c r="AA19" s="29"/>
      <c r="AB19" s="29"/>
      <c r="AC19" s="29"/>
      <c r="AD19" s="29"/>
      <c r="AE19" s="29"/>
    </row>
    <row r="20" spans="1:31" s="2" customFormat="1" ht="12" customHeight="1">
      <c r="A20" s="29"/>
      <c r="B20" s="30"/>
      <c r="C20" s="164"/>
      <c r="D20" s="163" t="s">
        <v>27</v>
      </c>
      <c r="E20" s="164"/>
      <c r="F20" s="164"/>
      <c r="G20" s="164"/>
      <c r="H20" s="164"/>
      <c r="I20" s="163" t="s">
        <v>23</v>
      </c>
      <c r="J20" s="165" t="str">
        <f>IF('Rekapitulace stavby'!AN16="","",'Rekapitulace stavby'!AN16)</f>
        <v/>
      </c>
      <c r="K20" s="29"/>
      <c r="L20" s="38"/>
      <c r="S20" s="29"/>
      <c r="T20" s="29"/>
      <c r="U20" s="29"/>
      <c r="V20" s="29"/>
      <c r="W20" s="29"/>
      <c r="X20" s="29"/>
      <c r="Y20" s="29"/>
      <c r="Z20" s="29"/>
      <c r="AA20" s="29"/>
      <c r="AB20" s="29"/>
      <c r="AC20" s="29"/>
      <c r="AD20" s="29"/>
      <c r="AE20" s="29"/>
    </row>
    <row r="21" spans="1:31" s="2" customFormat="1" ht="18" customHeight="1">
      <c r="A21" s="29"/>
      <c r="B21" s="30"/>
      <c r="C21" s="164"/>
      <c r="D21" s="164"/>
      <c r="E21" s="165" t="str">
        <f>IF('Rekapitulace stavby'!E17="","",'Rekapitulace stavby'!E17)</f>
        <v xml:space="preserve"> </v>
      </c>
      <c r="F21" s="164"/>
      <c r="G21" s="164"/>
      <c r="H21" s="164"/>
      <c r="I21" s="163" t="s">
        <v>25</v>
      </c>
      <c r="J21" s="165" t="str">
        <f>IF('Rekapitulace stavby'!AN17="","",'Rekapitulace stavby'!AN17)</f>
        <v/>
      </c>
      <c r="K21" s="29"/>
      <c r="L21" s="38"/>
      <c r="S21" s="29"/>
      <c r="T21" s="29"/>
      <c r="U21" s="29"/>
      <c r="V21" s="29"/>
      <c r="W21" s="29"/>
      <c r="X21" s="29"/>
      <c r="Y21" s="29"/>
      <c r="Z21" s="29"/>
      <c r="AA21" s="29"/>
      <c r="AB21" s="29"/>
      <c r="AC21" s="29"/>
      <c r="AD21" s="29"/>
      <c r="AE21" s="29"/>
    </row>
    <row r="22" spans="1:31" s="2" customFormat="1" ht="6.95" customHeight="1">
      <c r="A22" s="29"/>
      <c r="B22" s="30"/>
      <c r="C22" s="164"/>
      <c r="D22" s="164"/>
      <c r="E22" s="164"/>
      <c r="F22" s="164"/>
      <c r="G22" s="164"/>
      <c r="H22" s="164"/>
      <c r="I22" s="164"/>
      <c r="J22" s="164"/>
      <c r="K22" s="29"/>
      <c r="L22" s="38"/>
      <c r="S22" s="29"/>
      <c r="T22" s="29"/>
      <c r="U22" s="29"/>
      <c r="V22" s="29"/>
      <c r="W22" s="29"/>
      <c r="X22" s="29"/>
      <c r="Y22" s="29"/>
      <c r="Z22" s="29"/>
      <c r="AA22" s="29"/>
      <c r="AB22" s="29"/>
      <c r="AC22" s="29"/>
      <c r="AD22" s="29"/>
      <c r="AE22" s="29"/>
    </row>
    <row r="23" spans="1:31" s="2" customFormat="1" ht="12" customHeight="1">
      <c r="A23" s="29"/>
      <c r="B23" s="30"/>
      <c r="C23" s="164"/>
      <c r="D23" s="163" t="s">
        <v>29</v>
      </c>
      <c r="E23" s="164"/>
      <c r="F23" s="164"/>
      <c r="G23" s="164"/>
      <c r="H23" s="164"/>
      <c r="I23" s="163" t="s">
        <v>23</v>
      </c>
      <c r="J23" s="165" t="s">
        <v>1</v>
      </c>
      <c r="K23" s="29"/>
      <c r="L23" s="38"/>
      <c r="S23" s="29"/>
      <c r="T23" s="29"/>
      <c r="U23" s="29"/>
      <c r="V23" s="29"/>
      <c r="W23" s="29"/>
      <c r="X23" s="29"/>
      <c r="Y23" s="29"/>
      <c r="Z23" s="29"/>
      <c r="AA23" s="29"/>
      <c r="AB23" s="29"/>
      <c r="AC23" s="29"/>
      <c r="AD23" s="29"/>
      <c r="AE23" s="29"/>
    </row>
    <row r="24" spans="1:31" s="2" customFormat="1" ht="18" customHeight="1">
      <c r="A24" s="29"/>
      <c r="B24" s="30"/>
      <c r="C24" s="164"/>
      <c r="D24" s="164"/>
      <c r="E24" s="165" t="s">
        <v>30</v>
      </c>
      <c r="F24" s="164"/>
      <c r="G24" s="164"/>
      <c r="H24" s="164"/>
      <c r="I24" s="163" t="s">
        <v>25</v>
      </c>
      <c r="J24" s="165" t="s">
        <v>1</v>
      </c>
      <c r="K24" s="29"/>
      <c r="L24" s="38"/>
      <c r="S24" s="29"/>
      <c r="T24" s="29"/>
      <c r="U24" s="29"/>
      <c r="V24" s="29"/>
      <c r="W24" s="29"/>
      <c r="X24" s="29"/>
      <c r="Y24" s="29"/>
      <c r="Z24" s="29"/>
      <c r="AA24" s="29"/>
      <c r="AB24" s="29"/>
      <c r="AC24" s="29"/>
      <c r="AD24" s="29"/>
      <c r="AE24" s="29"/>
    </row>
    <row r="25" spans="1:31" s="2" customFormat="1" ht="6.95" customHeight="1">
      <c r="A25" s="29"/>
      <c r="B25" s="30"/>
      <c r="C25" s="164"/>
      <c r="D25" s="164"/>
      <c r="E25" s="164"/>
      <c r="F25" s="164"/>
      <c r="G25" s="164"/>
      <c r="H25" s="164"/>
      <c r="I25" s="164"/>
      <c r="J25" s="164"/>
      <c r="K25" s="29"/>
      <c r="L25" s="38"/>
      <c r="S25" s="29"/>
      <c r="T25" s="29"/>
      <c r="U25" s="29"/>
      <c r="V25" s="29"/>
      <c r="W25" s="29"/>
      <c r="X25" s="29"/>
      <c r="Y25" s="29"/>
      <c r="Z25" s="29"/>
      <c r="AA25" s="29"/>
      <c r="AB25" s="29"/>
      <c r="AC25" s="29"/>
      <c r="AD25" s="29"/>
      <c r="AE25" s="29"/>
    </row>
    <row r="26" spans="1:31" s="2" customFormat="1" ht="12" customHeight="1">
      <c r="A26" s="29"/>
      <c r="B26" s="30"/>
      <c r="C26" s="164"/>
      <c r="D26" s="163" t="s">
        <v>31</v>
      </c>
      <c r="E26" s="164"/>
      <c r="F26" s="164"/>
      <c r="G26" s="164"/>
      <c r="H26" s="164"/>
      <c r="I26" s="164"/>
      <c r="J26" s="164"/>
      <c r="K26" s="29"/>
      <c r="L26" s="38"/>
      <c r="S26" s="29"/>
      <c r="T26" s="29"/>
      <c r="U26" s="29"/>
      <c r="V26" s="29"/>
      <c r="W26" s="29"/>
      <c r="X26" s="29"/>
      <c r="Y26" s="29"/>
      <c r="Z26" s="29"/>
      <c r="AA26" s="29"/>
      <c r="AB26" s="29"/>
      <c r="AC26" s="29"/>
      <c r="AD26" s="29"/>
      <c r="AE26" s="29"/>
    </row>
    <row r="27" spans="1:31" s="8" customFormat="1" ht="16.5" customHeight="1">
      <c r="A27" s="89"/>
      <c r="B27" s="90"/>
      <c r="C27" s="167"/>
      <c r="D27" s="167"/>
      <c r="E27" s="286" t="s">
        <v>1</v>
      </c>
      <c r="F27" s="286"/>
      <c r="G27" s="286"/>
      <c r="H27" s="286"/>
      <c r="I27" s="167"/>
      <c r="J27" s="167"/>
      <c r="K27" s="89"/>
      <c r="L27" s="91"/>
      <c r="S27" s="89"/>
      <c r="T27" s="89"/>
      <c r="U27" s="89"/>
      <c r="V27" s="89"/>
      <c r="W27" s="89"/>
      <c r="X27" s="89"/>
      <c r="Y27" s="89"/>
      <c r="Z27" s="89"/>
      <c r="AA27" s="89"/>
      <c r="AB27" s="89"/>
      <c r="AC27" s="89"/>
      <c r="AD27" s="89"/>
      <c r="AE27" s="89"/>
    </row>
    <row r="28" spans="1:31" s="2" customFormat="1" ht="6.95" customHeight="1">
      <c r="A28" s="29"/>
      <c r="B28" s="30"/>
      <c r="C28" s="164"/>
      <c r="D28" s="164"/>
      <c r="E28" s="164"/>
      <c r="F28" s="164"/>
      <c r="G28" s="164"/>
      <c r="H28" s="164"/>
      <c r="I28" s="164"/>
      <c r="J28" s="164"/>
      <c r="K28" s="29"/>
      <c r="L28" s="38"/>
      <c r="S28" s="29"/>
      <c r="T28" s="29"/>
      <c r="U28" s="29"/>
      <c r="V28" s="29"/>
      <c r="W28" s="29"/>
      <c r="X28" s="29"/>
      <c r="Y28" s="29"/>
      <c r="Z28" s="29"/>
      <c r="AA28" s="29"/>
      <c r="AB28" s="29"/>
      <c r="AC28" s="29"/>
      <c r="AD28" s="29"/>
      <c r="AE28" s="29"/>
    </row>
    <row r="29" spans="1:31" s="2" customFormat="1" ht="6.95" customHeight="1">
      <c r="A29" s="29"/>
      <c r="B29" s="30"/>
      <c r="C29" s="164"/>
      <c r="D29" s="168"/>
      <c r="E29" s="168"/>
      <c r="F29" s="168"/>
      <c r="G29" s="168"/>
      <c r="H29" s="168"/>
      <c r="I29" s="168"/>
      <c r="J29" s="168"/>
      <c r="K29" s="61"/>
      <c r="L29" s="38"/>
      <c r="S29" s="29"/>
      <c r="T29" s="29"/>
      <c r="U29" s="29"/>
      <c r="V29" s="29"/>
      <c r="W29" s="29"/>
      <c r="X29" s="29"/>
      <c r="Y29" s="29"/>
      <c r="Z29" s="29"/>
      <c r="AA29" s="29"/>
      <c r="AB29" s="29"/>
      <c r="AC29" s="29"/>
      <c r="AD29" s="29"/>
      <c r="AE29" s="29"/>
    </row>
    <row r="30" spans="1:31" s="2" customFormat="1" ht="25.35" customHeight="1">
      <c r="A30" s="29"/>
      <c r="B30" s="30"/>
      <c r="C30" s="164"/>
      <c r="D30" s="169" t="s">
        <v>32</v>
      </c>
      <c r="E30" s="164"/>
      <c r="F30" s="164"/>
      <c r="G30" s="164"/>
      <c r="H30" s="164"/>
      <c r="I30" s="164"/>
      <c r="J30" s="170">
        <f>ROUND(J120, 2)</f>
        <v>0</v>
      </c>
      <c r="K30" s="29"/>
      <c r="L30" s="38"/>
      <c r="S30" s="29"/>
      <c r="T30" s="29"/>
      <c r="U30" s="29"/>
      <c r="V30" s="29"/>
      <c r="W30" s="29"/>
      <c r="X30" s="29"/>
      <c r="Y30" s="29"/>
      <c r="Z30" s="29"/>
      <c r="AA30" s="29"/>
      <c r="AB30" s="29"/>
      <c r="AC30" s="29"/>
      <c r="AD30" s="29"/>
      <c r="AE30" s="29"/>
    </row>
    <row r="31" spans="1:31" s="2" customFormat="1" ht="6.95" customHeight="1">
      <c r="A31" s="29"/>
      <c r="B31" s="30"/>
      <c r="C31" s="164"/>
      <c r="D31" s="168"/>
      <c r="E31" s="168"/>
      <c r="F31" s="168"/>
      <c r="G31" s="168"/>
      <c r="H31" s="168"/>
      <c r="I31" s="168"/>
      <c r="J31" s="168"/>
      <c r="K31" s="61"/>
      <c r="L31" s="38"/>
      <c r="S31" s="29"/>
      <c r="T31" s="29"/>
      <c r="U31" s="29"/>
      <c r="V31" s="29"/>
      <c r="W31" s="29"/>
      <c r="X31" s="29"/>
      <c r="Y31" s="29"/>
      <c r="Z31" s="29"/>
      <c r="AA31" s="29"/>
      <c r="AB31" s="29"/>
      <c r="AC31" s="29"/>
      <c r="AD31" s="29"/>
      <c r="AE31" s="29"/>
    </row>
    <row r="32" spans="1:31" s="2" customFormat="1" ht="14.45" customHeight="1">
      <c r="A32" s="29"/>
      <c r="B32" s="30"/>
      <c r="C32" s="164"/>
      <c r="D32" s="164"/>
      <c r="E32" s="164"/>
      <c r="F32" s="171" t="s">
        <v>34</v>
      </c>
      <c r="G32" s="164"/>
      <c r="H32" s="164"/>
      <c r="I32" s="171" t="s">
        <v>33</v>
      </c>
      <c r="J32" s="171" t="s">
        <v>35</v>
      </c>
      <c r="K32" s="29"/>
      <c r="L32" s="38"/>
      <c r="S32" s="29"/>
      <c r="T32" s="29"/>
      <c r="U32" s="29"/>
      <c r="V32" s="29"/>
      <c r="W32" s="29"/>
      <c r="X32" s="29"/>
      <c r="Y32" s="29"/>
      <c r="Z32" s="29"/>
      <c r="AA32" s="29"/>
      <c r="AB32" s="29"/>
      <c r="AC32" s="29"/>
      <c r="AD32" s="29"/>
      <c r="AE32" s="29"/>
    </row>
    <row r="33" spans="1:31" s="2" customFormat="1" ht="14.45" customHeight="1">
      <c r="A33" s="29"/>
      <c r="B33" s="30"/>
      <c r="C33" s="164"/>
      <c r="D33" s="172" t="s">
        <v>36</v>
      </c>
      <c r="E33" s="163" t="s">
        <v>37</v>
      </c>
      <c r="F33" s="173">
        <f>ROUND((SUM(BE120:BE181)),  2)</f>
        <v>0</v>
      </c>
      <c r="G33" s="164"/>
      <c r="H33" s="164"/>
      <c r="I33" s="174">
        <v>0.21</v>
      </c>
      <c r="J33" s="173">
        <f>ROUND(((SUM(BE120:BE181))*I33),  2)</f>
        <v>0</v>
      </c>
      <c r="K33" s="29"/>
      <c r="L33" s="38"/>
      <c r="S33" s="29"/>
      <c r="T33" s="29"/>
      <c r="U33" s="29"/>
      <c r="V33" s="29"/>
      <c r="W33" s="29"/>
      <c r="X33" s="29"/>
      <c r="Y33" s="29"/>
      <c r="Z33" s="29"/>
      <c r="AA33" s="29"/>
      <c r="AB33" s="29"/>
      <c r="AC33" s="29"/>
      <c r="AD33" s="29"/>
      <c r="AE33" s="29"/>
    </row>
    <row r="34" spans="1:31" s="2" customFormat="1" ht="14.45" customHeight="1">
      <c r="A34" s="29"/>
      <c r="B34" s="30"/>
      <c r="C34" s="164"/>
      <c r="D34" s="164"/>
      <c r="E34" s="163" t="s">
        <v>38</v>
      </c>
      <c r="F34" s="173">
        <f>ROUND((SUM(BF120:BF181)),  2)</f>
        <v>0</v>
      </c>
      <c r="G34" s="164"/>
      <c r="H34" s="164"/>
      <c r="I34" s="174">
        <v>0.12</v>
      </c>
      <c r="J34" s="173">
        <f>ROUND(((SUM(BF120:BF181))*I34),  2)</f>
        <v>0</v>
      </c>
      <c r="K34" s="29"/>
      <c r="L34" s="38"/>
      <c r="S34" s="29"/>
      <c r="T34" s="29"/>
      <c r="U34" s="29"/>
      <c r="V34" s="29"/>
      <c r="W34" s="29"/>
      <c r="X34" s="29"/>
      <c r="Y34" s="29"/>
      <c r="Z34" s="29"/>
      <c r="AA34" s="29"/>
      <c r="AB34" s="29"/>
      <c r="AC34" s="29"/>
      <c r="AD34" s="29"/>
      <c r="AE34" s="29"/>
    </row>
    <row r="35" spans="1:31" s="2" customFormat="1" ht="14.45" hidden="1" customHeight="1">
      <c r="A35" s="29"/>
      <c r="B35" s="30"/>
      <c r="C35" s="164"/>
      <c r="D35" s="164"/>
      <c r="E35" s="163" t="s">
        <v>39</v>
      </c>
      <c r="F35" s="173">
        <f>ROUND((SUM(BG120:BG181)),  2)</f>
        <v>0</v>
      </c>
      <c r="G35" s="164"/>
      <c r="H35" s="164"/>
      <c r="I35" s="174">
        <v>0.21</v>
      </c>
      <c r="J35" s="173">
        <f>0</f>
        <v>0</v>
      </c>
      <c r="K35" s="29"/>
      <c r="L35" s="38"/>
      <c r="S35" s="29"/>
      <c r="T35" s="29"/>
      <c r="U35" s="29"/>
      <c r="V35" s="29"/>
      <c r="W35" s="29"/>
      <c r="X35" s="29"/>
      <c r="Y35" s="29"/>
      <c r="Z35" s="29"/>
      <c r="AA35" s="29"/>
      <c r="AB35" s="29"/>
      <c r="AC35" s="29"/>
      <c r="AD35" s="29"/>
      <c r="AE35" s="29"/>
    </row>
    <row r="36" spans="1:31" s="2" customFormat="1" ht="14.45" hidden="1" customHeight="1">
      <c r="A36" s="29"/>
      <c r="B36" s="30"/>
      <c r="C36" s="164"/>
      <c r="D36" s="164"/>
      <c r="E36" s="163" t="s">
        <v>40</v>
      </c>
      <c r="F36" s="173">
        <f>ROUND((SUM(BH120:BH181)),  2)</f>
        <v>0</v>
      </c>
      <c r="G36" s="164"/>
      <c r="H36" s="164"/>
      <c r="I36" s="174">
        <v>0.12</v>
      </c>
      <c r="J36" s="173">
        <f>0</f>
        <v>0</v>
      </c>
      <c r="K36" s="29"/>
      <c r="L36" s="38"/>
      <c r="S36" s="29"/>
      <c r="T36" s="29"/>
      <c r="U36" s="29"/>
      <c r="V36" s="29"/>
      <c r="W36" s="29"/>
      <c r="X36" s="29"/>
      <c r="Y36" s="29"/>
      <c r="Z36" s="29"/>
      <c r="AA36" s="29"/>
      <c r="AB36" s="29"/>
      <c r="AC36" s="29"/>
      <c r="AD36" s="29"/>
      <c r="AE36" s="29"/>
    </row>
    <row r="37" spans="1:31" s="2" customFormat="1" ht="14.45" hidden="1" customHeight="1">
      <c r="A37" s="29"/>
      <c r="B37" s="30"/>
      <c r="C37" s="164"/>
      <c r="D37" s="164"/>
      <c r="E37" s="163" t="s">
        <v>41</v>
      </c>
      <c r="F37" s="173">
        <f>ROUND((SUM(BI120:BI181)),  2)</f>
        <v>0</v>
      </c>
      <c r="G37" s="164"/>
      <c r="H37" s="164"/>
      <c r="I37" s="174">
        <v>0</v>
      </c>
      <c r="J37" s="173">
        <f>0</f>
        <v>0</v>
      </c>
      <c r="K37" s="29"/>
      <c r="L37" s="38"/>
      <c r="S37" s="29"/>
      <c r="T37" s="29"/>
      <c r="U37" s="29"/>
      <c r="V37" s="29"/>
      <c r="W37" s="29"/>
      <c r="X37" s="29"/>
      <c r="Y37" s="29"/>
      <c r="Z37" s="29"/>
      <c r="AA37" s="29"/>
      <c r="AB37" s="29"/>
      <c r="AC37" s="29"/>
      <c r="AD37" s="29"/>
      <c r="AE37" s="29"/>
    </row>
    <row r="38" spans="1:31" s="2" customFormat="1" ht="6.95" customHeight="1">
      <c r="A38" s="29"/>
      <c r="B38" s="30"/>
      <c r="C38" s="164"/>
      <c r="D38" s="164"/>
      <c r="E38" s="164"/>
      <c r="F38" s="164"/>
      <c r="G38" s="164"/>
      <c r="H38" s="164"/>
      <c r="I38" s="164"/>
      <c r="J38" s="164"/>
      <c r="K38" s="29"/>
      <c r="L38" s="38"/>
      <c r="S38" s="29"/>
      <c r="T38" s="29"/>
      <c r="U38" s="29"/>
      <c r="V38" s="29"/>
      <c r="W38" s="29"/>
      <c r="X38" s="29"/>
      <c r="Y38" s="29"/>
      <c r="Z38" s="29"/>
      <c r="AA38" s="29"/>
      <c r="AB38" s="29"/>
      <c r="AC38" s="29"/>
      <c r="AD38" s="29"/>
      <c r="AE38" s="29"/>
    </row>
    <row r="39" spans="1:31" s="2" customFormat="1" ht="25.35" customHeight="1">
      <c r="A39" s="29"/>
      <c r="B39" s="30"/>
      <c r="C39" s="175"/>
      <c r="D39" s="176" t="s">
        <v>42</v>
      </c>
      <c r="E39" s="177"/>
      <c r="F39" s="177"/>
      <c r="G39" s="178" t="s">
        <v>43</v>
      </c>
      <c r="H39" s="179" t="s">
        <v>44</v>
      </c>
      <c r="I39" s="177"/>
      <c r="J39" s="180">
        <f>SUM(J30:J37)</f>
        <v>0</v>
      </c>
      <c r="K39" s="93"/>
      <c r="L39" s="38"/>
      <c r="S39" s="29"/>
      <c r="T39" s="29"/>
      <c r="U39" s="29"/>
      <c r="V39" s="29"/>
      <c r="W39" s="29"/>
      <c r="X39" s="29"/>
      <c r="Y39" s="29"/>
      <c r="Z39" s="29"/>
      <c r="AA39" s="29"/>
      <c r="AB39" s="29"/>
      <c r="AC39" s="29"/>
      <c r="AD39" s="29"/>
      <c r="AE39" s="29"/>
    </row>
    <row r="40" spans="1:31" s="2" customFormat="1" ht="14.45" customHeight="1">
      <c r="A40" s="29"/>
      <c r="B40" s="30"/>
      <c r="C40" s="164"/>
      <c r="D40" s="164"/>
      <c r="E40" s="164"/>
      <c r="F40" s="164"/>
      <c r="G40" s="164"/>
      <c r="H40" s="164"/>
      <c r="I40" s="164"/>
      <c r="J40" s="164"/>
      <c r="K40" s="29"/>
      <c r="L40" s="38"/>
      <c r="S40" s="29"/>
      <c r="T40" s="29"/>
      <c r="U40" s="29"/>
      <c r="V40" s="29"/>
      <c r="W40" s="29"/>
      <c r="X40" s="29"/>
      <c r="Y40" s="29"/>
      <c r="Z40" s="29"/>
      <c r="AA40" s="29"/>
      <c r="AB40" s="29"/>
      <c r="AC40" s="29"/>
      <c r="AD40" s="29"/>
      <c r="AE40" s="29"/>
    </row>
    <row r="41" spans="1:31" s="1" customFormat="1" ht="14.45" customHeight="1">
      <c r="B41" s="21"/>
      <c r="C41" s="87"/>
      <c r="D41" s="87"/>
      <c r="E41" s="87"/>
      <c r="F41" s="87"/>
      <c r="G41" s="87"/>
      <c r="H41" s="87"/>
      <c r="I41" s="87"/>
      <c r="J41" s="87"/>
      <c r="L41" s="21"/>
    </row>
    <row r="42" spans="1:31" s="1" customFormat="1" ht="14.45" customHeight="1">
      <c r="B42" s="21"/>
      <c r="C42" s="87"/>
      <c r="D42" s="87"/>
      <c r="E42" s="87"/>
      <c r="F42" s="87"/>
      <c r="G42" s="87"/>
      <c r="H42" s="87"/>
      <c r="I42" s="87"/>
      <c r="J42" s="87"/>
      <c r="L42" s="21"/>
    </row>
    <row r="43" spans="1:31" s="1" customFormat="1" ht="14.45" customHeight="1">
      <c r="B43" s="21"/>
      <c r="C43" s="87"/>
      <c r="D43" s="87"/>
      <c r="E43" s="87"/>
      <c r="F43" s="87"/>
      <c r="G43" s="87"/>
      <c r="H43" s="87"/>
      <c r="I43" s="87"/>
      <c r="J43" s="87"/>
      <c r="L43" s="21"/>
    </row>
    <row r="44" spans="1:31" s="1" customFormat="1" ht="14.45" customHeight="1">
      <c r="B44" s="21"/>
      <c r="C44" s="87"/>
      <c r="D44" s="87"/>
      <c r="E44" s="87"/>
      <c r="F44" s="87"/>
      <c r="G44" s="87"/>
      <c r="H44" s="87"/>
      <c r="I44" s="87"/>
      <c r="J44" s="87"/>
      <c r="L44" s="21"/>
    </row>
    <row r="45" spans="1:31" s="1" customFormat="1" ht="14.45" customHeight="1">
      <c r="B45" s="21"/>
      <c r="C45" s="87"/>
      <c r="D45" s="87"/>
      <c r="E45" s="87"/>
      <c r="F45" s="87"/>
      <c r="G45" s="87"/>
      <c r="H45" s="87"/>
      <c r="I45" s="87"/>
      <c r="J45" s="87"/>
      <c r="L45" s="21"/>
    </row>
    <row r="46" spans="1:31" s="1" customFormat="1" ht="14.45" customHeight="1">
      <c r="B46" s="21"/>
      <c r="C46" s="87"/>
      <c r="D46" s="87"/>
      <c r="E46" s="87"/>
      <c r="F46" s="87"/>
      <c r="G46" s="87"/>
      <c r="H46" s="87"/>
      <c r="I46" s="87"/>
      <c r="J46" s="87"/>
      <c r="L46" s="21"/>
    </row>
    <row r="47" spans="1:31" s="1" customFormat="1" ht="14.45" customHeight="1">
      <c r="B47" s="21"/>
      <c r="C47" s="87"/>
      <c r="D47" s="87"/>
      <c r="E47" s="87"/>
      <c r="F47" s="87"/>
      <c r="G47" s="87"/>
      <c r="H47" s="87"/>
      <c r="I47" s="87"/>
      <c r="J47" s="87"/>
      <c r="L47" s="21"/>
    </row>
    <row r="48" spans="1:31" s="1" customFormat="1" ht="14.45" customHeight="1">
      <c r="B48" s="21"/>
      <c r="C48" s="87"/>
      <c r="D48" s="87"/>
      <c r="E48" s="87"/>
      <c r="F48" s="87"/>
      <c r="G48" s="87"/>
      <c r="H48" s="87"/>
      <c r="I48" s="87"/>
      <c r="J48" s="87"/>
      <c r="L48" s="21"/>
    </row>
    <row r="49" spans="1:31" s="1" customFormat="1" ht="14.45" customHeight="1">
      <c r="B49" s="21"/>
      <c r="C49" s="87"/>
      <c r="D49" s="87"/>
      <c r="E49" s="87"/>
      <c r="F49" s="87"/>
      <c r="G49" s="87"/>
      <c r="H49" s="87"/>
      <c r="I49" s="87"/>
      <c r="J49" s="87"/>
      <c r="L49" s="21"/>
    </row>
    <row r="50" spans="1:31" s="2" customFormat="1" ht="14.45" customHeight="1">
      <c r="B50" s="38"/>
      <c r="C50" s="181"/>
      <c r="D50" s="182" t="s">
        <v>45</v>
      </c>
      <c r="E50" s="183"/>
      <c r="F50" s="183"/>
      <c r="G50" s="182" t="s">
        <v>46</v>
      </c>
      <c r="H50" s="183"/>
      <c r="I50" s="183"/>
      <c r="J50" s="183"/>
      <c r="K50" s="40"/>
      <c r="L50" s="38"/>
    </row>
    <row r="51" spans="1:31">
      <c r="B51" s="21"/>
      <c r="C51" s="87"/>
      <c r="D51" s="87"/>
      <c r="E51" s="87"/>
      <c r="F51" s="87"/>
      <c r="G51" s="87"/>
      <c r="H51" s="87"/>
      <c r="I51" s="87"/>
      <c r="J51" s="87"/>
      <c r="L51" s="21"/>
    </row>
    <row r="52" spans="1:31">
      <c r="B52" s="21"/>
      <c r="C52" s="87"/>
      <c r="D52" s="87"/>
      <c r="E52" s="87"/>
      <c r="F52" s="87"/>
      <c r="G52" s="87"/>
      <c r="H52" s="87"/>
      <c r="I52" s="87"/>
      <c r="J52" s="87"/>
      <c r="L52" s="21"/>
    </row>
    <row r="53" spans="1:31">
      <c r="B53" s="21"/>
      <c r="C53" s="87"/>
      <c r="D53" s="87"/>
      <c r="E53" s="87"/>
      <c r="F53" s="87"/>
      <c r="G53" s="87"/>
      <c r="H53" s="87"/>
      <c r="I53" s="87"/>
      <c r="J53" s="87"/>
      <c r="L53" s="21"/>
    </row>
    <row r="54" spans="1:31">
      <c r="B54" s="21"/>
      <c r="C54" s="87"/>
      <c r="D54" s="87"/>
      <c r="E54" s="87"/>
      <c r="F54" s="87"/>
      <c r="G54" s="87"/>
      <c r="H54" s="87"/>
      <c r="I54" s="87"/>
      <c r="J54" s="87"/>
      <c r="L54" s="21"/>
    </row>
    <row r="55" spans="1:31">
      <c r="B55" s="21"/>
      <c r="C55" s="87"/>
      <c r="D55" s="87"/>
      <c r="E55" s="87"/>
      <c r="F55" s="87"/>
      <c r="G55" s="87"/>
      <c r="H55" s="87"/>
      <c r="I55" s="87"/>
      <c r="J55" s="87"/>
      <c r="L55" s="21"/>
    </row>
    <row r="56" spans="1:31">
      <c r="B56" s="21"/>
      <c r="C56" s="87"/>
      <c r="D56" s="87"/>
      <c r="E56" s="87"/>
      <c r="F56" s="87"/>
      <c r="G56" s="87"/>
      <c r="H56" s="87"/>
      <c r="I56" s="87"/>
      <c r="J56" s="87"/>
      <c r="L56" s="21"/>
    </row>
    <row r="57" spans="1:31">
      <c r="B57" s="21"/>
      <c r="C57" s="87"/>
      <c r="D57" s="87"/>
      <c r="E57" s="87"/>
      <c r="F57" s="87"/>
      <c r="G57" s="87"/>
      <c r="H57" s="87"/>
      <c r="I57" s="87"/>
      <c r="J57" s="87"/>
      <c r="L57" s="21"/>
    </row>
    <row r="58" spans="1:31">
      <c r="B58" s="21"/>
      <c r="C58" s="87"/>
      <c r="D58" s="87"/>
      <c r="E58" s="87"/>
      <c r="F58" s="87"/>
      <c r="G58" s="87"/>
      <c r="H58" s="87"/>
      <c r="I58" s="87"/>
      <c r="J58" s="87"/>
      <c r="L58" s="21"/>
    </row>
    <row r="59" spans="1:31">
      <c r="B59" s="21"/>
      <c r="C59" s="87"/>
      <c r="D59" s="87"/>
      <c r="E59" s="87"/>
      <c r="F59" s="87"/>
      <c r="G59" s="87"/>
      <c r="H59" s="87"/>
      <c r="I59" s="87"/>
      <c r="J59" s="87"/>
      <c r="L59" s="21"/>
    </row>
    <row r="60" spans="1:31">
      <c r="B60" s="21"/>
      <c r="C60" s="87"/>
      <c r="D60" s="87"/>
      <c r="E60" s="87"/>
      <c r="F60" s="87"/>
      <c r="G60" s="87"/>
      <c r="H60" s="87"/>
      <c r="I60" s="87"/>
      <c r="J60" s="87"/>
      <c r="L60" s="21"/>
    </row>
    <row r="61" spans="1:31" s="2" customFormat="1" ht="12.75">
      <c r="A61" s="29"/>
      <c r="B61" s="30"/>
      <c r="C61" s="164"/>
      <c r="D61" s="184" t="s">
        <v>47</v>
      </c>
      <c r="E61" s="185"/>
      <c r="F61" s="186" t="s">
        <v>48</v>
      </c>
      <c r="G61" s="184" t="s">
        <v>47</v>
      </c>
      <c r="H61" s="185"/>
      <c r="I61" s="185"/>
      <c r="J61" s="187" t="s">
        <v>48</v>
      </c>
      <c r="K61" s="32"/>
      <c r="L61" s="38"/>
      <c r="S61" s="29"/>
      <c r="T61" s="29"/>
      <c r="U61" s="29"/>
      <c r="V61" s="29"/>
      <c r="W61" s="29"/>
      <c r="X61" s="29"/>
      <c r="Y61" s="29"/>
      <c r="Z61" s="29"/>
      <c r="AA61" s="29"/>
      <c r="AB61" s="29"/>
      <c r="AC61" s="29"/>
      <c r="AD61" s="29"/>
      <c r="AE61" s="29"/>
    </row>
    <row r="62" spans="1:31">
      <c r="B62" s="21"/>
      <c r="C62" s="87"/>
      <c r="D62" s="87"/>
      <c r="E62" s="87"/>
      <c r="F62" s="87"/>
      <c r="G62" s="87"/>
      <c r="H62" s="87"/>
      <c r="I62" s="87"/>
      <c r="J62" s="87"/>
      <c r="L62" s="21"/>
    </row>
    <row r="63" spans="1:31">
      <c r="B63" s="21"/>
      <c r="C63" s="87"/>
      <c r="D63" s="87"/>
      <c r="E63" s="87"/>
      <c r="F63" s="87"/>
      <c r="G63" s="87"/>
      <c r="H63" s="87"/>
      <c r="I63" s="87"/>
      <c r="J63" s="87"/>
      <c r="L63" s="21"/>
    </row>
    <row r="64" spans="1:31">
      <c r="B64" s="21"/>
      <c r="C64" s="87"/>
      <c r="D64" s="87"/>
      <c r="E64" s="87"/>
      <c r="F64" s="87"/>
      <c r="G64" s="87"/>
      <c r="H64" s="87"/>
      <c r="I64" s="87"/>
      <c r="J64" s="87"/>
      <c r="L64" s="21"/>
    </row>
    <row r="65" spans="1:31" s="2" customFormat="1" ht="12.75">
      <c r="A65" s="29"/>
      <c r="B65" s="30"/>
      <c r="C65" s="164"/>
      <c r="D65" s="182" t="s">
        <v>49</v>
      </c>
      <c r="E65" s="188"/>
      <c r="F65" s="188"/>
      <c r="G65" s="182" t="s">
        <v>50</v>
      </c>
      <c r="H65" s="188"/>
      <c r="I65" s="188"/>
      <c r="J65" s="188"/>
      <c r="K65" s="42"/>
      <c r="L65" s="38"/>
      <c r="S65" s="29"/>
      <c r="T65" s="29"/>
      <c r="U65" s="29"/>
      <c r="V65" s="29"/>
      <c r="W65" s="29"/>
      <c r="X65" s="29"/>
      <c r="Y65" s="29"/>
      <c r="Z65" s="29"/>
      <c r="AA65" s="29"/>
      <c r="AB65" s="29"/>
      <c r="AC65" s="29"/>
      <c r="AD65" s="29"/>
      <c r="AE65" s="29"/>
    </row>
    <row r="66" spans="1:31">
      <c r="B66" s="21"/>
      <c r="C66" s="87"/>
      <c r="D66" s="87"/>
      <c r="E66" s="87"/>
      <c r="F66" s="87"/>
      <c r="G66" s="87"/>
      <c r="H66" s="87"/>
      <c r="I66" s="87"/>
      <c r="J66" s="87"/>
      <c r="L66" s="21"/>
    </row>
    <row r="67" spans="1:31">
      <c r="B67" s="21"/>
      <c r="C67" s="87"/>
      <c r="D67" s="87"/>
      <c r="E67" s="87"/>
      <c r="F67" s="87"/>
      <c r="G67" s="87"/>
      <c r="H67" s="87"/>
      <c r="I67" s="87"/>
      <c r="J67" s="87"/>
      <c r="L67" s="21"/>
    </row>
    <row r="68" spans="1:31">
      <c r="B68" s="21"/>
      <c r="C68" s="87"/>
      <c r="D68" s="87"/>
      <c r="E68" s="87"/>
      <c r="F68" s="87"/>
      <c r="G68" s="87"/>
      <c r="H68" s="87"/>
      <c r="I68" s="87"/>
      <c r="J68" s="87"/>
      <c r="L68" s="21"/>
    </row>
    <row r="69" spans="1:31">
      <c r="B69" s="21"/>
      <c r="C69" s="87"/>
      <c r="D69" s="87"/>
      <c r="E69" s="87"/>
      <c r="F69" s="87"/>
      <c r="G69" s="87"/>
      <c r="H69" s="87"/>
      <c r="I69" s="87"/>
      <c r="J69" s="87"/>
      <c r="L69" s="21"/>
    </row>
    <row r="70" spans="1:31">
      <c r="B70" s="21"/>
      <c r="C70" s="87"/>
      <c r="D70" s="87"/>
      <c r="E70" s="87"/>
      <c r="F70" s="87"/>
      <c r="G70" s="87"/>
      <c r="H70" s="87"/>
      <c r="I70" s="87"/>
      <c r="J70" s="87"/>
      <c r="L70" s="21"/>
    </row>
    <row r="71" spans="1:31">
      <c r="B71" s="21"/>
      <c r="C71" s="87"/>
      <c r="D71" s="87"/>
      <c r="E71" s="87"/>
      <c r="F71" s="87"/>
      <c r="G71" s="87"/>
      <c r="H71" s="87"/>
      <c r="I71" s="87"/>
      <c r="J71" s="87"/>
      <c r="L71" s="21"/>
    </row>
    <row r="72" spans="1:31">
      <c r="B72" s="21"/>
      <c r="C72" s="87"/>
      <c r="D72" s="87"/>
      <c r="E72" s="87"/>
      <c r="F72" s="87"/>
      <c r="G72" s="87"/>
      <c r="H72" s="87"/>
      <c r="I72" s="87"/>
      <c r="J72" s="87"/>
      <c r="L72" s="21"/>
    </row>
    <row r="73" spans="1:31">
      <c r="B73" s="21"/>
      <c r="C73" s="87"/>
      <c r="D73" s="87"/>
      <c r="E73" s="87"/>
      <c r="F73" s="87"/>
      <c r="G73" s="87"/>
      <c r="H73" s="87"/>
      <c r="I73" s="87"/>
      <c r="J73" s="87"/>
      <c r="L73" s="21"/>
    </row>
    <row r="74" spans="1:31">
      <c r="B74" s="21"/>
      <c r="C74" s="87"/>
      <c r="D74" s="87"/>
      <c r="E74" s="87"/>
      <c r="F74" s="87"/>
      <c r="G74" s="87"/>
      <c r="H74" s="87"/>
      <c r="I74" s="87"/>
      <c r="J74" s="87"/>
      <c r="L74" s="21"/>
    </row>
    <row r="75" spans="1:31">
      <c r="B75" s="21"/>
      <c r="C75" s="87"/>
      <c r="D75" s="87"/>
      <c r="E75" s="87"/>
      <c r="F75" s="87"/>
      <c r="G75" s="87"/>
      <c r="H75" s="87"/>
      <c r="I75" s="87"/>
      <c r="J75" s="87"/>
      <c r="L75" s="21"/>
    </row>
    <row r="76" spans="1:31" s="2" customFormat="1" ht="12.75">
      <c r="A76" s="29"/>
      <c r="B76" s="30"/>
      <c r="C76" s="164"/>
      <c r="D76" s="184" t="s">
        <v>47</v>
      </c>
      <c r="E76" s="185"/>
      <c r="F76" s="186" t="s">
        <v>48</v>
      </c>
      <c r="G76" s="184" t="s">
        <v>47</v>
      </c>
      <c r="H76" s="185"/>
      <c r="I76" s="185"/>
      <c r="J76" s="187" t="s">
        <v>48</v>
      </c>
      <c r="K76" s="32"/>
      <c r="L76" s="38"/>
      <c r="S76" s="29"/>
      <c r="T76" s="29"/>
      <c r="U76" s="29"/>
      <c r="V76" s="29"/>
      <c r="W76" s="29"/>
      <c r="X76" s="29"/>
      <c r="Y76" s="29"/>
      <c r="Z76" s="29"/>
      <c r="AA76" s="29"/>
      <c r="AB76" s="29"/>
      <c r="AC76" s="29"/>
      <c r="AD76" s="29"/>
      <c r="AE76" s="29"/>
    </row>
    <row r="77" spans="1:31" s="2" customFormat="1" ht="14.45" customHeight="1">
      <c r="A77" s="29"/>
      <c r="B77" s="43"/>
      <c r="C77" s="189"/>
      <c r="D77" s="189"/>
      <c r="E77" s="189"/>
      <c r="F77" s="189"/>
      <c r="G77" s="189"/>
      <c r="H77" s="189"/>
      <c r="I77" s="189"/>
      <c r="J77" s="189"/>
      <c r="K77" s="44"/>
      <c r="L77" s="38"/>
      <c r="S77" s="29"/>
      <c r="T77" s="29"/>
      <c r="U77" s="29"/>
      <c r="V77" s="29"/>
      <c r="W77" s="29"/>
      <c r="X77" s="29"/>
      <c r="Y77" s="29"/>
      <c r="Z77" s="29"/>
      <c r="AA77" s="29"/>
      <c r="AB77" s="29"/>
      <c r="AC77" s="29"/>
      <c r="AD77" s="29"/>
      <c r="AE77" s="29"/>
    </row>
    <row r="78" spans="1:31">
      <c r="C78" s="87"/>
      <c r="D78" s="87"/>
      <c r="E78" s="87"/>
      <c r="F78" s="87"/>
      <c r="G78" s="87"/>
      <c r="H78" s="87"/>
      <c r="I78" s="87"/>
      <c r="J78" s="87"/>
    </row>
    <row r="79" spans="1:31">
      <c r="C79" s="87"/>
      <c r="D79" s="87"/>
      <c r="E79" s="87"/>
      <c r="F79" s="87"/>
      <c r="G79" s="87"/>
      <c r="H79" s="87"/>
      <c r="I79" s="87"/>
      <c r="J79" s="87"/>
    </row>
    <row r="80" spans="1:31">
      <c r="C80" s="87"/>
      <c r="D80" s="87"/>
      <c r="E80" s="87"/>
      <c r="F80" s="87"/>
      <c r="G80" s="87"/>
      <c r="H80" s="87"/>
      <c r="I80" s="87"/>
      <c r="J80" s="87"/>
    </row>
    <row r="81" spans="1:47" s="2" customFormat="1" ht="6.95" hidden="1" customHeight="1">
      <c r="A81" s="29"/>
      <c r="B81" s="45"/>
      <c r="C81" s="190"/>
      <c r="D81" s="190"/>
      <c r="E81" s="190"/>
      <c r="F81" s="190"/>
      <c r="G81" s="190"/>
      <c r="H81" s="190"/>
      <c r="I81" s="190"/>
      <c r="J81" s="190"/>
      <c r="K81" s="46"/>
      <c r="L81" s="38"/>
      <c r="S81" s="29"/>
      <c r="T81" s="29"/>
      <c r="U81" s="29"/>
      <c r="V81" s="29"/>
      <c r="W81" s="29"/>
      <c r="X81" s="29"/>
      <c r="Y81" s="29"/>
      <c r="Z81" s="29"/>
      <c r="AA81" s="29"/>
      <c r="AB81" s="29"/>
      <c r="AC81" s="29"/>
      <c r="AD81" s="29"/>
      <c r="AE81" s="29"/>
    </row>
    <row r="82" spans="1:47" s="2" customFormat="1" ht="24.95" hidden="1" customHeight="1">
      <c r="A82" s="29"/>
      <c r="B82" s="30"/>
      <c r="C82" s="162" t="s">
        <v>113</v>
      </c>
      <c r="D82" s="164"/>
      <c r="E82" s="164"/>
      <c r="F82" s="164"/>
      <c r="G82" s="164"/>
      <c r="H82" s="164"/>
      <c r="I82" s="164"/>
      <c r="J82" s="164"/>
      <c r="K82" s="29"/>
      <c r="L82" s="38"/>
      <c r="S82" s="29"/>
      <c r="T82" s="29"/>
      <c r="U82" s="29"/>
      <c r="V82" s="29"/>
      <c r="W82" s="29"/>
      <c r="X82" s="29"/>
      <c r="Y82" s="29"/>
      <c r="Z82" s="29"/>
      <c r="AA82" s="29"/>
      <c r="AB82" s="29"/>
      <c r="AC82" s="29"/>
      <c r="AD82" s="29"/>
      <c r="AE82" s="29"/>
    </row>
    <row r="83" spans="1:47" s="2" customFormat="1" ht="6.95" hidden="1" customHeight="1">
      <c r="A83" s="29"/>
      <c r="B83" s="30"/>
      <c r="C83" s="164"/>
      <c r="D83" s="164"/>
      <c r="E83" s="164"/>
      <c r="F83" s="164"/>
      <c r="G83" s="164"/>
      <c r="H83" s="164"/>
      <c r="I83" s="164"/>
      <c r="J83" s="164"/>
      <c r="K83" s="29"/>
      <c r="L83" s="38"/>
      <c r="S83" s="29"/>
      <c r="T83" s="29"/>
      <c r="U83" s="29"/>
      <c r="V83" s="29"/>
      <c r="W83" s="29"/>
      <c r="X83" s="29"/>
      <c r="Y83" s="29"/>
      <c r="Z83" s="29"/>
      <c r="AA83" s="29"/>
      <c r="AB83" s="29"/>
      <c r="AC83" s="29"/>
      <c r="AD83" s="29"/>
      <c r="AE83" s="29"/>
    </row>
    <row r="84" spans="1:47" s="2" customFormat="1" ht="12" hidden="1" customHeight="1">
      <c r="A84" s="29"/>
      <c r="B84" s="30"/>
      <c r="C84" s="163" t="s">
        <v>14</v>
      </c>
      <c r="D84" s="164"/>
      <c r="E84" s="164"/>
      <c r="F84" s="164"/>
      <c r="G84" s="164"/>
      <c r="H84" s="164"/>
      <c r="I84" s="164"/>
      <c r="J84" s="164"/>
      <c r="K84" s="29"/>
      <c r="L84" s="38"/>
      <c r="S84" s="29"/>
      <c r="T84" s="29"/>
      <c r="U84" s="29"/>
      <c r="V84" s="29"/>
      <c r="W84" s="29"/>
      <c r="X84" s="29"/>
      <c r="Y84" s="29"/>
      <c r="Z84" s="29"/>
      <c r="AA84" s="29"/>
      <c r="AB84" s="29"/>
      <c r="AC84" s="29"/>
      <c r="AD84" s="29"/>
      <c r="AE84" s="29"/>
    </row>
    <row r="85" spans="1:47" s="2" customFormat="1" ht="16.5" hidden="1" customHeight="1">
      <c r="A85" s="29"/>
      <c r="B85" s="30"/>
      <c r="C85" s="164"/>
      <c r="D85" s="164"/>
      <c r="E85" s="283" t="str">
        <f>E7</f>
        <v>Revitalizace parkoviště u NB</v>
      </c>
      <c r="F85" s="284"/>
      <c r="G85" s="284"/>
      <c r="H85" s="284"/>
      <c r="I85" s="164"/>
      <c r="J85" s="164"/>
      <c r="K85" s="29"/>
      <c r="L85" s="38"/>
      <c r="S85" s="29"/>
      <c r="T85" s="29"/>
      <c r="U85" s="29"/>
      <c r="V85" s="29"/>
      <c r="W85" s="29"/>
      <c r="X85" s="29"/>
      <c r="Y85" s="29"/>
      <c r="Z85" s="29"/>
      <c r="AA85" s="29"/>
      <c r="AB85" s="29"/>
      <c r="AC85" s="29"/>
      <c r="AD85" s="29"/>
      <c r="AE85" s="29"/>
    </row>
    <row r="86" spans="1:47" s="2" customFormat="1" ht="12" hidden="1" customHeight="1">
      <c r="A86" s="29"/>
      <c r="B86" s="30"/>
      <c r="C86" s="163" t="s">
        <v>111</v>
      </c>
      <c r="D86" s="164"/>
      <c r="E86" s="164"/>
      <c r="F86" s="164"/>
      <c r="G86" s="164"/>
      <c r="H86" s="164"/>
      <c r="I86" s="164"/>
      <c r="J86" s="164"/>
      <c r="K86" s="29"/>
      <c r="L86" s="38"/>
      <c r="S86" s="29"/>
      <c r="T86" s="29"/>
      <c r="U86" s="29"/>
      <c r="V86" s="29"/>
      <c r="W86" s="29"/>
      <c r="X86" s="29"/>
      <c r="Y86" s="29"/>
      <c r="Z86" s="29"/>
      <c r="AA86" s="29"/>
      <c r="AB86" s="29"/>
      <c r="AC86" s="29"/>
      <c r="AD86" s="29"/>
      <c r="AE86" s="29"/>
    </row>
    <row r="87" spans="1:47" s="2" customFormat="1" ht="16.5" hidden="1" customHeight="1">
      <c r="A87" s="29"/>
      <c r="B87" s="30"/>
      <c r="C87" s="164"/>
      <c r="D87" s="164"/>
      <c r="E87" s="281" t="str">
        <f>E9</f>
        <v>06 - MaR kotelna</v>
      </c>
      <c r="F87" s="282"/>
      <c r="G87" s="282"/>
      <c r="H87" s="282"/>
      <c r="I87" s="164"/>
      <c r="J87" s="164"/>
      <c r="K87" s="29"/>
      <c r="L87" s="38"/>
      <c r="S87" s="29"/>
      <c r="T87" s="29"/>
      <c r="U87" s="29"/>
      <c r="V87" s="29"/>
      <c r="W87" s="29"/>
      <c r="X87" s="29"/>
      <c r="Y87" s="29"/>
      <c r="Z87" s="29"/>
      <c r="AA87" s="29"/>
      <c r="AB87" s="29"/>
      <c r="AC87" s="29"/>
      <c r="AD87" s="29"/>
      <c r="AE87" s="29"/>
    </row>
    <row r="88" spans="1:47" s="2" customFormat="1" ht="6.95" hidden="1" customHeight="1">
      <c r="A88" s="29"/>
      <c r="B88" s="30"/>
      <c r="C88" s="164"/>
      <c r="D88" s="164"/>
      <c r="E88" s="164"/>
      <c r="F88" s="164"/>
      <c r="G88" s="164"/>
      <c r="H88" s="164"/>
      <c r="I88" s="164"/>
      <c r="J88" s="164"/>
      <c r="K88" s="29"/>
      <c r="L88" s="38"/>
      <c r="S88" s="29"/>
      <c r="T88" s="29"/>
      <c r="U88" s="29"/>
      <c r="V88" s="29"/>
      <c r="W88" s="29"/>
      <c r="X88" s="29"/>
      <c r="Y88" s="29"/>
      <c r="Z88" s="29"/>
      <c r="AA88" s="29"/>
      <c r="AB88" s="29"/>
      <c r="AC88" s="29"/>
      <c r="AD88" s="29"/>
      <c r="AE88" s="29"/>
    </row>
    <row r="89" spans="1:47" s="2" customFormat="1" ht="12" hidden="1" customHeight="1">
      <c r="A89" s="29"/>
      <c r="B89" s="30"/>
      <c r="C89" s="163" t="s">
        <v>18</v>
      </c>
      <c r="D89" s="164"/>
      <c r="E89" s="164"/>
      <c r="F89" s="165" t="str">
        <f>F12</f>
        <v xml:space="preserve">Praha </v>
      </c>
      <c r="G89" s="164"/>
      <c r="H89" s="164"/>
      <c r="I89" s="163" t="s">
        <v>20</v>
      </c>
      <c r="J89" s="166" t="str">
        <f>IF(J12="","",J12)</f>
        <v>17. 9. 2025</v>
      </c>
      <c r="K89" s="29"/>
      <c r="L89" s="38"/>
      <c r="S89" s="29"/>
      <c r="T89" s="29"/>
      <c r="U89" s="29"/>
      <c r="V89" s="29"/>
      <c r="W89" s="29"/>
      <c r="X89" s="29"/>
      <c r="Y89" s="29"/>
      <c r="Z89" s="29"/>
      <c r="AA89" s="29"/>
      <c r="AB89" s="29"/>
      <c r="AC89" s="29"/>
      <c r="AD89" s="29"/>
      <c r="AE89" s="29"/>
    </row>
    <row r="90" spans="1:47" s="2" customFormat="1" ht="6.95" hidden="1" customHeight="1">
      <c r="A90" s="29"/>
      <c r="B90" s="30"/>
      <c r="C90" s="164"/>
      <c r="D90" s="164"/>
      <c r="E90" s="164"/>
      <c r="F90" s="164"/>
      <c r="G90" s="164"/>
      <c r="H90" s="164"/>
      <c r="I90" s="164"/>
      <c r="J90" s="164"/>
      <c r="K90" s="29"/>
      <c r="L90" s="38"/>
      <c r="S90" s="29"/>
      <c r="T90" s="29"/>
      <c r="U90" s="29"/>
      <c r="V90" s="29"/>
      <c r="W90" s="29"/>
      <c r="X90" s="29"/>
      <c r="Y90" s="29"/>
      <c r="Z90" s="29"/>
      <c r="AA90" s="29"/>
      <c r="AB90" s="29"/>
      <c r="AC90" s="29"/>
      <c r="AD90" s="29"/>
      <c r="AE90" s="29"/>
    </row>
    <row r="91" spans="1:47" s="2" customFormat="1" ht="15.2" hidden="1" customHeight="1">
      <c r="A91" s="29"/>
      <c r="B91" s="30"/>
      <c r="C91" s="163" t="s">
        <v>22</v>
      </c>
      <c r="D91" s="164"/>
      <c r="E91" s="164"/>
      <c r="F91" s="165" t="str">
        <f>E15</f>
        <v xml:space="preserve"> </v>
      </c>
      <c r="G91" s="164"/>
      <c r="H91" s="164"/>
      <c r="I91" s="163" t="s">
        <v>27</v>
      </c>
      <c r="J91" s="191" t="str">
        <f>E21</f>
        <v xml:space="preserve"> </v>
      </c>
      <c r="K91" s="29"/>
      <c r="L91" s="38"/>
      <c r="S91" s="29"/>
      <c r="T91" s="29"/>
      <c r="U91" s="29"/>
      <c r="V91" s="29"/>
      <c r="W91" s="29"/>
      <c r="X91" s="29"/>
      <c r="Y91" s="29"/>
      <c r="Z91" s="29"/>
      <c r="AA91" s="29"/>
      <c r="AB91" s="29"/>
      <c r="AC91" s="29"/>
      <c r="AD91" s="29"/>
      <c r="AE91" s="29"/>
    </row>
    <row r="92" spans="1:47" s="2" customFormat="1" ht="15.2" hidden="1" customHeight="1">
      <c r="A92" s="29"/>
      <c r="B92" s="30"/>
      <c r="C92" s="163" t="s">
        <v>26</v>
      </c>
      <c r="D92" s="164"/>
      <c r="E92" s="164"/>
      <c r="F92" s="165" t="str">
        <f>IF(E18="","",E18)</f>
        <v xml:space="preserve"> </v>
      </c>
      <c r="G92" s="164"/>
      <c r="H92" s="164"/>
      <c r="I92" s="163" t="s">
        <v>29</v>
      </c>
      <c r="J92" s="191" t="str">
        <f>E24</f>
        <v>Ing. Milan Dušek</v>
      </c>
      <c r="K92" s="29"/>
      <c r="L92" s="38"/>
      <c r="S92" s="29"/>
      <c r="T92" s="29"/>
      <c r="U92" s="29"/>
      <c r="V92" s="29"/>
      <c r="W92" s="29"/>
      <c r="X92" s="29"/>
      <c r="Y92" s="29"/>
      <c r="Z92" s="29"/>
      <c r="AA92" s="29"/>
      <c r="AB92" s="29"/>
      <c r="AC92" s="29"/>
      <c r="AD92" s="29"/>
      <c r="AE92" s="29"/>
    </row>
    <row r="93" spans="1:47" s="2" customFormat="1" ht="10.35" hidden="1" customHeight="1">
      <c r="A93" s="29"/>
      <c r="B93" s="30"/>
      <c r="C93" s="164"/>
      <c r="D93" s="164"/>
      <c r="E93" s="164"/>
      <c r="F93" s="164"/>
      <c r="G93" s="164"/>
      <c r="H93" s="164"/>
      <c r="I93" s="164"/>
      <c r="J93" s="164"/>
      <c r="K93" s="29"/>
      <c r="L93" s="38"/>
      <c r="S93" s="29"/>
      <c r="T93" s="29"/>
      <c r="U93" s="29"/>
      <c r="V93" s="29"/>
      <c r="W93" s="29"/>
      <c r="X93" s="29"/>
      <c r="Y93" s="29"/>
      <c r="Z93" s="29"/>
      <c r="AA93" s="29"/>
      <c r="AB93" s="29"/>
      <c r="AC93" s="29"/>
      <c r="AD93" s="29"/>
      <c r="AE93" s="29"/>
    </row>
    <row r="94" spans="1:47" s="2" customFormat="1" ht="29.25" hidden="1" customHeight="1">
      <c r="A94" s="29"/>
      <c r="B94" s="30"/>
      <c r="C94" s="192" t="s">
        <v>114</v>
      </c>
      <c r="D94" s="175"/>
      <c r="E94" s="175"/>
      <c r="F94" s="175"/>
      <c r="G94" s="175"/>
      <c r="H94" s="175"/>
      <c r="I94" s="175"/>
      <c r="J94" s="193" t="s">
        <v>115</v>
      </c>
      <c r="K94" s="92"/>
      <c r="L94" s="38"/>
      <c r="S94" s="29"/>
      <c r="T94" s="29"/>
      <c r="U94" s="29"/>
      <c r="V94" s="29"/>
      <c r="W94" s="29"/>
      <c r="X94" s="29"/>
      <c r="Y94" s="29"/>
      <c r="Z94" s="29"/>
      <c r="AA94" s="29"/>
      <c r="AB94" s="29"/>
      <c r="AC94" s="29"/>
      <c r="AD94" s="29"/>
      <c r="AE94" s="29"/>
    </row>
    <row r="95" spans="1:47" s="2" customFormat="1" ht="10.35" hidden="1" customHeight="1">
      <c r="A95" s="29"/>
      <c r="B95" s="30"/>
      <c r="C95" s="164"/>
      <c r="D95" s="164"/>
      <c r="E95" s="164"/>
      <c r="F95" s="164"/>
      <c r="G95" s="164"/>
      <c r="H95" s="164"/>
      <c r="I95" s="164"/>
      <c r="J95" s="164"/>
      <c r="K95" s="29"/>
      <c r="L95" s="38"/>
      <c r="S95" s="29"/>
      <c r="T95" s="29"/>
      <c r="U95" s="29"/>
      <c r="V95" s="29"/>
      <c r="W95" s="29"/>
      <c r="X95" s="29"/>
      <c r="Y95" s="29"/>
      <c r="Z95" s="29"/>
      <c r="AA95" s="29"/>
      <c r="AB95" s="29"/>
      <c r="AC95" s="29"/>
      <c r="AD95" s="29"/>
      <c r="AE95" s="29"/>
    </row>
    <row r="96" spans="1:47" s="2" customFormat="1" ht="22.9" hidden="1" customHeight="1">
      <c r="A96" s="29"/>
      <c r="B96" s="30"/>
      <c r="C96" s="194" t="s">
        <v>116</v>
      </c>
      <c r="D96" s="164"/>
      <c r="E96" s="164"/>
      <c r="F96" s="164"/>
      <c r="G96" s="164"/>
      <c r="H96" s="164"/>
      <c r="I96" s="164"/>
      <c r="J96" s="170">
        <f>J120</f>
        <v>0</v>
      </c>
      <c r="K96" s="29"/>
      <c r="L96" s="38"/>
      <c r="S96" s="29"/>
      <c r="T96" s="29"/>
      <c r="U96" s="29"/>
      <c r="V96" s="29"/>
      <c r="W96" s="29"/>
      <c r="X96" s="29"/>
      <c r="Y96" s="29"/>
      <c r="Z96" s="29"/>
      <c r="AA96" s="29"/>
      <c r="AB96" s="29"/>
      <c r="AC96" s="29"/>
      <c r="AD96" s="29"/>
      <c r="AE96" s="29"/>
      <c r="AU96" s="18" t="s">
        <v>117</v>
      </c>
    </row>
    <row r="97" spans="1:31" s="9" customFormat="1" ht="24.95" hidden="1" customHeight="1">
      <c r="B97" s="94"/>
      <c r="C97" s="195"/>
      <c r="D97" s="196" t="s">
        <v>753</v>
      </c>
      <c r="E97" s="197"/>
      <c r="F97" s="197"/>
      <c r="G97" s="197"/>
      <c r="H97" s="197"/>
      <c r="I97" s="197"/>
      <c r="J97" s="198">
        <f>J121</f>
        <v>0</v>
      </c>
      <c r="L97" s="94"/>
    </row>
    <row r="98" spans="1:31" s="10" customFormat="1" ht="19.899999999999999" hidden="1" customHeight="1">
      <c r="B98" s="95"/>
      <c r="C98" s="199"/>
      <c r="D98" s="200" t="s">
        <v>993</v>
      </c>
      <c r="E98" s="201"/>
      <c r="F98" s="201"/>
      <c r="G98" s="201"/>
      <c r="H98" s="201"/>
      <c r="I98" s="201"/>
      <c r="J98" s="202">
        <f>J122</f>
        <v>0</v>
      </c>
      <c r="L98" s="95"/>
    </row>
    <row r="99" spans="1:31" s="10" customFormat="1" ht="19.899999999999999" hidden="1" customHeight="1">
      <c r="B99" s="95"/>
      <c r="C99" s="199"/>
      <c r="D99" s="200" t="s">
        <v>995</v>
      </c>
      <c r="E99" s="201"/>
      <c r="F99" s="201"/>
      <c r="G99" s="201"/>
      <c r="H99" s="201"/>
      <c r="I99" s="201"/>
      <c r="J99" s="202">
        <f>J136</f>
        <v>0</v>
      </c>
      <c r="L99" s="95"/>
    </row>
    <row r="100" spans="1:31" s="9" customFormat="1" ht="24.95" hidden="1" customHeight="1">
      <c r="B100" s="94"/>
      <c r="C100" s="195"/>
      <c r="D100" s="196" t="s">
        <v>757</v>
      </c>
      <c r="E100" s="197"/>
      <c r="F100" s="197"/>
      <c r="G100" s="197"/>
      <c r="H100" s="197"/>
      <c r="I100" s="197"/>
      <c r="J100" s="198">
        <f>J177</f>
        <v>0</v>
      </c>
      <c r="L100" s="94"/>
    </row>
    <row r="101" spans="1:31" s="2" customFormat="1" ht="21.75" hidden="1" customHeight="1">
      <c r="A101" s="29"/>
      <c r="B101" s="30"/>
      <c r="C101" s="164"/>
      <c r="D101" s="164"/>
      <c r="E101" s="164"/>
      <c r="F101" s="164"/>
      <c r="G101" s="164"/>
      <c r="H101" s="164"/>
      <c r="I101" s="164"/>
      <c r="J101" s="164"/>
      <c r="K101" s="29"/>
      <c r="L101" s="38"/>
      <c r="S101" s="29"/>
      <c r="T101" s="29"/>
      <c r="U101" s="29"/>
      <c r="V101" s="29"/>
      <c r="W101" s="29"/>
      <c r="X101" s="29"/>
      <c r="Y101" s="29"/>
      <c r="Z101" s="29"/>
      <c r="AA101" s="29"/>
      <c r="AB101" s="29"/>
      <c r="AC101" s="29"/>
      <c r="AD101" s="29"/>
      <c r="AE101" s="29"/>
    </row>
    <row r="102" spans="1:31" s="2" customFormat="1" ht="6.95" hidden="1" customHeight="1">
      <c r="A102" s="29"/>
      <c r="B102" s="43"/>
      <c r="C102" s="189"/>
      <c r="D102" s="189"/>
      <c r="E102" s="189"/>
      <c r="F102" s="189"/>
      <c r="G102" s="189"/>
      <c r="H102" s="189"/>
      <c r="I102" s="189"/>
      <c r="J102" s="189"/>
      <c r="K102" s="44"/>
      <c r="L102" s="38"/>
      <c r="S102" s="29"/>
      <c r="T102" s="29"/>
      <c r="U102" s="29"/>
      <c r="V102" s="29"/>
      <c r="W102" s="29"/>
      <c r="X102" s="29"/>
      <c r="Y102" s="29"/>
      <c r="Z102" s="29"/>
      <c r="AA102" s="29"/>
      <c r="AB102" s="29"/>
      <c r="AC102" s="29"/>
      <c r="AD102" s="29"/>
      <c r="AE102" s="29"/>
    </row>
    <row r="103" spans="1:31" hidden="1">
      <c r="C103" s="87"/>
      <c r="D103" s="87"/>
      <c r="E103" s="87"/>
      <c r="F103" s="87"/>
      <c r="G103" s="87"/>
      <c r="H103" s="87"/>
      <c r="I103" s="87"/>
      <c r="J103" s="87"/>
    </row>
    <row r="104" spans="1:31" hidden="1">
      <c r="C104" s="87"/>
      <c r="D104" s="87"/>
      <c r="E104" s="87"/>
      <c r="F104" s="87"/>
      <c r="G104" s="87"/>
      <c r="H104" s="87"/>
      <c r="I104" s="87"/>
      <c r="J104" s="87"/>
    </row>
    <row r="105" spans="1:31" hidden="1">
      <c r="C105" s="87"/>
      <c r="D105" s="87"/>
      <c r="E105" s="87"/>
      <c r="F105" s="87"/>
      <c r="G105" s="87"/>
      <c r="H105" s="87"/>
      <c r="I105" s="87"/>
      <c r="J105" s="87"/>
    </row>
    <row r="106" spans="1:31" s="2" customFormat="1" ht="6.95" customHeight="1">
      <c r="A106" s="29"/>
      <c r="B106" s="45"/>
      <c r="C106" s="190"/>
      <c r="D106" s="190"/>
      <c r="E106" s="190"/>
      <c r="F106" s="190"/>
      <c r="G106" s="190"/>
      <c r="H106" s="190"/>
      <c r="I106" s="190"/>
      <c r="J106" s="190"/>
      <c r="K106" s="46"/>
      <c r="L106" s="38"/>
      <c r="S106" s="29"/>
      <c r="T106" s="29"/>
      <c r="U106" s="29"/>
      <c r="V106" s="29"/>
      <c r="W106" s="29"/>
      <c r="X106" s="29"/>
      <c r="Y106" s="29"/>
      <c r="Z106" s="29"/>
      <c r="AA106" s="29"/>
      <c r="AB106" s="29"/>
      <c r="AC106" s="29"/>
      <c r="AD106" s="29"/>
      <c r="AE106" s="29"/>
    </row>
    <row r="107" spans="1:31" s="2" customFormat="1" ht="24.95" customHeight="1">
      <c r="A107" s="29"/>
      <c r="B107" s="30"/>
      <c r="C107" s="162" t="s">
        <v>130</v>
      </c>
      <c r="D107" s="164"/>
      <c r="E107" s="164"/>
      <c r="F107" s="164"/>
      <c r="G107" s="164"/>
      <c r="H107" s="164"/>
      <c r="I107" s="164"/>
      <c r="J107" s="164"/>
      <c r="K107" s="29"/>
      <c r="L107" s="38"/>
      <c r="S107" s="29"/>
      <c r="T107" s="29"/>
      <c r="U107" s="29"/>
      <c r="V107" s="29"/>
      <c r="W107" s="29"/>
      <c r="X107" s="29"/>
      <c r="Y107" s="29"/>
      <c r="Z107" s="29"/>
      <c r="AA107" s="29"/>
      <c r="AB107" s="29"/>
      <c r="AC107" s="29"/>
      <c r="AD107" s="29"/>
      <c r="AE107" s="29"/>
    </row>
    <row r="108" spans="1:31" s="2" customFormat="1" ht="6.95" customHeight="1">
      <c r="A108" s="29"/>
      <c r="B108" s="30"/>
      <c r="C108" s="164"/>
      <c r="D108" s="164"/>
      <c r="E108" s="164"/>
      <c r="F108" s="164"/>
      <c r="G108" s="164"/>
      <c r="H108" s="164"/>
      <c r="I108" s="164"/>
      <c r="J108" s="164"/>
      <c r="K108" s="29"/>
      <c r="L108" s="38"/>
      <c r="S108" s="29"/>
      <c r="T108" s="29"/>
      <c r="U108" s="29"/>
      <c r="V108" s="29"/>
      <c r="W108" s="29"/>
      <c r="X108" s="29"/>
      <c r="Y108" s="29"/>
      <c r="Z108" s="29"/>
      <c r="AA108" s="29"/>
      <c r="AB108" s="29"/>
      <c r="AC108" s="29"/>
      <c r="AD108" s="29"/>
      <c r="AE108" s="29"/>
    </row>
    <row r="109" spans="1:31" s="2" customFormat="1" ht="12" customHeight="1">
      <c r="A109" s="29"/>
      <c r="B109" s="30"/>
      <c r="C109" s="163" t="s">
        <v>14</v>
      </c>
      <c r="D109" s="164"/>
      <c r="E109" s="164"/>
      <c r="F109" s="164"/>
      <c r="G109" s="164"/>
      <c r="H109" s="164"/>
      <c r="I109" s="164"/>
      <c r="J109" s="164"/>
      <c r="K109" s="29"/>
      <c r="L109" s="38"/>
      <c r="S109" s="29"/>
      <c r="T109" s="29"/>
      <c r="U109" s="29"/>
      <c r="V109" s="29"/>
      <c r="W109" s="29"/>
      <c r="X109" s="29"/>
      <c r="Y109" s="29"/>
      <c r="Z109" s="29"/>
      <c r="AA109" s="29"/>
      <c r="AB109" s="29"/>
      <c r="AC109" s="29"/>
      <c r="AD109" s="29"/>
      <c r="AE109" s="29"/>
    </row>
    <row r="110" spans="1:31" s="2" customFormat="1" ht="16.5" customHeight="1">
      <c r="A110" s="29"/>
      <c r="B110" s="30"/>
      <c r="C110" s="164"/>
      <c r="D110" s="164"/>
      <c r="E110" s="283" t="str">
        <f>E7</f>
        <v>Revitalizace parkoviště u NB</v>
      </c>
      <c r="F110" s="284"/>
      <c r="G110" s="284"/>
      <c r="H110" s="284"/>
      <c r="I110" s="164"/>
      <c r="J110" s="164"/>
      <c r="K110" s="29"/>
      <c r="L110" s="38"/>
      <c r="S110" s="29"/>
      <c r="T110" s="29"/>
      <c r="U110" s="29"/>
      <c r="V110" s="29"/>
      <c r="W110" s="29"/>
      <c r="X110" s="29"/>
      <c r="Y110" s="29"/>
      <c r="Z110" s="29"/>
      <c r="AA110" s="29"/>
      <c r="AB110" s="29"/>
      <c r="AC110" s="29"/>
      <c r="AD110" s="29"/>
      <c r="AE110" s="29"/>
    </row>
    <row r="111" spans="1:31" s="2" customFormat="1" ht="12" customHeight="1">
      <c r="A111" s="29"/>
      <c r="B111" s="30"/>
      <c r="C111" s="163" t="s">
        <v>111</v>
      </c>
      <c r="D111" s="164"/>
      <c r="E111" s="164"/>
      <c r="F111" s="164"/>
      <c r="G111" s="164"/>
      <c r="H111" s="164"/>
      <c r="I111" s="164"/>
      <c r="J111" s="164"/>
      <c r="K111" s="29"/>
      <c r="L111" s="38"/>
      <c r="S111" s="29"/>
      <c r="T111" s="29"/>
      <c r="U111" s="29"/>
      <c r="V111" s="29"/>
      <c r="W111" s="29"/>
      <c r="X111" s="29"/>
      <c r="Y111" s="29"/>
      <c r="Z111" s="29"/>
      <c r="AA111" s="29"/>
      <c r="AB111" s="29"/>
      <c r="AC111" s="29"/>
      <c r="AD111" s="29"/>
      <c r="AE111" s="29"/>
    </row>
    <row r="112" spans="1:31" s="2" customFormat="1" ht="16.5" customHeight="1">
      <c r="A112" s="29"/>
      <c r="B112" s="30"/>
      <c r="C112" s="164"/>
      <c r="D112" s="164"/>
      <c r="E112" s="281" t="str">
        <f>E9</f>
        <v>06 - MaR kotelna</v>
      </c>
      <c r="F112" s="282"/>
      <c r="G112" s="282"/>
      <c r="H112" s="282"/>
      <c r="I112" s="164"/>
      <c r="J112" s="164"/>
      <c r="K112" s="29"/>
      <c r="L112" s="38"/>
      <c r="S112" s="29"/>
      <c r="T112" s="29"/>
      <c r="U112" s="29"/>
      <c r="V112" s="29"/>
      <c r="W112" s="29"/>
      <c r="X112" s="29"/>
      <c r="Y112" s="29"/>
      <c r="Z112" s="29"/>
      <c r="AA112" s="29"/>
      <c r="AB112" s="29"/>
      <c r="AC112" s="29"/>
      <c r="AD112" s="29"/>
      <c r="AE112" s="29"/>
    </row>
    <row r="113" spans="1:65" s="2" customFormat="1" ht="6.95" customHeight="1">
      <c r="A113" s="29"/>
      <c r="B113" s="30"/>
      <c r="C113" s="164"/>
      <c r="D113" s="164"/>
      <c r="E113" s="164"/>
      <c r="F113" s="164"/>
      <c r="G113" s="164"/>
      <c r="H113" s="164"/>
      <c r="I113" s="164"/>
      <c r="J113" s="164"/>
      <c r="K113" s="29"/>
      <c r="L113" s="38"/>
      <c r="S113" s="29"/>
      <c r="T113" s="29"/>
      <c r="U113" s="29"/>
      <c r="V113" s="29"/>
      <c r="W113" s="29"/>
      <c r="X113" s="29"/>
      <c r="Y113" s="29"/>
      <c r="Z113" s="29"/>
      <c r="AA113" s="29"/>
      <c r="AB113" s="29"/>
      <c r="AC113" s="29"/>
      <c r="AD113" s="29"/>
      <c r="AE113" s="29"/>
    </row>
    <row r="114" spans="1:65" s="2" customFormat="1" ht="12" customHeight="1">
      <c r="A114" s="29"/>
      <c r="B114" s="30"/>
      <c r="C114" s="163" t="s">
        <v>18</v>
      </c>
      <c r="D114" s="164"/>
      <c r="E114" s="164"/>
      <c r="F114" s="165" t="str">
        <f>F12</f>
        <v xml:space="preserve">Praha </v>
      </c>
      <c r="G114" s="164"/>
      <c r="H114" s="164"/>
      <c r="I114" s="163" t="s">
        <v>20</v>
      </c>
      <c r="J114" s="166" t="str">
        <f>IF(J12="","",J12)</f>
        <v>17. 9. 2025</v>
      </c>
      <c r="K114" s="29"/>
      <c r="L114" s="38"/>
      <c r="S114" s="29"/>
      <c r="T114" s="29"/>
      <c r="U114" s="29"/>
      <c r="V114" s="29"/>
      <c r="W114" s="29"/>
      <c r="X114" s="29"/>
      <c r="Y114" s="29"/>
      <c r="Z114" s="29"/>
      <c r="AA114" s="29"/>
      <c r="AB114" s="29"/>
      <c r="AC114" s="29"/>
      <c r="AD114" s="29"/>
      <c r="AE114" s="29"/>
    </row>
    <row r="115" spans="1:65" s="2" customFormat="1" ht="6.95" customHeight="1">
      <c r="A115" s="29"/>
      <c r="B115" s="30"/>
      <c r="C115" s="164"/>
      <c r="D115" s="164"/>
      <c r="E115" s="164"/>
      <c r="F115" s="164"/>
      <c r="G115" s="164"/>
      <c r="H115" s="164"/>
      <c r="I115" s="164"/>
      <c r="J115" s="164"/>
      <c r="K115" s="29"/>
      <c r="L115" s="38"/>
      <c r="S115" s="29"/>
      <c r="T115" s="29"/>
      <c r="U115" s="29"/>
      <c r="V115" s="29"/>
      <c r="W115" s="29"/>
      <c r="X115" s="29"/>
      <c r="Y115" s="29"/>
      <c r="Z115" s="29"/>
      <c r="AA115" s="29"/>
      <c r="AB115" s="29"/>
      <c r="AC115" s="29"/>
      <c r="AD115" s="29"/>
      <c r="AE115" s="29"/>
    </row>
    <row r="116" spans="1:65" s="2" customFormat="1" ht="15.2" customHeight="1">
      <c r="A116" s="29"/>
      <c r="B116" s="30"/>
      <c r="C116" s="163" t="s">
        <v>22</v>
      </c>
      <c r="D116" s="164"/>
      <c r="E116" s="164"/>
      <c r="F116" s="165" t="str">
        <f>E15</f>
        <v xml:space="preserve"> </v>
      </c>
      <c r="G116" s="164"/>
      <c r="H116" s="164"/>
      <c r="I116" s="163" t="s">
        <v>27</v>
      </c>
      <c r="J116" s="191" t="str">
        <f>E21</f>
        <v xml:space="preserve"> </v>
      </c>
      <c r="K116" s="29"/>
      <c r="L116" s="38"/>
      <c r="S116" s="29"/>
      <c r="T116" s="29"/>
      <c r="U116" s="29"/>
      <c r="V116" s="29"/>
      <c r="W116" s="29"/>
      <c r="X116" s="29"/>
      <c r="Y116" s="29"/>
      <c r="Z116" s="29"/>
      <c r="AA116" s="29"/>
      <c r="AB116" s="29"/>
      <c r="AC116" s="29"/>
      <c r="AD116" s="29"/>
      <c r="AE116" s="29"/>
    </row>
    <row r="117" spans="1:65" s="2" customFormat="1" ht="15.2" customHeight="1">
      <c r="A117" s="29"/>
      <c r="B117" s="30"/>
      <c r="C117" s="163" t="s">
        <v>26</v>
      </c>
      <c r="D117" s="164"/>
      <c r="E117" s="164"/>
      <c r="F117" s="165" t="str">
        <f>IF(E18="","",E18)</f>
        <v xml:space="preserve"> </v>
      </c>
      <c r="G117" s="164"/>
      <c r="H117" s="164"/>
      <c r="I117" s="163" t="s">
        <v>29</v>
      </c>
      <c r="J117" s="191" t="str">
        <f>E24</f>
        <v>Ing. Milan Dušek</v>
      </c>
      <c r="K117" s="29"/>
      <c r="L117" s="38"/>
      <c r="S117" s="29"/>
      <c r="T117" s="29"/>
      <c r="U117" s="29"/>
      <c r="V117" s="29"/>
      <c r="W117" s="29"/>
      <c r="X117" s="29"/>
      <c r="Y117" s="29"/>
      <c r="Z117" s="29"/>
      <c r="AA117" s="29"/>
      <c r="AB117" s="29"/>
      <c r="AC117" s="29"/>
      <c r="AD117" s="29"/>
      <c r="AE117" s="29"/>
    </row>
    <row r="118" spans="1:65" s="2" customFormat="1" ht="10.35" customHeight="1">
      <c r="A118" s="29"/>
      <c r="B118" s="30"/>
      <c r="C118" s="164"/>
      <c r="D118" s="164"/>
      <c r="E118" s="164"/>
      <c r="F118" s="164"/>
      <c r="G118" s="164"/>
      <c r="H118" s="164"/>
      <c r="I118" s="164"/>
      <c r="J118" s="164"/>
      <c r="K118" s="29"/>
      <c r="L118" s="38"/>
      <c r="S118" s="29"/>
      <c r="T118" s="29"/>
      <c r="U118" s="29"/>
      <c r="V118" s="29"/>
      <c r="W118" s="29"/>
      <c r="X118" s="29"/>
      <c r="Y118" s="29"/>
      <c r="Z118" s="29"/>
      <c r="AA118" s="29"/>
      <c r="AB118" s="29"/>
      <c r="AC118" s="29"/>
      <c r="AD118" s="29"/>
      <c r="AE118" s="29"/>
    </row>
    <row r="119" spans="1:65" s="11" customFormat="1" ht="29.25" customHeight="1">
      <c r="A119" s="96"/>
      <c r="B119" s="97"/>
      <c r="C119" s="203" t="s">
        <v>131</v>
      </c>
      <c r="D119" s="204" t="s">
        <v>57</v>
      </c>
      <c r="E119" s="204" t="s">
        <v>53</v>
      </c>
      <c r="F119" s="204" t="s">
        <v>54</v>
      </c>
      <c r="G119" s="204" t="s">
        <v>132</v>
      </c>
      <c r="H119" s="204" t="s">
        <v>133</v>
      </c>
      <c r="I119" s="204" t="s">
        <v>134</v>
      </c>
      <c r="J119" s="205" t="s">
        <v>115</v>
      </c>
      <c r="K119" s="98" t="s">
        <v>135</v>
      </c>
      <c r="L119" s="99"/>
      <c r="M119" s="57" t="s">
        <v>1</v>
      </c>
      <c r="N119" s="58" t="s">
        <v>36</v>
      </c>
      <c r="O119" s="58" t="s">
        <v>136</v>
      </c>
      <c r="P119" s="58" t="s">
        <v>137</v>
      </c>
      <c r="Q119" s="58" t="s">
        <v>138</v>
      </c>
      <c r="R119" s="58" t="s">
        <v>139</v>
      </c>
      <c r="S119" s="58" t="s">
        <v>140</v>
      </c>
      <c r="T119" s="59" t="s">
        <v>141</v>
      </c>
      <c r="U119" s="96"/>
      <c r="V119" s="96"/>
      <c r="W119" s="96"/>
      <c r="X119" s="96"/>
      <c r="Y119" s="96"/>
      <c r="Z119" s="96"/>
      <c r="AA119" s="96"/>
      <c r="AB119" s="96"/>
      <c r="AC119" s="96"/>
      <c r="AD119" s="96"/>
      <c r="AE119" s="96"/>
    </row>
    <row r="120" spans="1:65" s="2" customFormat="1" ht="22.9" customHeight="1">
      <c r="A120" s="29"/>
      <c r="B120" s="30"/>
      <c r="C120" s="206" t="s">
        <v>142</v>
      </c>
      <c r="D120" s="164"/>
      <c r="E120" s="164"/>
      <c r="F120" s="164"/>
      <c r="G120" s="164"/>
      <c r="H120" s="164"/>
      <c r="I120" s="164"/>
      <c r="J120" s="207">
        <f>BK120</f>
        <v>0</v>
      </c>
      <c r="K120" s="29"/>
      <c r="L120" s="30"/>
      <c r="M120" s="60"/>
      <c r="N120" s="51"/>
      <c r="O120" s="61"/>
      <c r="P120" s="100">
        <f>P121+P177</f>
        <v>36.130449999999996</v>
      </c>
      <c r="Q120" s="61"/>
      <c r="R120" s="100">
        <f>R121+R177</f>
        <v>3.5229999999999997E-2</v>
      </c>
      <c r="S120" s="61"/>
      <c r="T120" s="101">
        <f>T121+T177</f>
        <v>0</v>
      </c>
      <c r="U120" s="29"/>
      <c r="V120" s="29"/>
      <c r="W120" s="29"/>
      <c r="X120" s="29"/>
      <c r="Y120" s="29"/>
      <c r="Z120" s="29"/>
      <c r="AA120" s="29"/>
      <c r="AB120" s="29"/>
      <c r="AC120" s="29"/>
      <c r="AD120" s="29"/>
      <c r="AE120" s="29"/>
      <c r="AT120" s="18" t="s">
        <v>71</v>
      </c>
      <c r="AU120" s="18" t="s">
        <v>117</v>
      </c>
      <c r="BK120" s="102">
        <f>BK121+BK177</f>
        <v>0</v>
      </c>
    </row>
    <row r="121" spans="1:65" s="12" customFormat="1" ht="25.9" customHeight="1">
      <c r="B121" s="103"/>
      <c r="C121" s="208"/>
      <c r="D121" s="209" t="s">
        <v>71</v>
      </c>
      <c r="E121" s="210" t="s">
        <v>758</v>
      </c>
      <c r="F121" s="210" t="s">
        <v>759</v>
      </c>
      <c r="G121" s="208"/>
      <c r="H121" s="208"/>
      <c r="I121" s="208"/>
      <c r="J121" s="211">
        <f>BK121</f>
        <v>0</v>
      </c>
      <c r="L121" s="103"/>
      <c r="M121" s="105"/>
      <c r="N121" s="106"/>
      <c r="O121" s="106"/>
      <c r="P121" s="107">
        <f>P122+P136</f>
        <v>36.130449999999996</v>
      </c>
      <c r="Q121" s="106"/>
      <c r="R121" s="107">
        <f>R122+R136</f>
        <v>3.5229999999999997E-2</v>
      </c>
      <c r="S121" s="106"/>
      <c r="T121" s="108">
        <f>T122+T136</f>
        <v>0</v>
      </c>
      <c r="AR121" s="104" t="s">
        <v>82</v>
      </c>
      <c r="AT121" s="109" t="s">
        <v>71</v>
      </c>
      <c r="AU121" s="109" t="s">
        <v>72</v>
      </c>
      <c r="AY121" s="104" t="s">
        <v>145</v>
      </c>
      <c r="BK121" s="110">
        <f>BK122+BK136</f>
        <v>0</v>
      </c>
    </row>
    <row r="122" spans="1:65" s="12" customFormat="1" ht="22.9" customHeight="1">
      <c r="B122" s="103"/>
      <c r="C122" s="208"/>
      <c r="D122" s="209" t="s">
        <v>71</v>
      </c>
      <c r="E122" s="212" t="s">
        <v>996</v>
      </c>
      <c r="F122" s="212" t="s">
        <v>997</v>
      </c>
      <c r="G122" s="208"/>
      <c r="H122" s="208"/>
      <c r="I122" s="208"/>
      <c r="J122" s="213">
        <f>BK122</f>
        <v>0</v>
      </c>
      <c r="L122" s="103"/>
      <c r="M122" s="105"/>
      <c r="N122" s="106"/>
      <c r="O122" s="106"/>
      <c r="P122" s="107">
        <f>SUM(P123:P135)</f>
        <v>26.608349999999998</v>
      </c>
      <c r="Q122" s="106"/>
      <c r="R122" s="107">
        <f>SUM(R123:R135)</f>
        <v>1.9369999999999998E-2</v>
      </c>
      <c r="S122" s="106"/>
      <c r="T122" s="108">
        <f>SUM(T123:T135)</f>
        <v>0</v>
      </c>
      <c r="AR122" s="104" t="s">
        <v>82</v>
      </c>
      <c r="AT122" s="109" t="s">
        <v>71</v>
      </c>
      <c r="AU122" s="109" t="s">
        <v>80</v>
      </c>
      <c r="AY122" s="104" t="s">
        <v>145</v>
      </c>
      <c r="BK122" s="110">
        <f>SUM(BK123:BK135)</f>
        <v>0</v>
      </c>
    </row>
    <row r="123" spans="1:65" s="2" customFormat="1" ht="24.2" customHeight="1">
      <c r="A123" s="29"/>
      <c r="B123" s="111"/>
      <c r="C123" s="214" t="s">
        <v>80</v>
      </c>
      <c r="D123" s="214" t="s">
        <v>147</v>
      </c>
      <c r="E123" s="215" t="s">
        <v>1095</v>
      </c>
      <c r="F123" s="216" t="s">
        <v>1096</v>
      </c>
      <c r="G123" s="217" t="s">
        <v>365</v>
      </c>
      <c r="H123" s="218">
        <v>20</v>
      </c>
      <c r="I123" s="239">
        <v>0</v>
      </c>
      <c r="J123" s="219">
        <f>ROUND(I123*H123,2)</f>
        <v>0</v>
      </c>
      <c r="K123" s="112"/>
      <c r="L123" s="30"/>
      <c r="M123" s="113" t="s">
        <v>1</v>
      </c>
      <c r="N123" s="114" t="s">
        <v>37</v>
      </c>
      <c r="O123" s="115">
        <v>4.5999999999999999E-2</v>
      </c>
      <c r="P123" s="115">
        <f>O123*H123</f>
        <v>0.91999999999999993</v>
      </c>
      <c r="Q123" s="115">
        <v>0</v>
      </c>
      <c r="R123" s="115">
        <f>Q123*H123</f>
        <v>0</v>
      </c>
      <c r="S123" s="115">
        <v>0</v>
      </c>
      <c r="T123" s="116">
        <f>S123*H123</f>
        <v>0</v>
      </c>
      <c r="U123" s="29"/>
      <c r="V123" s="29"/>
      <c r="W123" s="29"/>
      <c r="X123" s="29"/>
      <c r="Y123" s="29"/>
      <c r="Z123" s="29"/>
      <c r="AA123" s="29"/>
      <c r="AB123" s="29"/>
      <c r="AC123" s="29"/>
      <c r="AD123" s="29"/>
      <c r="AE123" s="29"/>
      <c r="AR123" s="117" t="s">
        <v>231</v>
      </c>
      <c r="AT123" s="117" t="s">
        <v>147</v>
      </c>
      <c r="AU123" s="117" t="s">
        <v>82</v>
      </c>
      <c r="AY123" s="18" t="s">
        <v>145</v>
      </c>
      <c r="BE123" s="118">
        <f>IF(N123="základní",J123,0)</f>
        <v>0</v>
      </c>
      <c r="BF123" s="118">
        <f>IF(N123="snížená",J123,0)</f>
        <v>0</v>
      </c>
      <c r="BG123" s="118">
        <f>IF(N123="zákl. přenesená",J123,0)</f>
        <v>0</v>
      </c>
      <c r="BH123" s="118">
        <f>IF(N123="sníž. přenesená",J123,0)</f>
        <v>0</v>
      </c>
      <c r="BI123" s="118">
        <f>IF(N123="nulová",J123,0)</f>
        <v>0</v>
      </c>
      <c r="BJ123" s="18" t="s">
        <v>80</v>
      </c>
      <c r="BK123" s="118">
        <f>ROUND(I123*H123,2)</f>
        <v>0</v>
      </c>
      <c r="BL123" s="18" t="s">
        <v>231</v>
      </c>
      <c r="BM123" s="117" t="s">
        <v>1097</v>
      </c>
    </row>
    <row r="124" spans="1:65" s="2" customFormat="1" ht="24.2" customHeight="1">
      <c r="A124" s="29"/>
      <c r="B124" s="111"/>
      <c r="C124" s="233" t="s">
        <v>82</v>
      </c>
      <c r="D124" s="233" t="s">
        <v>316</v>
      </c>
      <c r="E124" s="234" t="s">
        <v>1098</v>
      </c>
      <c r="F124" s="235" t="s">
        <v>1099</v>
      </c>
      <c r="G124" s="236" t="s">
        <v>365</v>
      </c>
      <c r="H124" s="237">
        <v>23</v>
      </c>
      <c r="I124" s="239">
        <v>0</v>
      </c>
      <c r="J124" s="238">
        <f>ROUND(I124*H124,2)</f>
        <v>0</v>
      </c>
      <c r="K124" s="135"/>
      <c r="L124" s="136"/>
      <c r="M124" s="137" t="s">
        <v>1</v>
      </c>
      <c r="N124" s="138" t="s">
        <v>37</v>
      </c>
      <c r="O124" s="115">
        <v>0</v>
      </c>
      <c r="P124" s="115">
        <f>O124*H124</f>
        <v>0</v>
      </c>
      <c r="Q124" s="115">
        <v>1.2E-4</v>
      </c>
      <c r="R124" s="115">
        <f>Q124*H124</f>
        <v>2.7599999999999999E-3</v>
      </c>
      <c r="S124" s="115">
        <v>0</v>
      </c>
      <c r="T124" s="116">
        <f>S124*H124</f>
        <v>0</v>
      </c>
      <c r="U124" s="29"/>
      <c r="V124" s="29"/>
      <c r="W124" s="29"/>
      <c r="X124" s="29"/>
      <c r="Y124" s="29"/>
      <c r="Z124" s="29"/>
      <c r="AA124" s="29"/>
      <c r="AB124" s="29"/>
      <c r="AC124" s="29"/>
      <c r="AD124" s="29"/>
      <c r="AE124" s="29"/>
      <c r="AR124" s="117" t="s">
        <v>311</v>
      </c>
      <c r="AT124" s="117" t="s">
        <v>316</v>
      </c>
      <c r="AU124" s="117" t="s">
        <v>82</v>
      </c>
      <c r="AY124" s="18" t="s">
        <v>145</v>
      </c>
      <c r="BE124" s="118">
        <f>IF(N124="základní",J124,0)</f>
        <v>0</v>
      </c>
      <c r="BF124" s="118">
        <f>IF(N124="snížená",J124,0)</f>
        <v>0</v>
      </c>
      <c r="BG124" s="118">
        <f>IF(N124="zákl. přenesená",J124,0)</f>
        <v>0</v>
      </c>
      <c r="BH124" s="118">
        <f>IF(N124="sníž. přenesená",J124,0)</f>
        <v>0</v>
      </c>
      <c r="BI124" s="118">
        <f>IF(N124="nulová",J124,0)</f>
        <v>0</v>
      </c>
      <c r="BJ124" s="18" t="s">
        <v>80</v>
      </c>
      <c r="BK124" s="118">
        <f>ROUND(I124*H124,2)</f>
        <v>0</v>
      </c>
      <c r="BL124" s="18" t="s">
        <v>231</v>
      </c>
      <c r="BM124" s="117" t="s">
        <v>1100</v>
      </c>
    </row>
    <row r="125" spans="1:65" s="13" customFormat="1">
      <c r="B125" s="119"/>
      <c r="C125" s="220"/>
      <c r="D125" s="221" t="s">
        <v>153</v>
      </c>
      <c r="E125" s="220"/>
      <c r="F125" s="223" t="s">
        <v>1101</v>
      </c>
      <c r="G125" s="220"/>
      <c r="H125" s="224">
        <v>23</v>
      </c>
      <c r="I125" s="220"/>
      <c r="J125" s="220"/>
      <c r="L125" s="119"/>
      <c r="M125" s="122"/>
      <c r="N125" s="123"/>
      <c r="O125" s="123"/>
      <c r="P125" s="123"/>
      <c r="Q125" s="123"/>
      <c r="R125" s="123"/>
      <c r="S125" s="123"/>
      <c r="T125" s="124"/>
      <c r="AT125" s="121" t="s">
        <v>153</v>
      </c>
      <c r="AU125" s="121" t="s">
        <v>82</v>
      </c>
      <c r="AV125" s="13" t="s">
        <v>82</v>
      </c>
      <c r="AW125" s="13" t="s">
        <v>3</v>
      </c>
      <c r="AX125" s="13" t="s">
        <v>80</v>
      </c>
      <c r="AY125" s="121" t="s">
        <v>145</v>
      </c>
    </row>
    <row r="126" spans="1:65" s="2" customFormat="1" ht="24.2" customHeight="1">
      <c r="A126" s="29"/>
      <c r="B126" s="111"/>
      <c r="C126" s="214" t="s">
        <v>161</v>
      </c>
      <c r="D126" s="214" t="s">
        <v>147</v>
      </c>
      <c r="E126" s="215" t="s">
        <v>1102</v>
      </c>
      <c r="F126" s="216" t="s">
        <v>1103</v>
      </c>
      <c r="G126" s="217" t="s">
        <v>365</v>
      </c>
      <c r="H126" s="218">
        <v>20</v>
      </c>
      <c r="I126" s="239">
        <v>0</v>
      </c>
      <c r="J126" s="219">
        <f>ROUND(I126*H126,2)</f>
        <v>0</v>
      </c>
      <c r="K126" s="112"/>
      <c r="L126" s="30"/>
      <c r="M126" s="113" t="s">
        <v>1</v>
      </c>
      <c r="N126" s="114" t="s">
        <v>37</v>
      </c>
      <c r="O126" s="115">
        <v>5.1999999999999998E-2</v>
      </c>
      <c r="P126" s="115">
        <f>O126*H126</f>
        <v>1.04</v>
      </c>
      <c r="Q126" s="115">
        <v>0</v>
      </c>
      <c r="R126" s="115">
        <f>Q126*H126</f>
        <v>0</v>
      </c>
      <c r="S126" s="115">
        <v>0</v>
      </c>
      <c r="T126" s="116">
        <f>S126*H126</f>
        <v>0</v>
      </c>
      <c r="U126" s="29"/>
      <c r="V126" s="29"/>
      <c r="W126" s="29"/>
      <c r="X126" s="29"/>
      <c r="Y126" s="29"/>
      <c r="Z126" s="29"/>
      <c r="AA126" s="29"/>
      <c r="AB126" s="29"/>
      <c r="AC126" s="29"/>
      <c r="AD126" s="29"/>
      <c r="AE126" s="29"/>
      <c r="AR126" s="117" t="s">
        <v>231</v>
      </c>
      <c r="AT126" s="117" t="s">
        <v>147</v>
      </c>
      <c r="AU126" s="117" t="s">
        <v>82</v>
      </c>
      <c r="AY126" s="18" t="s">
        <v>145</v>
      </c>
      <c r="BE126" s="118">
        <f>IF(N126="základní",J126,0)</f>
        <v>0</v>
      </c>
      <c r="BF126" s="118">
        <f>IF(N126="snížená",J126,0)</f>
        <v>0</v>
      </c>
      <c r="BG126" s="118">
        <f>IF(N126="zákl. přenesená",J126,0)</f>
        <v>0</v>
      </c>
      <c r="BH126" s="118">
        <f>IF(N126="sníž. přenesená",J126,0)</f>
        <v>0</v>
      </c>
      <c r="BI126" s="118">
        <f>IF(N126="nulová",J126,0)</f>
        <v>0</v>
      </c>
      <c r="BJ126" s="18" t="s">
        <v>80</v>
      </c>
      <c r="BK126" s="118">
        <f>ROUND(I126*H126,2)</f>
        <v>0</v>
      </c>
      <c r="BL126" s="18" t="s">
        <v>231</v>
      </c>
      <c r="BM126" s="117" t="s">
        <v>1104</v>
      </c>
    </row>
    <row r="127" spans="1:65" s="2" customFormat="1" ht="24.2" customHeight="1">
      <c r="A127" s="29"/>
      <c r="B127" s="111"/>
      <c r="C127" s="233" t="s">
        <v>151</v>
      </c>
      <c r="D127" s="233" t="s">
        <v>316</v>
      </c>
      <c r="E127" s="234" t="s">
        <v>1105</v>
      </c>
      <c r="F127" s="235" t="s">
        <v>1106</v>
      </c>
      <c r="G127" s="236" t="s">
        <v>365</v>
      </c>
      <c r="H127" s="237">
        <v>23</v>
      </c>
      <c r="I127" s="239">
        <v>0</v>
      </c>
      <c r="J127" s="238">
        <f>ROUND(I127*H127,2)</f>
        <v>0</v>
      </c>
      <c r="K127" s="135"/>
      <c r="L127" s="136"/>
      <c r="M127" s="137" t="s">
        <v>1</v>
      </c>
      <c r="N127" s="138" t="s">
        <v>37</v>
      </c>
      <c r="O127" s="115">
        <v>0</v>
      </c>
      <c r="P127" s="115">
        <f>O127*H127</f>
        <v>0</v>
      </c>
      <c r="Q127" s="115">
        <v>2.9E-4</v>
      </c>
      <c r="R127" s="115">
        <f>Q127*H127</f>
        <v>6.6699999999999997E-3</v>
      </c>
      <c r="S127" s="115">
        <v>0</v>
      </c>
      <c r="T127" s="116">
        <f>S127*H127</f>
        <v>0</v>
      </c>
      <c r="U127" s="29"/>
      <c r="V127" s="29"/>
      <c r="W127" s="29"/>
      <c r="X127" s="29"/>
      <c r="Y127" s="29"/>
      <c r="Z127" s="29"/>
      <c r="AA127" s="29"/>
      <c r="AB127" s="29"/>
      <c r="AC127" s="29"/>
      <c r="AD127" s="29"/>
      <c r="AE127" s="29"/>
      <c r="AR127" s="117" t="s">
        <v>311</v>
      </c>
      <c r="AT127" s="117" t="s">
        <v>316</v>
      </c>
      <c r="AU127" s="117" t="s">
        <v>82</v>
      </c>
      <c r="AY127" s="18" t="s">
        <v>145</v>
      </c>
      <c r="BE127" s="118">
        <f>IF(N127="základní",J127,0)</f>
        <v>0</v>
      </c>
      <c r="BF127" s="118">
        <f>IF(N127="snížená",J127,0)</f>
        <v>0</v>
      </c>
      <c r="BG127" s="118">
        <f>IF(N127="zákl. přenesená",J127,0)</f>
        <v>0</v>
      </c>
      <c r="BH127" s="118">
        <f>IF(N127="sníž. přenesená",J127,0)</f>
        <v>0</v>
      </c>
      <c r="BI127" s="118">
        <f>IF(N127="nulová",J127,0)</f>
        <v>0</v>
      </c>
      <c r="BJ127" s="18" t="s">
        <v>80</v>
      </c>
      <c r="BK127" s="118">
        <f>ROUND(I127*H127,2)</f>
        <v>0</v>
      </c>
      <c r="BL127" s="18" t="s">
        <v>231</v>
      </c>
      <c r="BM127" s="117" t="s">
        <v>1107</v>
      </c>
    </row>
    <row r="128" spans="1:65" s="13" customFormat="1">
      <c r="B128" s="119"/>
      <c r="C128" s="220"/>
      <c r="D128" s="221" t="s">
        <v>153</v>
      </c>
      <c r="E128" s="220"/>
      <c r="F128" s="223" t="s">
        <v>1101</v>
      </c>
      <c r="G128" s="220"/>
      <c r="H128" s="224">
        <v>23</v>
      </c>
      <c r="I128" s="220"/>
      <c r="J128" s="220"/>
      <c r="L128" s="119"/>
      <c r="M128" s="122"/>
      <c r="N128" s="123"/>
      <c r="O128" s="123"/>
      <c r="P128" s="123"/>
      <c r="Q128" s="123"/>
      <c r="R128" s="123"/>
      <c r="S128" s="123"/>
      <c r="T128" s="124"/>
      <c r="AT128" s="121" t="s">
        <v>153</v>
      </c>
      <c r="AU128" s="121" t="s">
        <v>82</v>
      </c>
      <c r="AV128" s="13" t="s">
        <v>82</v>
      </c>
      <c r="AW128" s="13" t="s">
        <v>3</v>
      </c>
      <c r="AX128" s="13" t="s">
        <v>80</v>
      </c>
      <c r="AY128" s="121" t="s">
        <v>145</v>
      </c>
    </row>
    <row r="129" spans="1:65" s="2" customFormat="1" ht="24.2" customHeight="1">
      <c r="A129" s="29"/>
      <c r="B129" s="111"/>
      <c r="C129" s="214" t="s">
        <v>171</v>
      </c>
      <c r="D129" s="214" t="s">
        <v>147</v>
      </c>
      <c r="E129" s="215" t="s">
        <v>1108</v>
      </c>
      <c r="F129" s="216" t="s">
        <v>1109</v>
      </c>
      <c r="G129" s="217" t="s">
        <v>365</v>
      </c>
      <c r="H129" s="218">
        <v>20</v>
      </c>
      <c r="I129" s="239">
        <v>0</v>
      </c>
      <c r="J129" s="219">
        <f>ROUND(I129*H129,2)</f>
        <v>0</v>
      </c>
      <c r="K129" s="112"/>
      <c r="L129" s="30"/>
      <c r="M129" s="113" t="s">
        <v>1</v>
      </c>
      <c r="N129" s="114" t="s">
        <v>37</v>
      </c>
      <c r="O129" s="115">
        <v>4.5999999999999999E-2</v>
      </c>
      <c r="P129" s="115">
        <f>O129*H129</f>
        <v>0.91999999999999993</v>
      </c>
      <c r="Q129" s="115">
        <v>0</v>
      </c>
      <c r="R129" s="115">
        <f>Q129*H129</f>
        <v>0</v>
      </c>
      <c r="S129" s="115">
        <v>0</v>
      </c>
      <c r="T129" s="116">
        <f>S129*H129</f>
        <v>0</v>
      </c>
      <c r="U129" s="29"/>
      <c r="V129" s="29"/>
      <c r="W129" s="29"/>
      <c r="X129" s="29"/>
      <c r="Y129" s="29"/>
      <c r="Z129" s="29"/>
      <c r="AA129" s="29"/>
      <c r="AB129" s="29"/>
      <c r="AC129" s="29"/>
      <c r="AD129" s="29"/>
      <c r="AE129" s="29"/>
      <c r="AR129" s="117" t="s">
        <v>231</v>
      </c>
      <c r="AT129" s="117" t="s">
        <v>147</v>
      </c>
      <c r="AU129" s="117" t="s">
        <v>82</v>
      </c>
      <c r="AY129" s="18" t="s">
        <v>145</v>
      </c>
      <c r="BE129" s="118">
        <f>IF(N129="základní",J129,0)</f>
        <v>0</v>
      </c>
      <c r="BF129" s="118">
        <f>IF(N129="snížená",J129,0)</f>
        <v>0</v>
      </c>
      <c r="BG129" s="118">
        <f>IF(N129="zákl. přenesená",J129,0)</f>
        <v>0</v>
      </c>
      <c r="BH129" s="118">
        <f>IF(N129="sníž. přenesená",J129,0)</f>
        <v>0</v>
      </c>
      <c r="BI129" s="118">
        <f>IF(N129="nulová",J129,0)</f>
        <v>0</v>
      </c>
      <c r="BJ129" s="18" t="s">
        <v>80</v>
      </c>
      <c r="BK129" s="118">
        <f>ROUND(I129*H129,2)</f>
        <v>0</v>
      </c>
      <c r="BL129" s="18" t="s">
        <v>231</v>
      </c>
      <c r="BM129" s="117" t="s">
        <v>1110</v>
      </c>
    </row>
    <row r="130" spans="1:65" s="2" customFormat="1" ht="37.9" customHeight="1">
      <c r="A130" s="29"/>
      <c r="B130" s="111"/>
      <c r="C130" s="233" t="s">
        <v>176</v>
      </c>
      <c r="D130" s="233" t="s">
        <v>316</v>
      </c>
      <c r="E130" s="234" t="s">
        <v>1111</v>
      </c>
      <c r="F130" s="235" t="s">
        <v>1112</v>
      </c>
      <c r="G130" s="236" t="s">
        <v>365</v>
      </c>
      <c r="H130" s="237">
        <v>23</v>
      </c>
      <c r="I130" s="239">
        <v>0</v>
      </c>
      <c r="J130" s="238">
        <f>ROUND(I130*H130,2)</f>
        <v>0</v>
      </c>
      <c r="K130" s="135"/>
      <c r="L130" s="136"/>
      <c r="M130" s="137" t="s">
        <v>1</v>
      </c>
      <c r="N130" s="138" t="s">
        <v>37</v>
      </c>
      <c r="O130" s="115">
        <v>0</v>
      </c>
      <c r="P130" s="115">
        <f>O130*H130</f>
        <v>0</v>
      </c>
      <c r="Q130" s="115">
        <v>8.0000000000000007E-5</v>
      </c>
      <c r="R130" s="115">
        <f>Q130*H130</f>
        <v>1.8400000000000001E-3</v>
      </c>
      <c r="S130" s="115">
        <v>0</v>
      </c>
      <c r="T130" s="116">
        <f>S130*H130</f>
        <v>0</v>
      </c>
      <c r="U130" s="29"/>
      <c r="V130" s="29"/>
      <c r="W130" s="29"/>
      <c r="X130" s="29"/>
      <c r="Y130" s="29"/>
      <c r="Z130" s="29"/>
      <c r="AA130" s="29"/>
      <c r="AB130" s="29"/>
      <c r="AC130" s="29"/>
      <c r="AD130" s="29"/>
      <c r="AE130" s="29"/>
      <c r="AR130" s="117" t="s">
        <v>311</v>
      </c>
      <c r="AT130" s="117" t="s">
        <v>316</v>
      </c>
      <c r="AU130" s="117" t="s">
        <v>82</v>
      </c>
      <c r="AY130" s="18" t="s">
        <v>145</v>
      </c>
      <c r="BE130" s="118">
        <f>IF(N130="základní",J130,0)</f>
        <v>0</v>
      </c>
      <c r="BF130" s="118">
        <f>IF(N130="snížená",J130,0)</f>
        <v>0</v>
      </c>
      <c r="BG130" s="118">
        <f>IF(N130="zákl. přenesená",J130,0)</f>
        <v>0</v>
      </c>
      <c r="BH130" s="118">
        <f>IF(N130="sníž. přenesená",J130,0)</f>
        <v>0</v>
      </c>
      <c r="BI130" s="118">
        <f>IF(N130="nulová",J130,0)</f>
        <v>0</v>
      </c>
      <c r="BJ130" s="18" t="s">
        <v>80</v>
      </c>
      <c r="BK130" s="118">
        <f>ROUND(I130*H130,2)</f>
        <v>0</v>
      </c>
      <c r="BL130" s="18" t="s">
        <v>231</v>
      </c>
      <c r="BM130" s="117" t="s">
        <v>1113</v>
      </c>
    </row>
    <row r="131" spans="1:65" s="13" customFormat="1">
      <c r="B131" s="119"/>
      <c r="C131" s="220"/>
      <c r="D131" s="221" t="s">
        <v>153</v>
      </c>
      <c r="E131" s="220"/>
      <c r="F131" s="223" t="s">
        <v>1101</v>
      </c>
      <c r="G131" s="220"/>
      <c r="H131" s="224">
        <v>23</v>
      </c>
      <c r="I131" s="220"/>
      <c r="J131" s="220"/>
      <c r="L131" s="119"/>
      <c r="M131" s="122"/>
      <c r="N131" s="123"/>
      <c r="O131" s="123"/>
      <c r="P131" s="123"/>
      <c r="Q131" s="123"/>
      <c r="R131" s="123"/>
      <c r="S131" s="123"/>
      <c r="T131" s="124"/>
      <c r="AT131" s="121" t="s">
        <v>153</v>
      </c>
      <c r="AU131" s="121" t="s">
        <v>82</v>
      </c>
      <c r="AV131" s="13" t="s">
        <v>82</v>
      </c>
      <c r="AW131" s="13" t="s">
        <v>3</v>
      </c>
      <c r="AX131" s="13" t="s">
        <v>80</v>
      </c>
      <c r="AY131" s="121" t="s">
        <v>145</v>
      </c>
    </row>
    <row r="132" spans="1:65" s="2" customFormat="1" ht="37.9" customHeight="1">
      <c r="A132" s="29"/>
      <c r="B132" s="111"/>
      <c r="C132" s="233" t="s">
        <v>182</v>
      </c>
      <c r="D132" s="233" t="s">
        <v>316</v>
      </c>
      <c r="E132" s="234" t="s">
        <v>1114</v>
      </c>
      <c r="F132" s="235" t="s">
        <v>1115</v>
      </c>
      <c r="G132" s="236" t="s">
        <v>365</v>
      </c>
      <c r="H132" s="237">
        <v>30</v>
      </c>
      <c r="I132" s="239">
        <v>0</v>
      </c>
      <c r="J132" s="238">
        <f>ROUND(I132*H132,2)</f>
        <v>0</v>
      </c>
      <c r="K132" s="135"/>
      <c r="L132" s="136"/>
      <c r="M132" s="137" t="s">
        <v>1</v>
      </c>
      <c r="N132" s="138" t="s">
        <v>37</v>
      </c>
      <c r="O132" s="115">
        <v>0</v>
      </c>
      <c r="P132" s="115">
        <f>O132*H132</f>
        <v>0</v>
      </c>
      <c r="Q132" s="115">
        <v>6.9999999999999994E-5</v>
      </c>
      <c r="R132" s="115">
        <f>Q132*H132</f>
        <v>2.0999999999999999E-3</v>
      </c>
      <c r="S132" s="115">
        <v>0</v>
      </c>
      <c r="T132" s="116">
        <f>S132*H132</f>
        <v>0</v>
      </c>
      <c r="U132" s="29"/>
      <c r="V132" s="29"/>
      <c r="W132" s="29"/>
      <c r="X132" s="29"/>
      <c r="Y132" s="29"/>
      <c r="Z132" s="29"/>
      <c r="AA132" s="29"/>
      <c r="AB132" s="29"/>
      <c r="AC132" s="29"/>
      <c r="AD132" s="29"/>
      <c r="AE132" s="29"/>
      <c r="AR132" s="117" t="s">
        <v>311</v>
      </c>
      <c r="AT132" s="117" t="s">
        <v>316</v>
      </c>
      <c r="AU132" s="117" t="s">
        <v>82</v>
      </c>
      <c r="AY132" s="18" t="s">
        <v>145</v>
      </c>
      <c r="BE132" s="118">
        <f>IF(N132="základní",J132,0)</f>
        <v>0</v>
      </c>
      <c r="BF132" s="118">
        <f>IF(N132="snížená",J132,0)</f>
        <v>0</v>
      </c>
      <c r="BG132" s="118">
        <f>IF(N132="zákl. přenesená",J132,0)</f>
        <v>0</v>
      </c>
      <c r="BH132" s="118">
        <f>IF(N132="sníž. přenesená",J132,0)</f>
        <v>0</v>
      </c>
      <c r="BI132" s="118">
        <f>IF(N132="nulová",J132,0)</f>
        <v>0</v>
      </c>
      <c r="BJ132" s="18" t="s">
        <v>80</v>
      </c>
      <c r="BK132" s="118">
        <f>ROUND(I132*H132,2)</f>
        <v>0</v>
      </c>
      <c r="BL132" s="18" t="s">
        <v>231</v>
      </c>
      <c r="BM132" s="117" t="s">
        <v>1116</v>
      </c>
    </row>
    <row r="133" spans="1:65" s="2" customFormat="1" ht="37.9" customHeight="1">
      <c r="A133" s="29"/>
      <c r="B133" s="111"/>
      <c r="C133" s="233" t="s">
        <v>188</v>
      </c>
      <c r="D133" s="233" t="s">
        <v>316</v>
      </c>
      <c r="E133" s="234" t="s">
        <v>1117</v>
      </c>
      <c r="F133" s="235" t="s">
        <v>1118</v>
      </c>
      <c r="G133" s="236" t="s">
        <v>365</v>
      </c>
      <c r="H133" s="237">
        <v>120</v>
      </c>
      <c r="I133" s="239">
        <v>0</v>
      </c>
      <c r="J133" s="238">
        <f>ROUND(I133*H133,2)</f>
        <v>0</v>
      </c>
      <c r="K133" s="135"/>
      <c r="L133" s="136"/>
      <c r="M133" s="137" t="s">
        <v>1</v>
      </c>
      <c r="N133" s="138" t="s">
        <v>37</v>
      </c>
      <c r="O133" s="115">
        <v>0</v>
      </c>
      <c r="P133" s="115">
        <f>O133*H133</f>
        <v>0</v>
      </c>
      <c r="Q133" s="115">
        <v>5.0000000000000002E-5</v>
      </c>
      <c r="R133" s="115">
        <f>Q133*H133</f>
        <v>6.0000000000000001E-3</v>
      </c>
      <c r="S133" s="115">
        <v>0</v>
      </c>
      <c r="T133" s="116">
        <f>S133*H133</f>
        <v>0</v>
      </c>
      <c r="U133" s="29"/>
      <c r="V133" s="29"/>
      <c r="W133" s="29"/>
      <c r="X133" s="29"/>
      <c r="Y133" s="29"/>
      <c r="Z133" s="29"/>
      <c r="AA133" s="29"/>
      <c r="AB133" s="29"/>
      <c r="AC133" s="29"/>
      <c r="AD133" s="29"/>
      <c r="AE133" s="29"/>
      <c r="AR133" s="117" t="s">
        <v>311</v>
      </c>
      <c r="AT133" s="117" t="s">
        <v>316</v>
      </c>
      <c r="AU133" s="117" t="s">
        <v>82</v>
      </c>
      <c r="AY133" s="18" t="s">
        <v>145</v>
      </c>
      <c r="BE133" s="118">
        <f>IF(N133="základní",J133,0)</f>
        <v>0</v>
      </c>
      <c r="BF133" s="118">
        <f>IF(N133="snížená",J133,0)</f>
        <v>0</v>
      </c>
      <c r="BG133" s="118">
        <f>IF(N133="zákl. přenesená",J133,0)</f>
        <v>0</v>
      </c>
      <c r="BH133" s="118">
        <f>IF(N133="sníž. přenesená",J133,0)</f>
        <v>0</v>
      </c>
      <c r="BI133" s="118">
        <f>IF(N133="nulová",J133,0)</f>
        <v>0</v>
      </c>
      <c r="BJ133" s="18" t="s">
        <v>80</v>
      </c>
      <c r="BK133" s="118">
        <f>ROUND(I133*H133,2)</f>
        <v>0</v>
      </c>
      <c r="BL133" s="18" t="s">
        <v>231</v>
      </c>
      <c r="BM133" s="117" t="s">
        <v>1119</v>
      </c>
    </row>
    <row r="134" spans="1:65" s="2" customFormat="1" ht="24.2" customHeight="1">
      <c r="A134" s="29"/>
      <c r="B134" s="111"/>
      <c r="C134" s="214" t="s">
        <v>193</v>
      </c>
      <c r="D134" s="214" t="s">
        <v>147</v>
      </c>
      <c r="E134" s="215" t="s">
        <v>1077</v>
      </c>
      <c r="F134" s="216" t="s">
        <v>1078</v>
      </c>
      <c r="G134" s="217" t="s">
        <v>319</v>
      </c>
      <c r="H134" s="218">
        <v>1</v>
      </c>
      <c r="I134" s="239">
        <v>0</v>
      </c>
      <c r="J134" s="219">
        <f>ROUND(I134*H134,2)</f>
        <v>0</v>
      </c>
      <c r="K134" s="112"/>
      <c r="L134" s="30"/>
      <c r="M134" s="113" t="s">
        <v>1</v>
      </c>
      <c r="N134" s="114" t="s">
        <v>37</v>
      </c>
      <c r="O134" s="115">
        <v>23.504999999999999</v>
      </c>
      <c r="P134" s="115">
        <f>O134*H134</f>
        <v>23.504999999999999</v>
      </c>
      <c r="Q134" s="115">
        <v>0</v>
      </c>
      <c r="R134" s="115">
        <f>Q134*H134</f>
        <v>0</v>
      </c>
      <c r="S134" s="115">
        <v>0</v>
      </c>
      <c r="T134" s="116">
        <f>S134*H134</f>
        <v>0</v>
      </c>
      <c r="U134" s="29"/>
      <c r="V134" s="29"/>
      <c r="W134" s="29"/>
      <c r="X134" s="29"/>
      <c r="Y134" s="29"/>
      <c r="Z134" s="29"/>
      <c r="AA134" s="29"/>
      <c r="AB134" s="29"/>
      <c r="AC134" s="29"/>
      <c r="AD134" s="29"/>
      <c r="AE134" s="29"/>
      <c r="AR134" s="117" t="s">
        <v>231</v>
      </c>
      <c r="AT134" s="117" t="s">
        <v>147</v>
      </c>
      <c r="AU134" s="117" t="s">
        <v>82</v>
      </c>
      <c r="AY134" s="18" t="s">
        <v>145</v>
      </c>
      <c r="BE134" s="118">
        <f>IF(N134="základní",J134,0)</f>
        <v>0</v>
      </c>
      <c r="BF134" s="118">
        <f>IF(N134="snížená",J134,0)</f>
        <v>0</v>
      </c>
      <c r="BG134" s="118">
        <f>IF(N134="zákl. přenesená",J134,0)</f>
        <v>0</v>
      </c>
      <c r="BH134" s="118">
        <f>IF(N134="sníž. přenesená",J134,0)</f>
        <v>0</v>
      </c>
      <c r="BI134" s="118">
        <f>IF(N134="nulová",J134,0)</f>
        <v>0</v>
      </c>
      <c r="BJ134" s="18" t="s">
        <v>80</v>
      </c>
      <c r="BK134" s="118">
        <f>ROUND(I134*H134,2)</f>
        <v>0</v>
      </c>
      <c r="BL134" s="18" t="s">
        <v>231</v>
      </c>
      <c r="BM134" s="117" t="s">
        <v>1120</v>
      </c>
    </row>
    <row r="135" spans="1:65" s="2" customFormat="1" ht="24.2" customHeight="1">
      <c r="A135" s="29"/>
      <c r="B135" s="111"/>
      <c r="C135" s="214" t="s">
        <v>107</v>
      </c>
      <c r="D135" s="214" t="s">
        <v>147</v>
      </c>
      <c r="E135" s="215" t="s">
        <v>1121</v>
      </c>
      <c r="F135" s="216" t="s">
        <v>1122</v>
      </c>
      <c r="G135" s="217" t="s">
        <v>196</v>
      </c>
      <c r="H135" s="218">
        <v>2.5000000000000001E-2</v>
      </c>
      <c r="I135" s="239">
        <v>0</v>
      </c>
      <c r="J135" s="219">
        <f>ROUND(I135*H135,2)</f>
        <v>0</v>
      </c>
      <c r="K135" s="112"/>
      <c r="L135" s="30"/>
      <c r="M135" s="113" t="s">
        <v>1</v>
      </c>
      <c r="N135" s="114" t="s">
        <v>37</v>
      </c>
      <c r="O135" s="115">
        <v>8.9339999999999993</v>
      </c>
      <c r="P135" s="115">
        <f>O135*H135</f>
        <v>0.22334999999999999</v>
      </c>
      <c r="Q135" s="115">
        <v>0</v>
      </c>
      <c r="R135" s="115">
        <f>Q135*H135</f>
        <v>0</v>
      </c>
      <c r="S135" s="115">
        <v>0</v>
      </c>
      <c r="T135" s="116">
        <f>S135*H135</f>
        <v>0</v>
      </c>
      <c r="U135" s="29"/>
      <c r="V135" s="29"/>
      <c r="W135" s="29"/>
      <c r="X135" s="29"/>
      <c r="Y135" s="29"/>
      <c r="Z135" s="29"/>
      <c r="AA135" s="29"/>
      <c r="AB135" s="29"/>
      <c r="AC135" s="29"/>
      <c r="AD135" s="29"/>
      <c r="AE135" s="29"/>
      <c r="AR135" s="117" t="s">
        <v>231</v>
      </c>
      <c r="AT135" s="117" t="s">
        <v>147</v>
      </c>
      <c r="AU135" s="117" t="s">
        <v>82</v>
      </c>
      <c r="AY135" s="18" t="s">
        <v>145</v>
      </c>
      <c r="BE135" s="118">
        <f>IF(N135="základní",J135,0)</f>
        <v>0</v>
      </c>
      <c r="BF135" s="118">
        <f>IF(N135="snížená",J135,0)</f>
        <v>0</v>
      </c>
      <c r="BG135" s="118">
        <f>IF(N135="zákl. přenesená",J135,0)</f>
        <v>0</v>
      </c>
      <c r="BH135" s="118">
        <f>IF(N135="sníž. přenesená",J135,0)</f>
        <v>0</v>
      </c>
      <c r="BI135" s="118">
        <f>IF(N135="nulová",J135,0)</f>
        <v>0</v>
      </c>
      <c r="BJ135" s="18" t="s">
        <v>80</v>
      </c>
      <c r="BK135" s="118">
        <f>ROUND(I135*H135,2)</f>
        <v>0</v>
      </c>
      <c r="BL135" s="18" t="s">
        <v>231</v>
      </c>
      <c r="BM135" s="117" t="s">
        <v>1123</v>
      </c>
    </row>
    <row r="136" spans="1:65" s="12" customFormat="1" ht="22.9" customHeight="1">
      <c r="B136" s="103"/>
      <c r="C136" s="208"/>
      <c r="D136" s="209" t="s">
        <v>71</v>
      </c>
      <c r="E136" s="212" t="s">
        <v>1080</v>
      </c>
      <c r="F136" s="212" t="s">
        <v>1081</v>
      </c>
      <c r="G136" s="208"/>
      <c r="H136" s="208"/>
      <c r="I136" s="208"/>
      <c r="J136" s="213">
        <f>BK136</f>
        <v>0</v>
      </c>
      <c r="L136" s="103"/>
      <c r="M136" s="105"/>
      <c r="N136" s="106"/>
      <c r="O136" s="106"/>
      <c r="P136" s="107">
        <f>SUM(P137:P176)</f>
        <v>9.5221</v>
      </c>
      <c r="Q136" s="106"/>
      <c r="R136" s="107">
        <f>SUM(R137:R176)</f>
        <v>1.5859999999999999E-2</v>
      </c>
      <c r="S136" s="106"/>
      <c r="T136" s="108">
        <f>SUM(T137:T176)</f>
        <v>0</v>
      </c>
      <c r="AR136" s="104" t="s">
        <v>82</v>
      </c>
      <c r="AT136" s="109" t="s">
        <v>71</v>
      </c>
      <c r="AU136" s="109" t="s">
        <v>80</v>
      </c>
      <c r="AY136" s="104" t="s">
        <v>145</v>
      </c>
      <c r="BK136" s="110">
        <f>SUM(BK137:BK176)</f>
        <v>0</v>
      </c>
    </row>
    <row r="137" spans="1:65" s="2" customFormat="1" ht="24.2" customHeight="1">
      <c r="A137" s="29"/>
      <c r="B137" s="111"/>
      <c r="C137" s="214" t="s">
        <v>202</v>
      </c>
      <c r="D137" s="214" t="s">
        <v>147</v>
      </c>
      <c r="E137" s="215" t="s">
        <v>1082</v>
      </c>
      <c r="F137" s="216" t="s">
        <v>1083</v>
      </c>
      <c r="G137" s="217" t="s">
        <v>365</v>
      </c>
      <c r="H137" s="218">
        <v>10</v>
      </c>
      <c r="I137" s="239">
        <v>0</v>
      </c>
      <c r="J137" s="219">
        <f>ROUND(I137*H137,2)</f>
        <v>0</v>
      </c>
      <c r="K137" s="112"/>
      <c r="L137" s="30"/>
      <c r="M137" s="113" t="s">
        <v>1</v>
      </c>
      <c r="N137" s="114" t="s">
        <v>37</v>
      </c>
      <c r="O137" s="115">
        <v>0.34</v>
      </c>
      <c r="P137" s="115">
        <f>O137*H137</f>
        <v>3.4000000000000004</v>
      </c>
      <c r="Q137" s="115">
        <v>0</v>
      </c>
      <c r="R137" s="115">
        <f>Q137*H137</f>
        <v>0</v>
      </c>
      <c r="S137" s="115">
        <v>0</v>
      </c>
      <c r="T137" s="116">
        <f>S137*H137</f>
        <v>0</v>
      </c>
      <c r="U137" s="29"/>
      <c r="V137" s="29"/>
      <c r="W137" s="29"/>
      <c r="X137" s="29"/>
      <c r="Y137" s="29"/>
      <c r="Z137" s="29"/>
      <c r="AA137" s="29"/>
      <c r="AB137" s="29"/>
      <c r="AC137" s="29"/>
      <c r="AD137" s="29"/>
      <c r="AE137" s="29"/>
      <c r="AR137" s="117" t="s">
        <v>231</v>
      </c>
      <c r="AT137" s="117" t="s">
        <v>147</v>
      </c>
      <c r="AU137" s="117" t="s">
        <v>82</v>
      </c>
      <c r="AY137" s="18" t="s">
        <v>145</v>
      </c>
      <c r="BE137" s="118">
        <f>IF(N137="základní",J137,0)</f>
        <v>0</v>
      </c>
      <c r="BF137" s="118">
        <f>IF(N137="snížená",J137,0)</f>
        <v>0</v>
      </c>
      <c r="BG137" s="118">
        <f>IF(N137="zákl. přenesená",J137,0)</f>
        <v>0</v>
      </c>
      <c r="BH137" s="118">
        <f>IF(N137="sníž. přenesená",J137,0)</f>
        <v>0</v>
      </c>
      <c r="BI137" s="118">
        <f>IF(N137="nulová",J137,0)</f>
        <v>0</v>
      </c>
      <c r="BJ137" s="18" t="s">
        <v>80</v>
      </c>
      <c r="BK137" s="118">
        <f>ROUND(I137*H137,2)</f>
        <v>0</v>
      </c>
      <c r="BL137" s="18" t="s">
        <v>231</v>
      </c>
      <c r="BM137" s="117" t="s">
        <v>1124</v>
      </c>
    </row>
    <row r="138" spans="1:65" s="2" customFormat="1" ht="21.75" customHeight="1">
      <c r="A138" s="29"/>
      <c r="B138" s="111"/>
      <c r="C138" s="233" t="s">
        <v>8</v>
      </c>
      <c r="D138" s="233" t="s">
        <v>316</v>
      </c>
      <c r="E138" s="234" t="s">
        <v>1125</v>
      </c>
      <c r="F138" s="235" t="s">
        <v>1126</v>
      </c>
      <c r="G138" s="236" t="s">
        <v>365</v>
      </c>
      <c r="H138" s="237">
        <v>10</v>
      </c>
      <c r="I138" s="239">
        <v>0</v>
      </c>
      <c r="J138" s="238">
        <f>ROUND(I138*H138,2)</f>
        <v>0</v>
      </c>
      <c r="K138" s="135"/>
      <c r="L138" s="136"/>
      <c r="M138" s="137" t="s">
        <v>1</v>
      </c>
      <c r="N138" s="138" t="s">
        <v>37</v>
      </c>
      <c r="O138" s="115">
        <v>0</v>
      </c>
      <c r="P138" s="115">
        <f>O138*H138</f>
        <v>0</v>
      </c>
      <c r="Q138" s="115">
        <v>8.8999999999999995E-4</v>
      </c>
      <c r="R138" s="115">
        <f>Q138*H138</f>
        <v>8.8999999999999999E-3</v>
      </c>
      <c r="S138" s="115">
        <v>0</v>
      </c>
      <c r="T138" s="116">
        <f>S138*H138</f>
        <v>0</v>
      </c>
      <c r="U138" s="29"/>
      <c r="V138" s="29"/>
      <c r="W138" s="29"/>
      <c r="X138" s="29"/>
      <c r="Y138" s="29"/>
      <c r="Z138" s="29"/>
      <c r="AA138" s="29"/>
      <c r="AB138" s="29"/>
      <c r="AC138" s="29"/>
      <c r="AD138" s="29"/>
      <c r="AE138" s="29"/>
      <c r="AR138" s="117" t="s">
        <v>311</v>
      </c>
      <c r="AT138" s="117" t="s">
        <v>316</v>
      </c>
      <c r="AU138" s="117" t="s">
        <v>82</v>
      </c>
      <c r="AY138" s="18" t="s">
        <v>145</v>
      </c>
      <c r="BE138" s="118">
        <f>IF(N138="základní",J138,0)</f>
        <v>0</v>
      </c>
      <c r="BF138" s="118">
        <f>IF(N138="snížená",J138,0)</f>
        <v>0</v>
      </c>
      <c r="BG138" s="118">
        <f>IF(N138="zákl. přenesená",J138,0)</f>
        <v>0</v>
      </c>
      <c r="BH138" s="118">
        <f>IF(N138="sníž. přenesená",J138,0)</f>
        <v>0</v>
      </c>
      <c r="BI138" s="118">
        <f>IF(N138="nulová",J138,0)</f>
        <v>0</v>
      </c>
      <c r="BJ138" s="18" t="s">
        <v>80</v>
      </c>
      <c r="BK138" s="118">
        <f>ROUND(I138*H138,2)</f>
        <v>0</v>
      </c>
      <c r="BL138" s="18" t="s">
        <v>231</v>
      </c>
      <c r="BM138" s="117" t="s">
        <v>1127</v>
      </c>
    </row>
    <row r="139" spans="1:65" s="2" customFormat="1" ht="24.2" customHeight="1">
      <c r="A139" s="29"/>
      <c r="B139" s="111"/>
      <c r="C139" s="214" t="s">
        <v>212</v>
      </c>
      <c r="D139" s="214" t="s">
        <v>147</v>
      </c>
      <c r="E139" s="215" t="s">
        <v>1088</v>
      </c>
      <c r="F139" s="216" t="s">
        <v>1089</v>
      </c>
      <c r="G139" s="217" t="s">
        <v>319</v>
      </c>
      <c r="H139" s="218">
        <v>10</v>
      </c>
      <c r="I139" s="239">
        <v>0</v>
      </c>
      <c r="J139" s="219">
        <f>ROUND(I139*H139,2)</f>
        <v>0</v>
      </c>
      <c r="K139" s="112"/>
      <c r="L139" s="30"/>
      <c r="M139" s="113" t="s">
        <v>1</v>
      </c>
      <c r="N139" s="114" t="s">
        <v>37</v>
      </c>
      <c r="O139" s="115">
        <v>0.25</v>
      </c>
      <c r="P139" s="115">
        <f>O139*H139</f>
        <v>2.5</v>
      </c>
      <c r="Q139" s="115">
        <v>0</v>
      </c>
      <c r="R139" s="115">
        <f>Q139*H139</f>
        <v>0</v>
      </c>
      <c r="S139" s="115">
        <v>0</v>
      </c>
      <c r="T139" s="116">
        <f>S139*H139</f>
        <v>0</v>
      </c>
      <c r="U139" s="29"/>
      <c r="V139" s="29"/>
      <c r="W139" s="29"/>
      <c r="X139" s="29"/>
      <c r="Y139" s="29"/>
      <c r="Z139" s="29"/>
      <c r="AA139" s="29"/>
      <c r="AB139" s="29"/>
      <c r="AC139" s="29"/>
      <c r="AD139" s="29"/>
      <c r="AE139" s="29"/>
      <c r="AR139" s="117" t="s">
        <v>231</v>
      </c>
      <c r="AT139" s="117" t="s">
        <v>147</v>
      </c>
      <c r="AU139" s="117" t="s">
        <v>82</v>
      </c>
      <c r="AY139" s="18" t="s">
        <v>145</v>
      </c>
      <c r="BE139" s="118">
        <f>IF(N139="základní",J139,0)</f>
        <v>0</v>
      </c>
      <c r="BF139" s="118">
        <f>IF(N139="snížená",J139,0)</f>
        <v>0</v>
      </c>
      <c r="BG139" s="118">
        <f>IF(N139="zákl. přenesená",J139,0)</f>
        <v>0</v>
      </c>
      <c r="BH139" s="118">
        <f>IF(N139="sníž. přenesená",J139,0)</f>
        <v>0</v>
      </c>
      <c r="BI139" s="118">
        <f>IF(N139="nulová",J139,0)</f>
        <v>0</v>
      </c>
      <c r="BJ139" s="18" t="s">
        <v>80</v>
      </c>
      <c r="BK139" s="118">
        <f>ROUND(I139*H139,2)</f>
        <v>0</v>
      </c>
      <c r="BL139" s="18" t="s">
        <v>231</v>
      </c>
      <c r="BM139" s="117" t="s">
        <v>1128</v>
      </c>
    </row>
    <row r="140" spans="1:65" s="2" customFormat="1" ht="16.5" customHeight="1">
      <c r="A140" s="29"/>
      <c r="B140" s="111"/>
      <c r="C140" s="233" t="s">
        <v>218</v>
      </c>
      <c r="D140" s="233" t="s">
        <v>316</v>
      </c>
      <c r="E140" s="234" t="s">
        <v>1091</v>
      </c>
      <c r="F140" s="235" t="s">
        <v>1092</v>
      </c>
      <c r="G140" s="236" t="s">
        <v>319</v>
      </c>
      <c r="H140" s="237">
        <v>10</v>
      </c>
      <c r="I140" s="239">
        <v>0</v>
      </c>
      <c r="J140" s="238">
        <f>ROUND(I140*H140,2)</f>
        <v>0</v>
      </c>
      <c r="K140" s="135"/>
      <c r="L140" s="136"/>
      <c r="M140" s="137" t="s">
        <v>1</v>
      </c>
      <c r="N140" s="138" t="s">
        <v>37</v>
      </c>
      <c r="O140" s="115">
        <v>0</v>
      </c>
      <c r="P140" s="115">
        <f>O140*H140</f>
        <v>0</v>
      </c>
      <c r="Q140" s="115">
        <v>2.4000000000000001E-4</v>
      </c>
      <c r="R140" s="115">
        <f>Q140*H140</f>
        <v>2.4000000000000002E-3</v>
      </c>
      <c r="S140" s="115">
        <v>0</v>
      </c>
      <c r="T140" s="116">
        <f>S140*H140</f>
        <v>0</v>
      </c>
      <c r="U140" s="29"/>
      <c r="V140" s="29"/>
      <c r="W140" s="29"/>
      <c r="X140" s="29"/>
      <c r="Y140" s="29"/>
      <c r="Z140" s="29"/>
      <c r="AA140" s="29"/>
      <c r="AB140" s="29"/>
      <c r="AC140" s="29"/>
      <c r="AD140" s="29"/>
      <c r="AE140" s="29"/>
      <c r="AR140" s="117" t="s">
        <v>311</v>
      </c>
      <c r="AT140" s="117" t="s">
        <v>316</v>
      </c>
      <c r="AU140" s="117" t="s">
        <v>82</v>
      </c>
      <c r="AY140" s="18" t="s">
        <v>145</v>
      </c>
      <c r="BE140" s="118">
        <f>IF(N140="základní",J140,0)</f>
        <v>0</v>
      </c>
      <c r="BF140" s="118">
        <f>IF(N140="snížená",J140,0)</f>
        <v>0</v>
      </c>
      <c r="BG140" s="118">
        <f>IF(N140="zákl. přenesená",J140,0)</f>
        <v>0</v>
      </c>
      <c r="BH140" s="118">
        <f>IF(N140="sníž. přenesená",J140,0)</f>
        <v>0</v>
      </c>
      <c r="BI140" s="118">
        <f>IF(N140="nulová",J140,0)</f>
        <v>0</v>
      </c>
      <c r="BJ140" s="18" t="s">
        <v>80</v>
      </c>
      <c r="BK140" s="118">
        <f>ROUND(I140*H140,2)</f>
        <v>0</v>
      </c>
      <c r="BL140" s="18" t="s">
        <v>231</v>
      </c>
      <c r="BM140" s="117" t="s">
        <v>1129</v>
      </c>
    </row>
    <row r="141" spans="1:65" s="2" customFormat="1" ht="19.5">
      <c r="A141" s="29"/>
      <c r="B141" s="30"/>
      <c r="C141" s="164"/>
      <c r="D141" s="221" t="s">
        <v>750</v>
      </c>
      <c r="E141" s="164"/>
      <c r="F141" s="245" t="s">
        <v>1130</v>
      </c>
      <c r="G141" s="164"/>
      <c r="H141" s="164"/>
      <c r="I141" s="164"/>
      <c r="J141" s="164"/>
      <c r="K141" s="29"/>
      <c r="L141" s="30"/>
      <c r="M141" s="156"/>
      <c r="N141" s="157"/>
      <c r="O141" s="53"/>
      <c r="P141" s="53"/>
      <c r="Q141" s="53"/>
      <c r="R141" s="53"/>
      <c r="S141" s="53"/>
      <c r="T141" s="54"/>
      <c r="U141" s="29"/>
      <c r="V141" s="29"/>
      <c r="W141" s="29"/>
      <c r="X141" s="29"/>
      <c r="Y141" s="29"/>
      <c r="Z141" s="29"/>
      <c r="AA141" s="29"/>
      <c r="AB141" s="29"/>
      <c r="AC141" s="29"/>
      <c r="AD141" s="29"/>
      <c r="AE141" s="29"/>
      <c r="AT141" s="18" t="s">
        <v>750</v>
      </c>
      <c r="AU141" s="18" t="s">
        <v>82</v>
      </c>
    </row>
    <row r="142" spans="1:65" s="2" customFormat="1" ht="21.75" customHeight="1">
      <c r="A142" s="29"/>
      <c r="B142" s="111"/>
      <c r="C142" s="214" t="s">
        <v>227</v>
      </c>
      <c r="D142" s="214" t="s">
        <v>147</v>
      </c>
      <c r="E142" s="215" t="s">
        <v>1131</v>
      </c>
      <c r="F142" s="216" t="s">
        <v>1132</v>
      </c>
      <c r="G142" s="217" t="s">
        <v>365</v>
      </c>
      <c r="H142" s="218">
        <v>20</v>
      </c>
      <c r="I142" s="239">
        <v>0</v>
      </c>
      <c r="J142" s="219">
        <f>ROUND(I142*H142,2)</f>
        <v>0</v>
      </c>
      <c r="K142" s="112"/>
      <c r="L142" s="30"/>
      <c r="M142" s="113" t="s">
        <v>1</v>
      </c>
      <c r="N142" s="114" t="s">
        <v>37</v>
      </c>
      <c r="O142" s="115">
        <v>0.04</v>
      </c>
      <c r="P142" s="115">
        <f>O142*H142</f>
        <v>0.8</v>
      </c>
      <c r="Q142" s="115">
        <v>0</v>
      </c>
      <c r="R142" s="115">
        <f>Q142*H142</f>
        <v>0</v>
      </c>
      <c r="S142" s="115">
        <v>0</v>
      </c>
      <c r="T142" s="116">
        <f>S142*H142</f>
        <v>0</v>
      </c>
      <c r="U142" s="29"/>
      <c r="V142" s="29"/>
      <c r="W142" s="29"/>
      <c r="X142" s="29"/>
      <c r="Y142" s="29"/>
      <c r="Z142" s="29"/>
      <c r="AA142" s="29"/>
      <c r="AB142" s="29"/>
      <c r="AC142" s="29"/>
      <c r="AD142" s="29"/>
      <c r="AE142" s="29"/>
      <c r="AR142" s="117" t="s">
        <v>231</v>
      </c>
      <c r="AT142" s="117" t="s">
        <v>147</v>
      </c>
      <c r="AU142" s="117" t="s">
        <v>82</v>
      </c>
      <c r="AY142" s="18" t="s">
        <v>145</v>
      </c>
      <c r="BE142" s="118">
        <f>IF(N142="základní",J142,0)</f>
        <v>0</v>
      </c>
      <c r="BF142" s="118">
        <f>IF(N142="snížená",J142,0)</f>
        <v>0</v>
      </c>
      <c r="BG142" s="118">
        <f>IF(N142="zákl. přenesená",J142,0)</f>
        <v>0</v>
      </c>
      <c r="BH142" s="118">
        <f>IF(N142="sníž. přenesená",J142,0)</f>
        <v>0</v>
      </c>
      <c r="BI142" s="118">
        <f>IF(N142="nulová",J142,0)</f>
        <v>0</v>
      </c>
      <c r="BJ142" s="18" t="s">
        <v>80</v>
      </c>
      <c r="BK142" s="118">
        <f>ROUND(I142*H142,2)</f>
        <v>0</v>
      </c>
      <c r="BL142" s="18" t="s">
        <v>231</v>
      </c>
      <c r="BM142" s="117" t="s">
        <v>1133</v>
      </c>
    </row>
    <row r="143" spans="1:65" s="2" customFormat="1" ht="62.65" customHeight="1">
      <c r="A143" s="29"/>
      <c r="B143" s="111"/>
      <c r="C143" s="233" t="s">
        <v>231</v>
      </c>
      <c r="D143" s="233" t="s">
        <v>316</v>
      </c>
      <c r="E143" s="234" t="s">
        <v>1134</v>
      </c>
      <c r="F143" s="235" t="s">
        <v>1135</v>
      </c>
      <c r="G143" s="236" t="s">
        <v>365</v>
      </c>
      <c r="H143" s="237">
        <v>24</v>
      </c>
      <c r="I143" s="239">
        <v>0</v>
      </c>
      <c r="J143" s="238">
        <f>ROUND(I143*H143,2)</f>
        <v>0</v>
      </c>
      <c r="K143" s="135"/>
      <c r="L143" s="136"/>
      <c r="M143" s="137" t="s">
        <v>1</v>
      </c>
      <c r="N143" s="138" t="s">
        <v>37</v>
      </c>
      <c r="O143" s="115">
        <v>0</v>
      </c>
      <c r="P143" s="115">
        <f>O143*H143</f>
        <v>0</v>
      </c>
      <c r="Q143" s="115">
        <v>1.9000000000000001E-4</v>
      </c>
      <c r="R143" s="115">
        <f>Q143*H143</f>
        <v>4.5599999999999998E-3</v>
      </c>
      <c r="S143" s="115">
        <v>0</v>
      </c>
      <c r="T143" s="116">
        <f>S143*H143</f>
        <v>0</v>
      </c>
      <c r="U143" s="29"/>
      <c r="V143" s="29"/>
      <c r="W143" s="29"/>
      <c r="X143" s="29"/>
      <c r="Y143" s="29"/>
      <c r="Z143" s="29"/>
      <c r="AA143" s="29"/>
      <c r="AB143" s="29"/>
      <c r="AC143" s="29"/>
      <c r="AD143" s="29"/>
      <c r="AE143" s="29"/>
      <c r="AR143" s="117" t="s">
        <v>311</v>
      </c>
      <c r="AT143" s="117" t="s">
        <v>316</v>
      </c>
      <c r="AU143" s="117" t="s">
        <v>82</v>
      </c>
      <c r="AY143" s="18" t="s">
        <v>145</v>
      </c>
      <c r="BE143" s="118">
        <f>IF(N143="základní",J143,0)</f>
        <v>0</v>
      </c>
      <c r="BF143" s="118">
        <f>IF(N143="snížená",J143,0)</f>
        <v>0</v>
      </c>
      <c r="BG143" s="118">
        <f>IF(N143="zákl. přenesená",J143,0)</f>
        <v>0</v>
      </c>
      <c r="BH143" s="118">
        <f>IF(N143="sníž. přenesená",J143,0)</f>
        <v>0</v>
      </c>
      <c r="BI143" s="118">
        <f>IF(N143="nulová",J143,0)</f>
        <v>0</v>
      </c>
      <c r="BJ143" s="18" t="s">
        <v>80</v>
      </c>
      <c r="BK143" s="118">
        <f>ROUND(I143*H143,2)</f>
        <v>0</v>
      </c>
      <c r="BL143" s="18" t="s">
        <v>231</v>
      </c>
      <c r="BM143" s="117" t="s">
        <v>1136</v>
      </c>
    </row>
    <row r="144" spans="1:65" s="13" customFormat="1">
      <c r="B144" s="119"/>
      <c r="C144" s="220"/>
      <c r="D144" s="221" t="s">
        <v>153</v>
      </c>
      <c r="E144" s="220"/>
      <c r="F144" s="223" t="s">
        <v>1137</v>
      </c>
      <c r="G144" s="220"/>
      <c r="H144" s="224">
        <v>24</v>
      </c>
      <c r="I144" s="220"/>
      <c r="J144" s="220"/>
      <c r="L144" s="119"/>
      <c r="M144" s="122"/>
      <c r="N144" s="123"/>
      <c r="O144" s="123"/>
      <c r="P144" s="123"/>
      <c r="Q144" s="123"/>
      <c r="R144" s="123"/>
      <c r="S144" s="123"/>
      <c r="T144" s="124"/>
      <c r="AT144" s="121" t="s">
        <v>153</v>
      </c>
      <c r="AU144" s="121" t="s">
        <v>82</v>
      </c>
      <c r="AV144" s="13" t="s">
        <v>82</v>
      </c>
      <c r="AW144" s="13" t="s">
        <v>3</v>
      </c>
      <c r="AX144" s="13" t="s">
        <v>80</v>
      </c>
      <c r="AY144" s="121" t="s">
        <v>145</v>
      </c>
    </row>
    <row r="145" spans="1:65" s="2" customFormat="1" ht="24.2" customHeight="1">
      <c r="A145" s="29"/>
      <c r="B145" s="111"/>
      <c r="C145" s="214" t="s">
        <v>238</v>
      </c>
      <c r="D145" s="214" t="s">
        <v>147</v>
      </c>
      <c r="E145" s="215" t="s">
        <v>1138</v>
      </c>
      <c r="F145" s="216" t="s">
        <v>1139</v>
      </c>
      <c r="G145" s="217" t="s">
        <v>196</v>
      </c>
      <c r="H145" s="218">
        <v>0.3</v>
      </c>
      <c r="I145" s="239">
        <v>0</v>
      </c>
      <c r="J145" s="219">
        <f t="shared" ref="J145:J176" si="0">ROUND(I145*H145,2)</f>
        <v>0</v>
      </c>
      <c r="K145" s="112"/>
      <c r="L145" s="30"/>
      <c r="M145" s="113" t="s">
        <v>1</v>
      </c>
      <c r="N145" s="114" t="s">
        <v>37</v>
      </c>
      <c r="O145" s="115">
        <v>9.407</v>
      </c>
      <c r="P145" s="115">
        <f t="shared" ref="P145:P176" si="1">O145*H145</f>
        <v>2.8220999999999998</v>
      </c>
      <c r="Q145" s="115">
        <v>0</v>
      </c>
      <c r="R145" s="115">
        <f t="shared" ref="R145:R176" si="2">Q145*H145</f>
        <v>0</v>
      </c>
      <c r="S145" s="115">
        <v>0</v>
      </c>
      <c r="T145" s="116">
        <f t="shared" ref="T145:T176" si="3">S145*H145</f>
        <v>0</v>
      </c>
      <c r="U145" s="29"/>
      <c r="V145" s="29"/>
      <c r="W145" s="29"/>
      <c r="X145" s="29"/>
      <c r="Y145" s="29"/>
      <c r="Z145" s="29"/>
      <c r="AA145" s="29"/>
      <c r="AB145" s="29"/>
      <c r="AC145" s="29"/>
      <c r="AD145" s="29"/>
      <c r="AE145" s="29"/>
      <c r="AR145" s="117" t="s">
        <v>231</v>
      </c>
      <c r="AT145" s="117" t="s">
        <v>147</v>
      </c>
      <c r="AU145" s="117" t="s">
        <v>82</v>
      </c>
      <c r="AY145" s="18" t="s">
        <v>145</v>
      </c>
      <c r="BE145" s="118">
        <f t="shared" ref="BE145:BE176" si="4">IF(N145="základní",J145,0)</f>
        <v>0</v>
      </c>
      <c r="BF145" s="118">
        <f t="shared" ref="BF145:BF176" si="5">IF(N145="snížená",J145,0)</f>
        <v>0</v>
      </c>
      <c r="BG145" s="118">
        <f t="shared" ref="BG145:BG176" si="6">IF(N145="zákl. přenesená",J145,0)</f>
        <v>0</v>
      </c>
      <c r="BH145" s="118">
        <f t="shared" ref="BH145:BH176" si="7">IF(N145="sníž. přenesená",J145,0)</f>
        <v>0</v>
      </c>
      <c r="BI145" s="118">
        <f t="shared" ref="BI145:BI176" si="8">IF(N145="nulová",J145,0)</f>
        <v>0</v>
      </c>
      <c r="BJ145" s="18" t="s">
        <v>80</v>
      </c>
      <c r="BK145" s="118">
        <f t="shared" ref="BK145:BK176" si="9">ROUND(I145*H145,2)</f>
        <v>0</v>
      </c>
      <c r="BL145" s="18" t="s">
        <v>231</v>
      </c>
      <c r="BM145" s="117" t="s">
        <v>1140</v>
      </c>
    </row>
    <row r="146" spans="1:65" s="2" customFormat="1" ht="21.75" customHeight="1">
      <c r="A146" s="29"/>
      <c r="B146" s="111"/>
      <c r="C146" s="214" t="s">
        <v>243</v>
      </c>
      <c r="D146" s="214" t="s">
        <v>147</v>
      </c>
      <c r="E146" s="215" t="s">
        <v>1141</v>
      </c>
      <c r="F146" s="216" t="s">
        <v>1142</v>
      </c>
      <c r="G146" s="217" t="s">
        <v>482</v>
      </c>
      <c r="H146" s="218">
        <v>1</v>
      </c>
      <c r="I146" s="239">
        <v>0</v>
      </c>
      <c r="J146" s="219">
        <f t="shared" si="0"/>
        <v>0</v>
      </c>
      <c r="K146" s="112"/>
      <c r="L146" s="30"/>
      <c r="M146" s="113" t="s">
        <v>1</v>
      </c>
      <c r="N146" s="114" t="s">
        <v>37</v>
      </c>
      <c r="O146" s="115">
        <v>0</v>
      </c>
      <c r="P146" s="115">
        <f t="shared" si="1"/>
        <v>0</v>
      </c>
      <c r="Q146" s="115">
        <v>0</v>
      </c>
      <c r="R146" s="115">
        <f t="shared" si="2"/>
        <v>0</v>
      </c>
      <c r="S146" s="115">
        <v>0</v>
      </c>
      <c r="T146" s="116">
        <f t="shared" si="3"/>
        <v>0</v>
      </c>
      <c r="U146" s="29"/>
      <c r="V146" s="29"/>
      <c r="W146" s="29"/>
      <c r="X146" s="29"/>
      <c r="Y146" s="29"/>
      <c r="Z146" s="29"/>
      <c r="AA146" s="29"/>
      <c r="AB146" s="29"/>
      <c r="AC146" s="29"/>
      <c r="AD146" s="29"/>
      <c r="AE146" s="29"/>
      <c r="AR146" s="117" t="s">
        <v>231</v>
      </c>
      <c r="AT146" s="117" t="s">
        <v>147</v>
      </c>
      <c r="AU146" s="117" t="s">
        <v>82</v>
      </c>
      <c r="AY146" s="18" t="s">
        <v>145</v>
      </c>
      <c r="BE146" s="118">
        <f t="shared" si="4"/>
        <v>0</v>
      </c>
      <c r="BF146" s="118">
        <f t="shared" si="5"/>
        <v>0</v>
      </c>
      <c r="BG146" s="118">
        <f t="shared" si="6"/>
        <v>0</v>
      </c>
      <c r="BH146" s="118">
        <f t="shared" si="7"/>
        <v>0</v>
      </c>
      <c r="BI146" s="118">
        <f t="shared" si="8"/>
        <v>0</v>
      </c>
      <c r="BJ146" s="18" t="s">
        <v>80</v>
      </c>
      <c r="BK146" s="118">
        <f t="shared" si="9"/>
        <v>0</v>
      </c>
      <c r="BL146" s="18" t="s">
        <v>231</v>
      </c>
      <c r="BM146" s="117" t="s">
        <v>82</v>
      </c>
    </row>
    <row r="147" spans="1:65" s="2" customFormat="1" ht="16.5" customHeight="1">
      <c r="A147" s="29"/>
      <c r="B147" s="111"/>
      <c r="C147" s="214" t="s">
        <v>248</v>
      </c>
      <c r="D147" s="214" t="s">
        <v>147</v>
      </c>
      <c r="E147" s="215" t="s">
        <v>1143</v>
      </c>
      <c r="F147" s="216" t="s">
        <v>1144</v>
      </c>
      <c r="G147" s="217" t="s">
        <v>482</v>
      </c>
      <c r="H147" s="218">
        <v>1</v>
      </c>
      <c r="I147" s="239">
        <v>0</v>
      </c>
      <c r="J147" s="219">
        <f t="shared" si="0"/>
        <v>0</v>
      </c>
      <c r="K147" s="112"/>
      <c r="L147" s="30"/>
      <c r="M147" s="113" t="s">
        <v>1</v>
      </c>
      <c r="N147" s="114" t="s">
        <v>37</v>
      </c>
      <c r="O147" s="115">
        <v>0</v>
      </c>
      <c r="P147" s="115">
        <f t="shared" si="1"/>
        <v>0</v>
      </c>
      <c r="Q147" s="115">
        <v>0</v>
      </c>
      <c r="R147" s="115">
        <f t="shared" si="2"/>
        <v>0</v>
      </c>
      <c r="S147" s="115">
        <v>0</v>
      </c>
      <c r="T147" s="116">
        <f t="shared" si="3"/>
        <v>0</v>
      </c>
      <c r="U147" s="29"/>
      <c r="V147" s="29"/>
      <c r="W147" s="29"/>
      <c r="X147" s="29"/>
      <c r="Y147" s="29"/>
      <c r="Z147" s="29"/>
      <c r="AA147" s="29"/>
      <c r="AB147" s="29"/>
      <c r="AC147" s="29"/>
      <c r="AD147" s="29"/>
      <c r="AE147" s="29"/>
      <c r="AR147" s="117" t="s">
        <v>231</v>
      </c>
      <c r="AT147" s="117" t="s">
        <v>147</v>
      </c>
      <c r="AU147" s="117" t="s">
        <v>82</v>
      </c>
      <c r="AY147" s="18" t="s">
        <v>145</v>
      </c>
      <c r="BE147" s="118">
        <f t="shared" si="4"/>
        <v>0</v>
      </c>
      <c r="BF147" s="118">
        <f t="shared" si="5"/>
        <v>0</v>
      </c>
      <c r="BG147" s="118">
        <f t="shared" si="6"/>
        <v>0</v>
      </c>
      <c r="BH147" s="118">
        <f t="shared" si="7"/>
        <v>0</v>
      </c>
      <c r="BI147" s="118">
        <f t="shared" si="8"/>
        <v>0</v>
      </c>
      <c r="BJ147" s="18" t="s">
        <v>80</v>
      </c>
      <c r="BK147" s="118">
        <f t="shared" si="9"/>
        <v>0</v>
      </c>
      <c r="BL147" s="18" t="s">
        <v>231</v>
      </c>
      <c r="BM147" s="117" t="s">
        <v>151</v>
      </c>
    </row>
    <row r="148" spans="1:65" s="2" customFormat="1" ht="16.5" customHeight="1">
      <c r="A148" s="29"/>
      <c r="B148" s="111"/>
      <c r="C148" s="214" t="s">
        <v>252</v>
      </c>
      <c r="D148" s="214" t="s">
        <v>147</v>
      </c>
      <c r="E148" s="215" t="s">
        <v>1145</v>
      </c>
      <c r="F148" s="216" t="s">
        <v>1146</v>
      </c>
      <c r="G148" s="217" t="s">
        <v>482</v>
      </c>
      <c r="H148" s="218">
        <v>1</v>
      </c>
      <c r="I148" s="239">
        <v>0</v>
      </c>
      <c r="J148" s="219">
        <f t="shared" si="0"/>
        <v>0</v>
      </c>
      <c r="K148" s="112"/>
      <c r="L148" s="30"/>
      <c r="M148" s="113" t="s">
        <v>1</v>
      </c>
      <c r="N148" s="114" t="s">
        <v>37</v>
      </c>
      <c r="O148" s="115">
        <v>0</v>
      </c>
      <c r="P148" s="115">
        <f t="shared" si="1"/>
        <v>0</v>
      </c>
      <c r="Q148" s="115">
        <v>0</v>
      </c>
      <c r="R148" s="115">
        <f t="shared" si="2"/>
        <v>0</v>
      </c>
      <c r="S148" s="115">
        <v>0</v>
      </c>
      <c r="T148" s="116">
        <f t="shared" si="3"/>
        <v>0</v>
      </c>
      <c r="U148" s="29"/>
      <c r="V148" s="29"/>
      <c r="W148" s="29"/>
      <c r="X148" s="29"/>
      <c r="Y148" s="29"/>
      <c r="Z148" s="29"/>
      <c r="AA148" s="29"/>
      <c r="AB148" s="29"/>
      <c r="AC148" s="29"/>
      <c r="AD148" s="29"/>
      <c r="AE148" s="29"/>
      <c r="AR148" s="117" t="s">
        <v>231</v>
      </c>
      <c r="AT148" s="117" t="s">
        <v>147</v>
      </c>
      <c r="AU148" s="117" t="s">
        <v>82</v>
      </c>
      <c r="AY148" s="18" t="s">
        <v>145</v>
      </c>
      <c r="BE148" s="118">
        <f t="shared" si="4"/>
        <v>0</v>
      </c>
      <c r="BF148" s="118">
        <f t="shared" si="5"/>
        <v>0</v>
      </c>
      <c r="BG148" s="118">
        <f t="shared" si="6"/>
        <v>0</v>
      </c>
      <c r="BH148" s="118">
        <f t="shared" si="7"/>
        <v>0</v>
      </c>
      <c r="BI148" s="118">
        <f t="shared" si="8"/>
        <v>0</v>
      </c>
      <c r="BJ148" s="18" t="s">
        <v>80</v>
      </c>
      <c r="BK148" s="118">
        <f t="shared" si="9"/>
        <v>0</v>
      </c>
      <c r="BL148" s="18" t="s">
        <v>231</v>
      </c>
      <c r="BM148" s="117" t="s">
        <v>176</v>
      </c>
    </row>
    <row r="149" spans="1:65" s="2" customFormat="1" ht="16.5" customHeight="1">
      <c r="A149" s="29"/>
      <c r="B149" s="111"/>
      <c r="C149" s="214" t="s">
        <v>7</v>
      </c>
      <c r="D149" s="214" t="s">
        <v>147</v>
      </c>
      <c r="E149" s="215" t="s">
        <v>1147</v>
      </c>
      <c r="F149" s="216" t="s">
        <v>1148</v>
      </c>
      <c r="G149" s="217" t="s">
        <v>482</v>
      </c>
      <c r="H149" s="218">
        <v>1</v>
      </c>
      <c r="I149" s="239">
        <v>0</v>
      </c>
      <c r="J149" s="219">
        <f t="shared" si="0"/>
        <v>0</v>
      </c>
      <c r="K149" s="112"/>
      <c r="L149" s="30"/>
      <c r="M149" s="113" t="s">
        <v>1</v>
      </c>
      <c r="N149" s="114" t="s">
        <v>37</v>
      </c>
      <c r="O149" s="115">
        <v>0</v>
      </c>
      <c r="P149" s="115">
        <f t="shared" si="1"/>
        <v>0</v>
      </c>
      <c r="Q149" s="115">
        <v>0</v>
      </c>
      <c r="R149" s="115">
        <f t="shared" si="2"/>
        <v>0</v>
      </c>
      <c r="S149" s="115">
        <v>0</v>
      </c>
      <c r="T149" s="116">
        <f t="shared" si="3"/>
        <v>0</v>
      </c>
      <c r="U149" s="29"/>
      <c r="V149" s="29"/>
      <c r="W149" s="29"/>
      <c r="X149" s="29"/>
      <c r="Y149" s="29"/>
      <c r="Z149" s="29"/>
      <c r="AA149" s="29"/>
      <c r="AB149" s="29"/>
      <c r="AC149" s="29"/>
      <c r="AD149" s="29"/>
      <c r="AE149" s="29"/>
      <c r="AR149" s="117" t="s">
        <v>231</v>
      </c>
      <c r="AT149" s="117" t="s">
        <v>147</v>
      </c>
      <c r="AU149" s="117" t="s">
        <v>82</v>
      </c>
      <c r="AY149" s="18" t="s">
        <v>145</v>
      </c>
      <c r="BE149" s="118">
        <f t="shared" si="4"/>
        <v>0</v>
      </c>
      <c r="BF149" s="118">
        <f t="shared" si="5"/>
        <v>0</v>
      </c>
      <c r="BG149" s="118">
        <f t="shared" si="6"/>
        <v>0</v>
      </c>
      <c r="BH149" s="118">
        <f t="shared" si="7"/>
        <v>0</v>
      </c>
      <c r="BI149" s="118">
        <f t="shared" si="8"/>
        <v>0</v>
      </c>
      <c r="BJ149" s="18" t="s">
        <v>80</v>
      </c>
      <c r="BK149" s="118">
        <f t="shared" si="9"/>
        <v>0</v>
      </c>
      <c r="BL149" s="18" t="s">
        <v>231</v>
      </c>
      <c r="BM149" s="117" t="s">
        <v>188</v>
      </c>
    </row>
    <row r="150" spans="1:65" s="2" customFormat="1" ht="16.5" customHeight="1">
      <c r="A150" s="29"/>
      <c r="B150" s="111"/>
      <c r="C150" s="214" t="s">
        <v>264</v>
      </c>
      <c r="D150" s="214" t="s">
        <v>147</v>
      </c>
      <c r="E150" s="215" t="s">
        <v>1149</v>
      </c>
      <c r="F150" s="216" t="s">
        <v>1150</v>
      </c>
      <c r="G150" s="217" t="s">
        <v>482</v>
      </c>
      <c r="H150" s="218">
        <v>1</v>
      </c>
      <c r="I150" s="239">
        <v>0</v>
      </c>
      <c r="J150" s="219">
        <f t="shared" si="0"/>
        <v>0</v>
      </c>
      <c r="K150" s="112"/>
      <c r="L150" s="30"/>
      <c r="M150" s="113" t="s">
        <v>1</v>
      </c>
      <c r="N150" s="114" t="s">
        <v>37</v>
      </c>
      <c r="O150" s="115">
        <v>0</v>
      </c>
      <c r="P150" s="115">
        <f t="shared" si="1"/>
        <v>0</v>
      </c>
      <c r="Q150" s="115">
        <v>0</v>
      </c>
      <c r="R150" s="115">
        <f t="shared" si="2"/>
        <v>0</v>
      </c>
      <c r="S150" s="115">
        <v>0</v>
      </c>
      <c r="T150" s="116">
        <f t="shared" si="3"/>
        <v>0</v>
      </c>
      <c r="U150" s="29"/>
      <c r="V150" s="29"/>
      <c r="W150" s="29"/>
      <c r="X150" s="29"/>
      <c r="Y150" s="29"/>
      <c r="Z150" s="29"/>
      <c r="AA150" s="29"/>
      <c r="AB150" s="29"/>
      <c r="AC150" s="29"/>
      <c r="AD150" s="29"/>
      <c r="AE150" s="29"/>
      <c r="AR150" s="117" t="s">
        <v>231</v>
      </c>
      <c r="AT150" s="117" t="s">
        <v>147</v>
      </c>
      <c r="AU150" s="117" t="s">
        <v>82</v>
      </c>
      <c r="AY150" s="18" t="s">
        <v>145</v>
      </c>
      <c r="BE150" s="118">
        <f t="shared" si="4"/>
        <v>0</v>
      </c>
      <c r="BF150" s="118">
        <f t="shared" si="5"/>
        <v>0</v>
      </c>
      <c r="BG150" s="118">
        <f t="shared" si="6"/>
        <v>0</v>
      </c>
      <c r="BH150" s="118">
        <f t="shared" si="7"/>
        <v>0</v>
      </c>
      <c r="BI150" s="118">
        <f t="shared" si="8"/>
        <v>0</v>
      </c>
      <c r="BJ150" s="18" t="s">
        <v>80</v>
      </c>
      <c r="BK150" s="118">
        <f t="shared" si="9"/>
        <v>0</v>
      </c>
      <c r="BL150" s="18" t="s">
        <v>231</v>
      </c>
      <c r="BM150" s="117" t="s">
        <v>107</v>
      </c>
    </row>
    <row r="151" spans="1:65" s="2" customFormat="1" ht="16.5" customHeight="1">
      <c r="A151" s="29"/>
      <c r="B151" s="111"/>
      <c r="C151" s="214" t="s">
        <v>268</v>
      </c>
      <c r="D151" s="214" t="s">
        <v>147</v>
      </c>
      <c r="E151" s="215" t="s">
        <v>1151</v>
      </c>
      <c r="F151" s="216" t="s">
        <v>1152</v>
      </c>
      <c r="G151" s="217" t="s">
        <v>482</v>
      </c>
      <c r="H151" s="218">
        <v>1</v>
      </c>
      <c r="I151" s="239">
        <v>0</v>
      </c>
      <c r="J151" s="219">
        <f t="shared" si="0"/>
        <v>0</v>
      </c>
      <c r="K151" s="112"/>
      <c r="L151" s="30"/>
      <c r="M151" s="113" t="s">
        <v>1</v>
      </c>
      <c r="N151" s="114" t="s">
        <v>37</v>
      </c>
      <c r="O151" s="115">
        <v>0</v>
      </c>
      <c r="P151" s="115">
        <f t="shared" si="1"/>
        <v>0</v>
      </c>
      <c r="Q151" s="115">
        <v>0</v>
      </c>
      <c r="R151" s="115">
        <f t="shared" si="2"/>
        <v>0</v>
      </c>
      <c r="S151" s="115">
        <v>0</v>
      </c>
      <c r="T151" s="116">
        <f t="shared" si="3"/>
        <v>0</v>
      </c>
      <c r="U151" s="29"/>
      <c r="V151" s="29"/>
      <c r="W151" s="29"/>
      <c r="X151" s="29"/>
      <c r="Y151" s="29"/>
      <c r="Z151" s="29"/>
      <c r="AA151" s="29"/>
      <c r="AB151" s="29"/>
      <c r="AC151" s="29"/>
      <c r="AD151" s="29"/>
      <c r="AE151" s="29"/>
      <c r="AR151" s="117" t="s">
        <v>231</v>
      </c>
      <c r="AT151" s="117" t="s">
        <v>147</v>
      </c>
      <c r="AU151" s="117" t="s">
        <v>82</v>
      </c>
      <c r="AY151" s="18" t="s">
        <v>145</v>
      </c>
      <c r="BE151" s="118">
        <f t="shared" si="4"/>
        <v>0</v>
      </c>
      <c r="BF151" s="118">
        <f t="shared" si="5"/>
        <v>0</v>
      </c>
      <c r="BG151" s="118">
        <f t="shared" si="6"/>
        <v>0</v>
      </c>
      <c r="BH151" s="118">
        <f t="shared" si="7"/>
        <v>0</v>
      </c>
      <c r="BI151" s="118">
        <f t="shared" si="8"/>
        <v>0</v>
      </c>
      <c r="BJ151" s="18" t="s">
        <v>80</v>
      </c>
      <c r="BK151" s="118">
        <f t="shared" si="9"/>
        <v>0</v>
      </c>
      <c r="BL151" s="18" t="s">
        <v>231</v>
      </c>
      <c r="BM151" s="117" t="s">
        <v>8</v>
      </c>
    </row>
    <row r="152" spans="1:65" s="2" customFormat="1" ht="16.5" customHeight="1">
      <c r="A152" s="29"/>
      <c r="B152" s="111"/>
      <c r="C152" s="214" t="s">
        <v>276</v>
      </c>
      <c r="D152" s="214" t="s">
        <v>147</v>
      </c>
      <c r="E152" s="215" t="s">
        <v>1153</v>
      </c>
      <c r="F152" s="216" t="s">
        <v>1154</v>
      </c>
      <c r="G152" s="217" t="s">
        <v>482</v>
      </c>
      <c r="H152" s="218">
        <v>1</v>
      </c>
      <c r="I152" s="239">
        <v>0</v>
      </c>
      <c r="J152" s="219">
        <f t="shared" si="0"/>
        <v>0</v>
      </c>
      <c r="K152" s="112"/>
      <c r="L152" s="30"/>
      <c r="M152" s="113" t="s">
        <v>1</v>
      </c>
      <c r="N152" s="114" t="s">
        <v>37</v>
      </c>
      <c r="O152" s="115">
        <v>0</v>
      </c>
      <c r="P152" s="115">
        <f t="shared" si="1"/>
        <v>0</v>
      </c>
      <c r="Q152" s="115">
        <v>0</v>
      </c>
      <c r="R152" s="115">
        <f t="shared" si="2"/>
        <v>0</v>
      </c>
      <c r="S152" s="115">
        <v>0</v>
      </c>
      <c r="T152" s="116">
        <f t="shared" si="3"/>
        <v>0</v>
      </c>
      <c r="U152" s="29"/>
      <c r="V152" s="29"/>
      <c r="W152" s="29"/>
      <c r="X152" s="29"/>
      <c r="Y152" s="29"/>
      <c r="Z152" s="29"/>
      <c r="AA152" s="29"/>
      <c r="AB152" s="29"/>
      <c r="AC152" s="29"/>
      <c r="AD152" s="29"/>
      <c r="AE152" s="29"/>
      <c r="AR152" s="117" t="s">
        <v>231</v>
      </c>
      <c r="AT152" s="117" t="s">
        <v>147</v>
      </c>
      <c r="AU152" s="117" t="s">
        <v>82</v>
      </c>
      <c r="AY152" s="18" t="s">
        <v>145</v>
      </c>
      <c r="BE152" s="118">
        <f t="shared" si="4"/>
        <v>0</v>
      </c>
      <c r="BF152" s="118">
        <f t="shared" si="5"/>
        <v>0</v>
      </c>
      <c r="BG152" s="118">
        <f t="shared" si="6"/>
        <v>0</v>
      </c>
      <c r="BH152" s="118">
        <f t="shared" si="7"/>
        <v>0</v>
      </c>
      <c r="BI152" s="118">
        <f t="shared" si="8"/>
        <v>0</v>
      </c>
      <c r="BJ152" s="18" t="s">
        <v>80</v>
      </c>
      <c r="BK152" s="118">
        <f t="shared" si="9"/>
        <v>0</v>
      </c>
      <c r="BL152" s="18" t="s">
        <v>231</v>
      </c>
      <c r="BM152" s="117" t="s">
        <v>218</v>
      </c>
    </row>
    <row r="153" spans="1:65" s="2" customFormat="1" ht="16.5" customHeight="1">
      <c r="A153" s="29"/>
      <c r="B153" s="111"/>
      <c r="C153" s="214" t="s">
        <v>281</v>
      </c>
      <c r="D153" s="214" t="s">
        <v>147</v>
      </c>
      <c r="E153" s="215" t="s">
        <v>1151</v>
      </c>
      <c r="F153" s="216" t="s">
        <v>1152</v>
      </c>
      <c r="G153" s="217" t="s">
        <v>482</v>
      </c>
      <c r="H153" s="218">
        <v>1</v>
      </c>
      <c r="I153" s="239">
        <v>0</v>
      </c>
      <c r="J153" s="219">
        <f t="shared" si="0"/>
        <v>0</v>
      </c>
      <c r="K153" s="112"/>
      <c r="L153" s="30"/>
      <c r="M153" s="113" t="s">
        <v>1</v>
      </c>
      <c r="N153" s="114" t="s">
        <v>37</v>
      </c>
      <c r="O153" s="115">
        <v>0</v>
      </c>
      <c r="P153" s="115">
        <f t="shared" si="1"/>
        <v>0</v>
      </c>
      <c r="Q153" s="115">
        <v>0</v>
      </c>
      <c r="R153" s="115">
        <f t="shared" si="2"/>
        <v>0</v>
      </c>
      <c r="S153" s="115">
        <v>0</v>
      </c>
      <c r="T153" s="116">
        <f t="shared" si="3"/>
        <v>0</v>
      </c>
      <c r="U153" s="29"/>
      <c r="V153" s="29"/>
      <c r="W153" s="29"/>
      <c r="X153" s="29"/>
      <c r="Y153" s="29"/>
      <c r="Z153" s="29"/>
      <c r="AA153" s="29"/>
      <c r="AB153" s="29"/>
      <c r="AC153" s="29"/>
      <c r="AD153" s="29"/>
      <c r="AE153" s="29"/>
      <c r="AR153" s="117" t="s">
        <v>231</v>
      </c>
      <c r="AT153" s="117" t="s">
        <v>147</v>
      </c>
      <c r="AU153" s="117" t="s">
        <v>82</v>
      </c>
      <c r="AY153" s="18" t="s">
        <v>145</v>
      </c>
      <c r="BE153" s="118">
        <f t="shared" si="4"/>
        <v>0</v>
      </c>
      <c r="BF153" s="118">
        <f t="shared" si="5"/>
        <v>0</v>
      </c>
      <c r="BG153" s="118">
        <f t="shared" si="6"/>
        <v>0</v>
      </c>
      <c r="BH153" s="118">
        <f t="shared" si="7"/>
        <v>0</v>
      </c>
      <c r="BI153" s="118">
        <f t="shared" si="8"/>
        <v>0</v>
      </c>
      <c r="BJ153" s="18" t="s">
        <v>80</v>
      </c>
      <c r="BK153" s="118">
        <f t="shared" si="9"/>
        <v>0</v>
      </c>
      <c r="BL153" s="18" t="s">
        <v>231</v>
      </c>
      <c r="BM153" s="117" t="s">
        <v>231</v>
      </c>
    </row>
    <row r="154" spans="1:65" s="2" customFormat="1" ht="16.5" customHeight="1">
      <c r="A154" s="29"/>
      <c r="B154" s="111"/>
      <c r="C154" s="214" t="s">
        <v>285</v>
      </c>
      <c r="D154" s="214" t="s">
        <v>147</v>
      </c>
      <c r="E154" s="215" t="s">
        <v>1155</v>
      </c>
      <c r="F154" s="216" t="s">
        <v>1156</v>
      </c>
      <c r="G154" s="217" t="s">
        <v>482</v>
      </c>
      <c r="H154" s="218">
        <v>1</v>
      </c>
      <c r="I154" s="239">
        <v>0</v>
      </c>
      <c r="J154" s="219">
        <f t="shared" si="0"/>
        <v>0</v>
      </c>
      <c r="K154" s="112"/>
      <c r="L154" s="30"/>
      <c r="M154" s="113" t="s">
        <v>1</v>
      </c>
      <c r="N154" s="114" t="s">
        <v>37</v>
      </c>
      <c r="O154" s="115">
        <v>0</v>
      </c>
      <c r="P154" s="115">
        <f t="shared" si="1"/>
        <v>0</v>
      </c>
      <c r="Q154" s="115">
        <v>0</v>
      </c>
      <c r="R154" s="115">
        <f t="shared" si="2"/>
        <v>0</v>
      </c>
      <c r="S154" s="115">
        <v>0</v>
      </c>
      <c r="T154" s="116">
        <f t="shared" si="3"/>
        <v>0</v>
      </c>
      <c r="U154" s="29"/>
      <c r="V154" s="29"/>
      <c r="W154" s="29"/>
      <c r="X154" s="29"/>
      <c r="Y154" s="29"/>
      <c r="Z154" s="29"/>
      <c r="AA154" s="29"/>
      <c r="AB154" s="29"/>
      <c r="AC154" s="29"/>
      <c r="AD154" s="29"/>
      <c r="AE154" s="29"/>
      <c r="AR154" s="117" t="s">
        <v>231</v>
      </c>
      <c r="AT154" s="117" t="s">
        <v>147</v>
      </c>
      <c r="AU154" s="117" t="s">
        <v>82</v>
      </c>
      <c r="AY154" s="18" t="s">
        <v>145</v>
      </c>
      <c r="BE154" s="118">
        <f t="shared" si="4"/>
        <v>0</v>
      </c>
      <c r="BF154" s="118">
        <f t="shared" si="5"/>
        <v>0</v>
      </c>
      <c r="BG154" s="118">
        <f t="shared" si="6"/>
        <v>0</v>
      </c>
      <c r="BH154" s="118">
        <f t="shared" si="7"/>
        <v>0</v>
      </c>
      <c r="BI154" s="118">
        <f t="shared" si="8"/>
        <v>0</v>
      </c>
      <c r="BJ154" s="18" t="s">
        <v>80</v>
      </c>
      <c r="BK154" s="118">
        <f t="shared" si="9"/>
        <v>0</v>
      </c>
      <c r="BL154" s="18" t="s">
        <v>231</v>
      </c>
      <c r="BM154" s="117" t="s">
        <v>243</v>
      </c>
    </row>
    <row r="155" spans="1:65" s="2" customFormat="1" ht="16.5" customHeight="1">
      <c r="A155" s="29"/>
      <c r="B155" s="111"/>
      <c r="C155" s="214" t="s">
        <v>289</v>
      </c>
      <c r="D155" s="214" t="s">
        <v>147</v>
      </c>
      <c r="E155" s="215" t="s">
        <v>1157</v>
      </c>
      <c r="F155" s="216" t="s">
        <v>1158</v>
      </c>
      <c r="G155" s="217" t="s">
        <v>482</v>
      </c>
      <c r="H155" s="218">
        <v>1</v>
      </c>
      <c r="I155" s="239">
        <v>0</v>
      </c>
      <c r="J155" s="219">
        <f t="shared" si="0"/>
        <v>0</v>
      </c>
      <c r="K155" s="112"/>
      <c r="L155" s="30"/>
      <c r="M155" s="113" t="s">
        <v>1</v>
      </c>
      <c r="N155" s="114" t="s">
        <v>37</v>
      </c>
      <c r="O155" s="115">
        <v>0</v>
      </c>
      <c r="P155" s="115">
        <f t="shared" si="1"/>
        <v>0</v>
      </c>
      <c r="Q155" s="115">
        <v>0</v>
      </c>
      <c r="R155" s="115">
        <f t="shared" si="2"/>
        <v>0</v>
      </c>
      <c r="S155" s="115">
        <v>0</v>
      </c>
      <c r="T155" s="116">
        <f t="shared" si="3"/>
        <v>0</v>
      </c>
      <c r="U155" s="29"/>
      <c r="V155" s="29"/>
      <c r="W155" s="29"/>
      <c r="X155" s="29"/>
      <c r="Y155" s="29"/>
      <c r="Z155" s="29"/>
      <c r="AA155" s="29"/>
      <c r="AB155" s="29"/>
      <c r="AC155" s="29"/>
      <c r="AD155" s="29"/>
      <c r="AE155" s="29"/>
      <c r="AR155" s="117" t="s">
        <v>231</v>
      </c>
      <c r="AT155" s="117" t="s">
        <v>147</v>
      </c>
      <c r="AU155" s="117" t="s">
        <v>82</v>
      </c>
      <c r="AY155" s="18" t="s">
        <v>145</v>
      </c>
      <c r="BE155" s="118">
        <f t="shared" si="4"/>
        <v>0</v>
      </c>
      <c r="BF155" s="118">
        <f t="shared" si="5"/>
        <v>0</v>
      </c>
      <c r="BG155" s="118">
        <f t="shared" si="6"/>
        <v>0</v>
      </c>
      <c r="BH155" s="118">
        <f t="shared" si="7"/>
        <v>0</v>
      </c>
      <c r="BI155" s="118">
        <f t="shared" si="8"/>
        <v>0</v>
      </c>
      <c r="BJ155" s="18" t="s">
        <v>80</v>
      </c>
      <c r="BK155" s="118">
        <f t="shared" si="9"/>
        <v>0</v>
      </c>
      <c r="BL155" s="18" t="s">
        <v>231</v>
      </c>
      <c r="BM155" s="117" t="s">
        <v>252</v>
      </c>
    </row>
    <row r="156" spans="1:65" s="2" customFormat="1" ht="16.5" customHeight="1">
      <c r="A156" s="29"/>
      <c r="B156" s="111"/>
      <c r="C156" s="214" t="s">
        <v>293</v>
      </c>
      <c r="D156" s="214" t="s">
        <v>147</v>
      </c>
      <c r="E156" s="215" t="s">
        <v>1153</v>
      </c>
      <c r="F156" s="216" t="s">
        <v>1154</v>
      </c>
      <c r="G156" s="217" t="s">
        <v>482</v>
      </c>
      <c r="H156" s="218">
        <v>1</v>
      </c>
      <c r="I156" s="239">
        <v>0</v>
      </c>
      <c r="J156" s="219">
        <f t="shared" si="0"/>
        <v>0</v>
      </c>
      <c r="K156" s="112"/>
      <c r="L156" s="30"/>
      <c r="M156" s="113" t="s">
        <v>1</v>
      </c>
      <c r="N156" s="114" t="s">
        <v>37</v>
      </c>
      <c r="O156" s="115">
        <v>0</v>
      </c>
      <c r="P156" s="115">
        <f t="shared" si="1"/>
        <v>0</v>
      </c>
      <c r="Q156" s="115">
        <v>0</v>
      </c>
      <c r="R156" s="115">
        <f t="shared" si="2"/>
        <v>0</v>
      </c>
      <c r="S156" s="115">
        <v>0</v>
      </c>
      <c r="T156" s="116">
        <f t="shared" si="3"/>
        <v>0</v>
      </c>
      <c r="U156" s="29"/>
      <c r="V156" s="29"/>
      <c r="W156" s="29"/>
      <c r="X156" s="29"/>
      <c r="Y156" s="29"/>
      <c r="Z156" s="29"/>
      <c r="AA156" s="29"/>
      <c r="AB156" s="29"/>
      <c r="AC156" s="29"/>
      <c r="AD156" s="29"/>
      <c r="AE156" s="29"/>
      <c r="AR156" s="117" t="s">
        <v>231</v>
      </c>
      <c r="AT156" s="117" t="s">
        <v>147</v>
      </c>
      <c r="AU156" s="117" t="s">
        <v>82</v>
      </c>
      <c r="AY156" s="18" t="s">
        <v>145</v>
      </c>
      <c r="BE156" s="118">
        <f t="shared" si="4"/>
        <v>0</v>
      </c>
      <c r="BF156" s="118">
        <f t="shared" si="5"/>
        <v>0</v>
      </c>
      <c r="BG156" s="118">
        <f t="shared" si="6"/>
        <v>0</v>
      </c>
      <c r="BH156" s="118">
        <f t="shared" si="7"/>
        <v>0</v>
      </c>
      <c r="BI156" s="118">
        <f t="shared" si="8"/>
        <v>0</v>
      </c>
      <c r="BJ156" s="18" t="s">
        <v>80</v>
      </c>
      <c r="BK156" s="118">
        <f t="shared" si="9"/>
        <v>0</v>
      </c>
      <c r="BL156" s="18" t="s">
        <v>231</v>
      </c>
      <c r="BM156" s="117" t="s">
        <v>264</v>
      </c>
    </row>
    <row r="157" spans="1:65" s="2" customFormat="1" ht="16.5" customHeight="1">
      <c r="A157" s="29"/>
      <c r="B157" s="111"/>
      <c r="C157" s="214" t="s">
        <v>297</v>
      </c>
      <c r="D157" s="214" t="s">
        <v>147</v>
      </c>
      <c r="E157" s="215" t="s">
        <v>1151</v>
      </c>
      <c r="F157" s="216" t="s">
        <v>1152</v>
      </c>
      <c r="G157" s="217" t="s">
        <v>482</v>
      </c>
      <c r="H157" s="218">
        <v>1</v>
      </c>
      <c r="I157" s="239">
        <v>0</v>
      </c>
      <c r="J157" s="219">
        <f t="shared" si="0"/>
        <v>0</v>
      </c>
      <c r="K157" s="112"/>
      <c r="L157" s="30"/>
      <c r="M157" s="113" t="s">
        <v>1</v>
      </c>
      <c r="N157" s="114" t="s">
        <v>37</v>
      </c>
      <c r="O157" s="115">
        <v>0</v>
      </c>
      <c r="P157" s="115">
        <f t="shared" si="1"/>
        <v>0</v>
      </c>
      <c r="Q157" s="115">
        <v>0</v>
      </c>
      <c r="R157" s="115">
        <f t="shared" si="2"/>
        <v>0</v>
      </c>
      <c r="S157" s="115">
        <v>0</v>
      </c>
      <c r="T157" s="116">
        <f t="shared" si="3"/>
        <v>0</v>
      </c>
      <c r="U157" s="29"/>
      <c r="V157" s="29"/>
      <c r="W157" s="29"/>
      <c r="X157" s="29"/>
      <c r="Y157" s="29"/>
      <c r="Z157" s="29"/>
      <c r="AA157" s="29"/>
      <c r="AB157" s="29"/>
      <c r="AC157" s="29"/>
      <c r="AD157" s="29"/>
      <c r="AE157" s="29"/>
      <c r="AR157" s="117" t="s">
        <v>231</v>
      </c>
      <c r="AT157" s="117" t="s">
        <v>147</v>
      </c>
      <c r="AU157" s="117" t="s">
        <v>82</v>
      </c>
      <c r="AY157" s="18" t="s">
        <v>145</v>
      </c>
      <c r="BE157" s="118">
        <f t="shared" si="4"/>
        <v>0</v>
      </c>
      <c r="BF157" s="118">
        <f t="shared" si="5"/>
        <v>0</v>
      </c>
      <c r="BG157" s="118">
        <f t="shared" si="6"/>
        <v>0</v>
      </c>
      <c r="BH157" s="118">
        <f t="shared" si="7"/>
        <v>0</v>
      </c>
      <c r="BI157" s="118">
        <f t="shared" si="8"/>
        <v>0</v>
      </c>
      <c r="BJ157" s="18" t="s">
        <v>80</v>
      </c>
      <c r="BK157" s="118">
        <f t="shared" si="9"/>
        <v>0</v>
      </c>
      <c r="BL157" s="18" t="s">
        <v>231</v>
      </c>
      <c r="BM157" s="117" t="s">
        <v>276</v>
      </c>
    </row>
    <row r="158" spans="1:65" s="2" customFormat="1" ht="16.5" customHeight="1">
      <c r="A158" s="29"/>
      <c r="B158" s="111"/>
      <c r="C158" s="214" t="s">
        <v>160</v>
      </c>
      <c r="D158" s="214" t="s">
        <v>147</v>
      </c>
      <c r="E158" s="215" t="s">
        <v>1155</v>
      </c>
      <c r="F158" s="216" t="s">
        <v>1156</v>
      </c>
      <c r="G158" s="217" t="s">
        <v>482</v>
      </c>
      <c r="H158" s="218">
        <v>1</v>
      </c>
      <c r="I158" s="239">
        <v>0</v>
      </c>
      <c r="J158" s="219">
        <f t="shared" si="0"/>
        <v>0</v>
      </c>
      <c r="K158" s="112"/>
      <c r="L158" s="30"/>
      <c r="M158" s="113" t="s">
        <v>1</v>
      </c>
      <c r="N158" s="114" t="s">
        <v>37</v>
      </c>
      <c r="O158" s="115">
        <v>0</v>
      </c>
      <c r="P158" s="115">
        <f t="shared" si="1"/>
        <v>0</v>
      </c>
      <c r="Q158" s="115">
        <v>0</v>
      </c>
      <c r="R158" s="115">
        <f t="shared" si="2"/>
        <v>0</v>
      </c>
      <c r="S158" s="115">
        <v>0</v>
      </c>
      <c r="T158" s="116">
        <f t="shared" si="3"/>
        <v>0</v>
      </c>
      <c r="U158" s="29"/>
      <c r="V158" s="29"/>
      <c r="W158" s="29"/>
      <c r="X158" s="29"/>
      <c r="Y158" s="29"/>
      <c r="Z158" s="29"/>
      <c r="AA158" s="29"/>
      <c r="AB158" s="29"/>
      <c r="AC158" s="29"/>
      <c r="AD158" s="29"/>
      <c r="AE158" s="29"/>
      <c r="AR158" s="117" t="s">
        <v>231</v>
      </c>
      <c r="AT158" s="117" t="s">
        <v>147</v>
      </c>
      <c r="AU158" s="117" t="s">
        <v>82</v>
      </c>
      <c r="AY158" s="18" t="s">
        <v>145</v>
      </c>
      <c r="BE158" s="118">
        <f t="shared" si="4"/>
        <v>0</v>
      </c>
      <c r="BF158" s="118">
        <f t="shared" si="5"/>
        <v>0</v>
      </c>
      <c r="BG158" s="118">
        <f t="shared" si="6"/>
        <v>0</v>
      </c>
      <c r="BH158" s="118">
        <f t="shared" si="7"/>
        <v>0</v>
      </c>
      <c r="BI158" s="118">
        <f t="shared" si="8"/>
        <v>0</v>
      </c>
      <c r="BJ158" s="18" t="s">
        <v>80</v>
      </c>
      <c r="BK158" s="118">
        <f t="shared" si="9"/>
        <v>0</v>
      </c>
      <c r="BL158" s="18" t="s">
        <v>231</v>
      </c>
      <c r="BM158" s="117" t="s">
        <v>285</v>
      </c>
    </row>
    <row r="159" spans="1:65" s="2" customFormat="1" ht="16.5" customHeight="1">
      <c r="A159" s="29"/>
      <c r="B159" s="111"/>
      <c r="C159" s="214" t="s">
        <v>307</v>
      </c>
      <c r="D159" s="214" t="s">
        <v>147</v>
      </c>
      <c r="E159" s="215" t="s">
        <v>1157</v>
      </c>
      <c r="F159" s="216" t="s">
        <v>1158</v>
      </c>
      <c r="G159" s="217" t="s">
        <v>482</v>
      </c>
      <c r="H159" s="218">
        <v>1</v>
      </c>
      <c r="I159" s="239">
        <v>0</v>
      </c>
      <c r="J159" s="219">
        <f t="shared" si="0"/>
        <v>0</v>
      </c>
      <c r="K159" s="112"/>
      <c r="L159" s="30"/>
      <c r="M159" s="113" t="s">
        <v>1</v>
      </c>
      <c r="N159" s="114" t="s">
        <v>37</v>
      </c>
      <c r="O159" s="115">
        <v>0</v>
      </c>
      <c r="P159" s="115">
        <f t="shared" si="1"/>
        <v>0</v>
      </c>
      <c r="Q159" s="115">
        <v>0</v>
      </c>
      <c r="R159" s="115">
        <f t="shared" si="2"/>
        <v>0</v>
      </c>
      <c r="S159" s="115">
        <v>0</v>
      </c>
      <c r="T159" s="116">
        <f t="shared" si="3"/>
        <v>0</v>
      </c>
      <c r="U159" s="29"/>
      <c r="V159" s="29"/>
      <c r="W159" s="29"/>
      <c r="X159" s="29"/>
      <c r="Y159" s="29"/>
      <c r="Z159" s="29"/>
      <c r="AA159" s="29"/>
      <c r="AB159" s="29"/>
      <c r="AC159" s="29"/>
      <c r="AD159" s="29"/>
      <c r="AE159" s="29"/>
      <c r="AR159" s="117" t="s">
        <v>231</v>
      </c>
      <c r="AT159" s="117" t="s">
        <v>147</v>
      </c>
      <c r="AU159" s="117" t="s">
        <v>82</v>
      </c>
      <c r="AY159" s="18" t="s">
        <v>145</v>
      </c>
      <c r="BE159" s="118">
        <f t="shared" si="4"/>
        <v>0</v>
      </c>
      <c r="BF159" s="118">
        <f t="shared" si="5"/>
        <v>0</v>
      </c>
      <c r="BG159" s="118">
        <f t="shared" si="6"/>
        <v>0</v>
      </c>
      <c r="BH159" s="118">
        <f t="shared" si="7"/>
        <v>0</v>
      </c>
      <c r="BI159" s="118">
        <f t="shared" si="8"/>
        <v>0</v>
      </c>
      <c r="BJ159" s="18" t="s">
        <v>80</v>
      </c>
      <c r="BK159" s="118">
        <f t="shared" si="9"/>
        <v>0</v>
      </c>
      <c r="BL159" s="18" t="s">
        <v>231</v>
      </c>
      <c r="BM159" s="117" t="s">
        <v>293</v>
      </c>
    </row>
    <row r="160" spans="1:65" s="2" customFormat="1" ht="16.5" customHeight="1">
      <c r="A160" s="29"/>
      <c r="B160" s="111"/>
      <c r="C160" s="214" t="s">
        <v>311</v>
      </c>
      <c r="D160" s="214" t="s">
        <v>147</v>
      </c>
      <c r="E160" s="215" t="s">
        <v>1159</v>
      </c>
      <c r="F160" s="216" t="s">
        <v>1160</v>
      </c>
      <c r="G160" s="217" t="s">
        <v>482</v>
      </c>
      <c r="H160" s="218">
        <v>1</v>
      </c>
      <c r="I160" s="239">
        <v>0</v>
      </c>
      <c r="J160" s="219">
        <f t="shared" si="0"/>
        <v>0</v>
      </c>
      <c r="K160" s="112"/>
      <c r="L160" s="30"/>
      <c r="M160" s="113" t="s">
        <v>1</v>
      </c>
      <c r="N160" s="114" t="s">
        <v>37</v>
      </c>
      <c r="O160" s="115">
        <v>0</v>
      </c>
      <c r="P160" s="115">
        <f t="shared" si="1"/>
        <v>0</v>
      </c>
      <c r="Q160" s="115">
        <v>0</v>
      </c>
      <c r="R160" s="115">
        <f t="shared" si="2"/>
        <v>0</v>
      </c>
      <c r="S160" s="115">
        <v>0</v>
      </c>
      <c r="T160" s="116">
        <f t="shared" si="3"/>
        <v>0</v>
      </c>
      <c r="U160" s="29"/>
      <c r="V160" s="29"/>
      <c r="W160" s="29"/>
      <c r="X160" s="29"/>
      <c r="Y160" s="29"/>
      <c r="Z160" s="29"/>
      <c r="AA160" s="29"/>
      <c r="AB160" s="29"/>
      <c r="AC160" s="29"/>
      <c r="AD160" s="29"/>
      <c r="AE160" s="29"/>
      <c r="AR160" s="117" t="s">
        <v>231</v>
      </c>
      <c r="AT160" s="117" t="s">
        <v>147</v>
      </c>
      <c r="AU160" s="117" t="s">
        <v>82</v>
      </c>
      <c r="AY160" s="18" t="s">
        <v>145</v>
      </c>
      <c r="BE160" s="118">
        <f t="shared" si="4"/>
        <v>0</v>
      </c>
      <c r="BF160" s="118">
        <f t="shared" si="5"/>
        <v>0</v>
      </c>
      <c r="BG160" s="118">
        <f t="shared" si="6"/>
        <v>0</v>
      </c>
      <c r="BH160" s="118">
        <f t="shared" si="7"/>
        <v>0</v>
      </c>
      <c r="BI160" s="118">
        <f t="shared" si="8"/>
        <v>0</v>
      </c>
      <c r="BJ160" s="18" t="s">
        <v>80</v>
      </c>
      <c r="BK160" s="118">
        <f t="shared" si="9"/>
        <v>0</v>
      </c>
      <c r="BL160" s="18" t="s">
        <v>231</v>
      </c>
      <c r="BM160" s="117" t="s">
        <v>160</v>
      </c>
    </row>
    <row r="161" spans="1:65" s="2" customFormat="1" ht="16.5" customHeight="1">
      <c r="A161" s="29"/>
      <c r="B161" s="111"/>
      <c r="C161" s="214" t="s">
        <v>315</v>
      </c>
      <c r="D161" s="214" t="s">
        <v>147</v>
      </c>
      <c r="E161" s="215" t="s">
        <v>1151</v>
      </c>
      <c r="F161" s="216" t="s">
        <v>1152</v>
      </c>
      <c r="G161" s="217" t="s">
        <v>482</v>
      </c>
      <c r="H161" s="218">
        <v>1</v>
      </c>
      <c r="I161" s="239">
        <v>0</v>
      </c>
      <c r="J161" s="219">
        <f t="shared" si="0"/>
        <v>0</v>
      </c>
      <c r="K161" s="112"/>
      <c r="L161" s="30"/>
      <c r="M161" s="113" t="s">
        <v>1</v>
      </c>
      <c r="N161" s="114" t="s">
        <v>37</v>
      </c>
      <c r="O161" s="115">
        <v>0</v>
      </c>
      <c r="P161" s="115">
        <f t="shared" si="1"/>
        <v>0</v>
      </c>
      <c r="Q161" s="115">
        <v>0</v>
      </c>
      <c r="R161" s="115">
        <f t="shared" si="2"/>
        <v>0</v>
      </c>
      <c r="S161" s="115">
        <v>0</v>
      </c>
      <c r="T161" s="116">
        <f t="shared" si="3"/>
        <v>0</v>
      </c>
      <c r="U161" s="29"/>
      <c r="V161" s="29"/>
      <c r="W161" s="29"/>
      <c r="X161" s="29"/>
      <c r="Y161" s="29"/>
      <c r="Z161" s="29"/>
      <c r="AA161" s="29"/>
      <c r="AB161" s="29"/>
      <c r="AC161" s="29"/>
      <c r="AD161" s="29"/>
      <c r="AE161" s="29"/>
      <c r="AR161" s="117" t="s">
        <v>231</v>
      </c>
      <c r="AT161" s="117" t="s">
        <v>147</v>
      </c>
      <c r="AU161" s="117" t="s">
        <v>82</v>
      </c>
      <c r="AY161" s="18" t="s">
        <v>145</v>
      </c>
      <c r="BE161" s="118">
        <f t="shared" si="4"/>
        <v>0</v>
      </c>
      <c r="BF161" s="118">
        <f t="shared" si="5"/>
        <v>0</v>
      </c>
      <c r="BG161" s="118">
        <f t="shared" si="6"/>
        <v>0</v>
      </c>
      <c r="BH161" s="118">
        <f t="shared" si="7"/>
        <v>0</v>
      </c>
      <c r="BI161" s="118">
        <f t="shared" si="8"/>
        <v>0</v>
      </c>
      <c r="BJ161" s="18" t="s">
        <v>80</v>
      </c>
      <c r="BK161" s="118">
        <f t="shared" si="9"/>
        <v>0</v>
      </c>
      <c r="BL161" s="18" t="s">
        <v>231</v>
      </c>
      <c r="BM161" s="117" t="s">
        <v>311</v>
      </c>
    </row>
    <row r="162" spans="1:65" s="2" customFormat="1" ht="16.5" customHeight="1">
      <c r="A162" s="29"/>
      <c r="B162" s="111"/>
      <c r="C162" s="214" t="s">
        <v>323</v>
      </c>
      <c r="D162" s="214" t="s">
        <v>147</v>
      </c>
      <c r="E162" s="215" t="s">
        <v>1161</v>
      </c>
      <c r="F162" s="216" t="s">
        <v>1162</v>
      </c>
      <c r="G162" s="217" t="s">
        <v>482</v>
      </c>
      <c r="H162" s="218">
        <v>1</v>
      </c>
      <c r="I162" s="239">
        <v>0</v>
      </c>
      <c r="J162" s="219">
        <f t="shared" si="0"/>
        <v>0</v>
      </c>
      <c r="K162" s="112"/>
      <c r="L162" s="30"/>
      <c r="M162" s="113" t="s">
        <v>1</v>
      </c>
      <c r="N162" s="114" t="s">
        <v>37</v>
      </c>
      <c r="O162" s="115">
        <v>0</v>
      </c>
      <c r="P162" s="115">
        <f t="shared" si="1"/>
        <v>0</v>
      </c>
      <c r="Q162" s="115">
        <v>0</v>
      </c>
      <c r="R162" s="115">
        <f t="shared" si="2"/>
        <v>0</v>
      </c>
      <c r="S162" s="115">
        <v>0</v>
      </c>
      <c r="T162" s="116">
        <f t="shared" si="3"/>
        <v>0</v>
      </c>
      <c r="U162" s="29"/>
      <c r="V162" s="29"/>
      <c r="W162" s="29"/>
      <c r="X162" s="29"/>
      <c r="Y162" s="29"/>
      <c r="Z162" s="29"/>
      <c r="AA162" s="29"/>
      <c r="AB162" s="29"/>
      <c r="AC162" s="29"/>
      <c r="AD162" s="29"/>
      <c r="AE162" s="29"/>
      <c r="AR162" s="117" t="s">
        <v>231</v>
      </c>
      <c r="AT162" s="117" t="s">
        <v>147</v>
      </c>
      <c r="AU162" s="117" t="s">
        <v>82</v>
      </c>
      <c r="AY162" s="18" t="s">
        <v>145</v>
      </c>
      <c r="BE162" s="118">
        <f t="shared" si="4"/>
        <v>0</v>
      </c>
      <c r="BF162" s="118">
        <f t="shared" si="5"/>
        <v>0</v>
      </c>
      <c r="BG162" s="118">
        <f t="shared" si="6"/>
        <v>0</v>
      </c>
      <c r="BH162" s="118">
        <f t="shared" si="7"/>
        <v>0</v>
      </c>
      <c r="BI162" s="118">
        <f t="shared" si="8"/>
        <v>0</v>
      </c>
      <c r="BJ162" s="18" t="s">
        <v>80</v>
      </c>
      <c r="BK162" s="118">
        <f t="shared" si="9"/>
        <v>0</v>
      </c>
      <c r="BL162" s="18" t="s">
        <v>231</v>
      </c>
      <c r="BM162" s="117" t="s">
        <v>323</v>
      </c>
    </row>
    <row r="163" spans="1:65" s="2" customFormat="1" ht="16.5" customHeight="1">
      <c r="A163" s="29"/>
      <c r="B163" s="111"/>
      <c r="C163" s="214" t="s">
        <v>326</v>
      </c>
      <c r="D163" s="214" t="s">
        <v>147</v>
      </c>
      <c r="E163" s="215" t="s">
        <v>1163</v>
      </c>
      <c r="F163" s="216" t="s">
        <v>1164</v>
      </c>
      <c r="G163" s="217" t="s">
        <v>482</v>
      </c>
      <c r="H163" s="218">
        <v>1</v>
      </c>
      <c r="I163" s="239">
        <v>0</v>
      </c>
      <c r="J163" s="219">
        <f t="shared" si="0"/>
        <v>0</v>
      </c>
      <c r="K163" s="112"/>
      <c r="L163" s="30"/>
      <c r="M163" s="113" t="s">
        <v>1</v>
      </c>
      <c r="N163" s="114" t="s">
        <v>37</v>
      </c>
      <c r="O163" s="115">
        <v>0</v>
      </c>
      <c r="P163" s="115">
        <f t="shared" si="1"/>
        <v>0</v>
      </c>
      <c r="Q163" s="115">
        <v>0</v>
      </c>
      <c r="R163" s="115">
        <f t="shared" si="2"/>
        <v>0</v>
      </c>
      <c r="S163" s="115">
        <v>0</v>
      </c>
      <c r="T163" s="116">
        <f t="shared" si="3"/>
        <v>0</v>
      </c>
      <c r="U163" s="29"/>
      <c r="V163" s="29"/>
      <c r="W163" s="29"/>
      <c r="X163" s="29"/>
      <c r="Y163" s="29"/>
      <c r="Z163" s="29"/>
      <c r="AA163" s="29"/>
      <c r="AB163" s="29"/>
      <c r="AC163" s="29"/>
      <c r="AD163" s="29"/>
      <c r="AE163" s="29"/>
      <c r="AR163" s="117" t="s">
        <v>231</v>
      </c>
      <c r="AT163" s="117" t="s">
        <v>147</v>
      </c>
      <c r="AU163" s="117" t="s">
        <v>82</v>
      </c>
      <c r="AY163" s="18" t="s">
        <v>145</v>
      </c>
      <c r="BE163" s="118">
        <f t="shared" si="4"/>
        <v>0</v>
      </c>
      <c r="BF163" s="118">
        <f t="shared" si="5"/>
        <v>0</v>
      </c>
      <c r="BG163" s="118">
        <f t="shared" si="6"/>
        <v>0</v>
      </c>
      <c r="BH163" s="118">
        <f t="shared" si="7"/>
        <v>0</v>
      </c>
      <c r="BI163" s="118">
        <f t="shared" si="8"/>
        <v>0</v>
      </c>
      <c r="BJ163" s="18" t="s">
        <v>80</v>
      </c>
      <c r="BK163" s="118">
        <f t="shared" si="9"/>
        <v>0</v>
      </c>
      <c r="BL163" s="18" t="s">
        <v>231</v>
      </c>
      <c r="BM163" s="117" t="s">
        <v>328</v>
      </c>
    </row>
    <row r="164" spans="1:65" s="2" customFormat="1" ht="16.5" customHeight="1">
      <c r="A164" s="29"/>
      <c r="B164" s="111"/>
      <c r="C164" s="214" t="s">
        <v>328</v>
      </c>
      <c r="D164" s="214" t="s">
        <v>147</v>
      </c>
      <c r="E164" s="215" t="s">
        <v>1159</v>
      </c>
      <c r="F164" s="216" t="s">
        <v>1160</v>
      </c>
      <c r="G164" s="217" t="s">
        <v>482</v>
      </c>
      <c r="H164" s="218">
        <v>1</v>
      </c>
      <c r="I164" s="239">
        <v>0</v>
      </c>
      <c r="J164" s="219">
        <f t="shared" si="0"/>
        <v>0</v>
      </c>
      <c r="K164" s="112"/>
      <c r="L164" s="30"/>
      <c r="M164" s="113" t="s">
        <v>1</v>
      </c>
      <c r="N164" s="114" t="s">
        <v>37</v>
      </c>
      <c r="O164" s="115">
        <v>0</v>
      </c>
      <c r="P164" s="115">
        <f t="shared" si="1"/>
        <v>0</v>
      </c>
      <c r="Q164" s="115">
        <v>0</v>
      </c>
      <c r="R164" s="115">
        <f t="shared" si="2"/>
        <v>0</v>
      </c>
      <c r="S164" s="115">
        <v>0</v>
      </c>
      <c r="T164" s="116">
        <f t="shared" si="3"/>
        <v>0</v>
      </c>
      <c r="U164" s="29"/>
      <c r="V164" s="29"/>
      <c r="W164" s="29"/>
      <c r="X164" s="29"/>
      <c r="Y164" s="29"/>
      <c r="Z164" s="29"/>
      <c r="AA164" s="29"/>
      <c r="AB164" s="29"/>
      <c r="AC164" s="29"/>
      <c r="AD164" s="29"/>
      <c r="AE164" s="29"/>
      <c r="AR164" s="117" t="s">
        <v>231</v>
      </c>
      <c r="AT164" s="117" t="s">
        <v>147</v>
      </c>
      <c r="AU164" s="117" t="s">
        <v>82</v>
      </c>
      <c r="AY164" s="18" t="s">
        <v>145</v>
      </c>
      <c r="BE164" s="118">
        <f t="shared" si="4"/>
        <v>0</v>
      </c>
      <c r="BF164" s="118">
        <f t="shared" si="5"/>
        <v>0</v>
      </c>
      <c r="BG164" s="118">
        <f t="shared" si="6"/>
        <v>0</v>
      </c>
      <c r="BH164" s="118">
        <f t="shared" si="7"/>
        <v>0</v>
      </c>
      <c r="BI164" s="118">
        <f t="shared" si="8"/>
        <v>0</v>
      </c>
      <c r="BJ164" s="18" t="s">
        <v>80</v>
      </c>
      <c r="BK164" s="118">
        <f t="shared" si="9"/>
        <v>0</v>
      </c>
      <c r="BL164" s="18" t="s">
        <v>231</v>
      </c>
      <c r="BM164" s="117" t="s">
        <v>339</v>
      </c>
    </row>
    <row r="165" spans="1:65" s="2" customFormat="1" ht="16.5" customHeight="1">
      <c r="A165" s="29"/>
      <c r="B165" s="111"/>
      <c r="C165" s="214" t="s">
        <v>332</v>
      </c>
      <c r="D165" s="214" t="s">
        <v>147</v>
      </c>
      <c r="E165" s="215" t="s">
        <v>1151</v>
      </c>
      <c r="F165" s="216" t="s">
        <v>1152</v>
      </c>
      <c r="G165" s="217" t="s">
        <v>482</v>
      </c>
      <c r="H165" s="218">
        <v>1</v>
      </c>
      <c r="I165" s="239">
        <v>0</v>
      </c>
      <c r="J165" s="219">
        <f t="shared" si="0"/>
        <v>0</v>
      </c>
      <c r="K165" s="112"/>
      <c r="L165" s="30"/>
      <c r="M165" s="113" t="s">
        <v>1</v>
      </c>
      <c r="N165" s="114" t="s">
        <v>37</v>
      </c>
      <c r="O165" s="115">
        <v>0</v>
      </c>
      <c r="P165" s="115">
        <f t="shared" si="1"/>
        <v>0</v>
      </c>
      <c r="Q165" s="115">
        <v>0</v>
      </c>
      <c r="R165" s="115">
        <f t="shared" si="2"/>
        <v>0</v>
      </c>
      <c r="S165" s="115">
        <v>0</v>
      </c>
      <c r="T165" s="116">
        <f t="shared" si="3"/>
        <v>0</v>
      </c>
      <c r="U165" s="29"/>
      <c r="V165" s="29"/>
      <c r="W165" s="29"/>
      <c r="X165" s="29"/>
      <c r="Y165" s="29"/>
      <c r="Z165" s="29"/>
      <c r="AA165" s="29"/>
      <c r="AB165" s="29"/>
      <c r="AC165" s="29"/>
      <c r="AD165" s="29"/>
      <c r="AE165" s="29"/>
      <c r="AR165" s="117" t="s">
        <v>231</v>
      </c>
      <c r="AT165" s="117" t="s">
        <v>147</v>
      </c>
      <c r="AU165" s="117" t="s">
        <v>82</v>
      </c>
      <c r="AY165" s="18" t="s">
        <v>145</v>
      </c>
      <c r="BE165" s="118">
        <f t="shared" si="4"/>
        <v>0</v>
      </c>
      <c r="BF165" s="118">
        <f t="shared" si="5"/>
        <v>0</v>
      </c>
      <c r="BG165" s="118">
        <f t="shared" si="6"/>
        <v>0</v>
      </c>
      <c r="BH165" s="118">
        <f t="shared" si="7"/>
        <v>0</v>
      </c>
      <c r="BI165" s="118">
        <f t="shared" si="8"/>
        <v>0</v>
      </c>
      <c r="BJ165" s="18" t="s">
        <v>80</v>
      </c>
      <c r="BK165" s="118">
        <f t="shared" si="9"/>
        <v>0</v>
      </c>
      <c r="BL165" s="18" t="s">
        <v>231</v>
      </c>
      <c r="BM165" s="117" t="s">
        <v>348</v>
      </c>
    </row>
    <row r="166" spans="1:65" s="2" customFormat="1" ht="16.5" customHeight="1">
      <c r="A166" s="29"/>
      <c r="B166" s="111"/>
      <c r="C166" s="214" t="s">
        <v>339</v>
      </c>
      <c r="D166" s="214" t="s">
        <v>147</v>
      </c>
      <c r="E166" s="215" t="s">
        <v>1161</v>
      </c>
      <c r="F166" s="216" t="s">
        <v>1162</v>
      </c>
      <c r="G166" s="217" t="s">
        <v>482</v>
      </c>
      <c r="H166" s="218">
        <v>1</v>
      </c>
      <c r="I166" s="239">
        <v>0</v>
      </c>
      <c r="J166" s="219">
        <f t="shared" si="0"/>
        <v>0</v>
      </c>
      <c r="K166" s="112"/>
      <c r="L166" s="30"/>
      <c r="M166" s="113" t="s">
        <v>1</v>
      </c>
      <c r="N166" s="114" t="s">
        <v>37</v>
      </c>
      <c r="O166" s="115">
        <v>0</v>
      </c>
      <c r="P166" s="115">
        <f t="shared" si="1"/>
        <v>0</v>
      </c>
      <c r="Q166" s="115">
        <v>0</v>
      </c>
      <c r="R166" s="115">
        <f t="shared" si="2"/>
        <v>0</v>
      </c>
      <c r="S166" s="115">
        <v>0</v>
      </c>
      <c r="T166" s="116">
        <f t="shared" si="3"/>
        <v>0</v>
      </c>
      <c r="U166" s="29"/>
      <c r="V166" s="29"/>
      <c r="W166" s="29"/>
      <c r="X166" s="29"/>
      <c r="Y166" s="29"/>
      <c r="Z166" s="29"/>
      <c r="AA166" s="29"/>
      <c r="AB166" s="29"/>
      <c r="AC166" s="29"/>
      <c r="AD166" s="29"/>
      <c r="AE166" s="29"/>
      <c r="AR166" s="117" t="s">
        <v>231</v>
      </c>
      <c r="AT166" s="117" t="s">
        <v>147</v>
      </c>
      <c r="AU166" s="117" t="s">
        <v>82</v>
      </c>
      <c r="AY166" s="18" t="s">
        <v>145</v>
      </c>
      <c r="BE166" s="118">
        <f t="shared" si="4"/>
        <v>0</v>
      </c>
      <c r="BF166" s="118">
        <f t="shared" si="5"/>
        <v>0</v>
      </c>
      <c r="BG166" s="118">
        <f t="shared" si="6"/>
        <v>0</v>
      </c>
      <c r="BH166" s="118">
        <f t="shared" si="7"/>
        <v>0</v>
      </c>
      <c r="BI166" s="118">
        <f t="shared" si="8"/>
        <v>0</v>
      </c>
      <c r="BJ166" s="18" t="s">
        <v>80</v>
      </c>
      <c r="BK166" s="118">
        <f t="shared" si="9"/>
        <v>0</v>
      </c>
      <c r="BL166" s="18" t="s">
        <v>231</v>
      </c>
      <c r="BM166" s="117" t="s">
        <v>356</v>
      </c>
    </row>
    <row r="167" spans="1:65" s="2" customFormat="1" ht="16.5" customHeight="1">
      <c r="A167" s="29"/>
      <c r="B167" s="111"/>
      <c r="C167" s="214" t="s">
        <v>344</v>
      </c>
      <c r="D167" s="214" t="s">
        <v>147</v>
      </c>
      <c r="E167" s="215" t="s">
        <v>1163</v>
      </c>
      <c r="F167" s="216" t="s">
        <v>1164</v>
      </c>
      <c r="G167" s="217" t="s">
        <v>482</v>
      </c>
      <c r="H167" s="218">
        <v>1</v>
      </c>
      <c r="I167" s="239">
        <v>0</v>
      </c>
      <c r="J167" s="219">
        <f t="shared" si="0"/>
        <v>0</v>
      </c>
      <c r="K167" s="112"/>
      <c r="L167" s="30"/>
      <c r="M167" s="113" t="s">
        <v>1</v>
      </c>
      <c r="N167" s="114" t="s">
        <v>37</v>
      </c>
      <c r="O167" s="115">
        <v>0</v>
      </c>
      <c r="P167" s="115">
        <f t="shared" si="1"/>
        <v>0</v>
      </c>
      <c r="Q167" s="115">
        <v>0</v>
      </c>
      <c r="R167" s="115">
        <f t="shared" si="2"/>
        <v>0</v>
      </c>
      <c r="S167" s="115">
        <v>0</v>
      </c>
      <c r="T167" s="116">
        <f t="shared" si="3"/>
        <v>0</v>
      </c>
      <c r="U167" s="29"/>
      <c r="V167" s="29"/>
      <c r="W167" s="29"/>
      <c r="X167" s="29"/>
      <c r="Y167" s="29"/>
      <c r="Z167" s="29"/>
      <c r="AA167" s="29"/>
      <c r="AB167" s="29"/>
      <c r="AC167" s="29"/>
      <c r="AD167" s="29"/>
      <c r="AE167" s="29"/>
      <c r="AR167" s="117" t="s">
        <v>231</v>
      </c>
      <c r="AT167" s="117" t="s">
        <v>147</v>
      </c>
      <c r="AU167" s="117" t="s">
        <v>82</v>
      </c>
      <c r="AY167" s="18" t="s">
        <v>145</v>
      </c>
      <c r="BE167" s="118">
        <f t="shared" si="4"/>
        <v>0</v>
      </c>
      <c r="BF167" s="118">
        <f t="shared" si="5"/>
        <v>0</v>
      </c>
      <c r="BG167" s="118">
        <f t="shared" si="6"/>
        <v>0</v>
      </c>
      <c r="BH167" s="118">
        <f t="shared" si="7"/>
        <v>0</v>
      </c>
      <c r="BI167" s="118">
        <f t="shared" si="8"/>
        <v>0</v>
      </c>
      <c r="BJ167" s="18" t="s">
        <v>80</v>
      </c>
      <c r="BK167" s="118">
        <f t="shared" si="9"/>
        <v>0</v>
      </c>
      <c r="BL167" s="18" t="s">
        <v>231</v>
      </c>
      <c r="BM167" s="117" t="s">
        <v>368</v>
      </c>
    </row>
    <row r="168" spans="1:65" s="2" customFormat="1" ht="16.5" customHeight="1">
      <c r="A168" s="29"/>
      <c r="B168" s="111"/>
      <c r="C168" s="214" t="s">
        <v>348</v>
      </c>
      <c r="D168" s="214" t="s">
        <v>147</v>
      </c>
      <c r="E168" s="215" t="s">
        <v>1165</v>
      </c>
      <c r="F168" s="216" t="s">
        <v>1166</v>
      </c>
      <c r="G168" s="217" t="s">
        <v>482</v>
      </c>
      <c r="H168" s="218">
        <v>1</v>
      </c>
      <c r="I168" s="239">
        <v>0</v>
      </c>
      <c r="J168" s="219">
        <f t="shared" si="0"/>
        <v>0</v>
      </c>
      <c r="K168" s="112"/>
      <c r="L168" s="30"/>
      <c r="M168" s="113" t="s">
        <v>1</v>
      </c>
      <c r="N168" s="114" t="s">
        <v>37</v>
      </c>
      <c r="O168" s="115">
        <v>0</v>
      </c>
      <c r="P168" s="115">
        <f t="shared" si="1"/>
        <v>0</v>
      </c>
      <c r="Q168" s="115">
        <v>0</v>
      </c>
      <c r="R168" s="115">
        <f t="shared" si="2"/>
        <v>0</v>
      </c>
      <c r="S168" s="115">
        <v>0</v>
      </c>
      <c r="T168" s="116">
        <f t="shared" si="3"/>
        <v>0</v>
      </c>
      <c r="U168" s="29"/>
      <c r="V168" s="29"/>
      <c r="W168" s="29"/>
      <c r="X168" s="29"/>
      <c r="Y168" s="29"/>
      <c r="Z168" s="29"/>
      <c r="AA168" s="29"/>
      <c r="AB168" s="29"/>
      <c r="AC168" s="29"/>
      <c r="AD168" s="29"/>
      <c r="AE168" s="29"/>
      <c r="AR168" s="117" t="s">
        <v>231</v>
      </c>
      <c r="AT168" s="117" t="s">
        <v>147</v>
      </c>
      <c r="AU168" s="117" t="s">
        <v>82</v>
      </c>
      <c r="AY168" s="18" t="s">
        <v>145</v>
      </c>
      <c r="BE168" s="118">
        <f t="shared" si="4"/>
        <v>0</v>
      </c>
      <c r="BF168" s="118">
        <f t="shared" si="5"/>
        <v>0</v>
      </c>
      <c r="BG168" s="118">
        <f t="shared" si="6"/>
        <v>0</v>
      </c>
      <c r="BH168" s="118">
        <f t="shared" si="7"/>
        <v>0</v>
      </c>
      <c r="BI168" s="118">
        <f t="shared" si="8"/>
        <v>0</v>
      </c>
      <c r="BJ168" s="18" t="s">
        <v>80</v>
      </c>
      <c r="BK168" s="118">
        <f t="shared" si="9"/>
        <v>0</v>
      </c>
      <c r="BL168" s="18" t="s">
        <v>231</v>
      </c>
      <c r="BM168" s="117" t="s">
        <v>378</v>
      </c>
    </row>
    <row r="169" spans="1:65" s="2" customFormat="1" ht="16.5" customHeight="1">
      <c r="A169" s="29"/>
      <c r="B169" s="111"/>
      <c r="C169" s="214" t="s">
        <v>352</v>
      </c>
      <c r="D169" s="214" t="s">
        <v>147</v>
      </c>
      <c r="E169" s="215" t="s">
        <v>1167</v>
      </c>
      <c r="F169" s="216" t="s">
        <v>1168</v>
      </c>
      <c r="G169" s="217" t="s">
        <v>482</v>
      </c>
      <c r="H169" s="218">
        <v>1</v>
      </c>
      <c r="I169" s="239">
        <v>0</v>
      </c>
      <c r="J169" s="219">
        <f t="shared" si="0"/>
        <v>0</v>
      </c>
      <c r="K169" s="112"/>
      <c r="L169" s="30"/>
      <c r="M169" s="113" t="s">
        <v>1</v>
      </c>
      <c r="N169" s="114" t="s">
        <v>37</v>
      </c>
      <c r="O169" s="115">
        <v>0</v>
      </c>
      <c r="P169" s="115">
        <f t="shared" si="1"/>
        <v>0</v>
      </c>
      <c r="Q169" s="115">
        <v>0</v>
      </c>
      <c r="R169" s="115">
        <f t="shared" si="2"/>
        <v>0</v>
      </c>
      <c r="S169" s="115">
        <v>0</v>
      </c>
      <c r="T169" s="116">
        <f t="shared" si="3"/>
        <v>0</v>
      </c>
      <c r="U169" s="29"/>
      <c r="V169" s="29"/>
      <c r="W169" s="29"/>
      <c r="X169" s="29"/>
      <c r="Y169" s="29"/>
      <c r="Z169" s="29"/>
      <c r="AA169" s="29"/>
      <c r="AB169" s="29"/>
      <c r="AC169" s="29"/>
      <c r="AD169" s="29"/>
      <c r="AE169" s="29"/>
      <c r="AR169" s="117" t="s">
        <v>231</v>
      </c>
      <c r="AT169" s="117" t="s">
        <v>147</v>
      </c>
      <c r="AU169" s="117" t="s">
        <v>82</v>
      </c>
      <c r="AY169" s="18" t="s">
        <v>145</v>
      </c>
      <c r="BE169" s="118">
        <f t="shared" si="4"/>
        <v>0</v>
      </c>
      <c r="BF169" s="118">
        <f t="shared" si="5"/>
        <v>0</v>
      </c>
      <c r="BG169" s="118">
        <f t="shared" si="6"/>
        <v>0</v>
      </c>
      <c r="BH169" s="118">
        <f t="shared" si="7"/>
        <v>0</v>
      </c>
      <c r="BI169" s="118">
        <f t="shared" si="8"/>
        <v>0</v>
      </c>
      <c r="BJ169" s="18" t="s">
        <v>80</v>
      </c>
      <c r="BK169" s="118">
        <f t="shared" si="9"/>
        <v>0</v>
      </c>
      <c r="BL169" s="18" t="s">
        <v>231</v>
      </c>
      <c r="BM169" s="117" t="s">
        <v>387</v>
      </c>
    </row>
    <row r="170" spans="1:65" s="2" customFormat="1" ht="16.5" customHeight="1">
      <c r="A170" s="29"/>
      <c r="B170" s="111"/>
      <c r="C170" s="214" t="s">
        <v>356</v>
      </c>
      <c r="D170" s="214" t="s">
        <v>147</v>
      </c>
      <c r="E170" s="215" t="s">
        <v>1169</v>
      </c>
      <c r="F170" s="216" t="s">
        <v>1170</v>
      </c>
      <c r="G170" s="217" t="s">
        <v>482</v>
      </c>
      <c r="H170" s="218">
        <v>1</v>
      </c>
      <c r="I170" s="239">
        <v>0</v>
      </c>
      <c r="J170" s="219">
        <f t="shared" si="0"/>
        <v>0</v>
      </c>
      <c r="K170" s="112"/>
      <c r="L170" s="30"/>
      <c r="M170" s="113" t="s">
        <v>1</v>
      </c>
      <c r="N170" s="114" t="s">
        <v>37</v>
      </c>
      <c r="O170" s="115">
        <v>0</v>
      </c>
      <c r="P170" s="115">
        <f t="shared" si="1"/>
        <v>0</v>
      </c>
      <c r="Q170" s="115">
        <v>0</v>
      </c>
      <c r="R170" s="115">
        <f t="shared" si="2"/>
        <v>0</v>
      </c>
      <c r="S170" s="115">
        <v>0</v>
      </c>
      <c r="T170" s="116">
        <f t="shared" si="3"/>
        <v>0</v>
      </c>
      <c r="U170" s="29"/>
      <c r="V170" s="29"/>
      <c r="W170" s="29"/>
      <c r="X170" s="29"/>
      <c r="Y170" s="29"/>
      <c r="Z170" s="29"/>
      <c r="AA170" s="29"/>
      <c r="AB170" s="29"/>
      <c r="AC170" s="29"/>
      <c r="AD170" s="29"/>
      <c r="AE170" s="29"/>
      <c r="AR170" s="117" t="s">
        <v>231</v>
      </c>
      <c r="AT170" s="117" t="s">
        <v>147</v>
      </c>
      <c r="AU170" s="117" t="s">
        <v>82</v>
      </c>
      <c r="AY170" s="18" t="s">
        <v>145</v>
      </c>
      <c r="BE170" s="118">
        <f t="shared" si="4"/>
        <v>0</v>
      </c>
      <c r="BF170" s="118">
        <f t="shared" si="5"/>
        <v>0</v>
      </c>
      <c r="BG170" s="118">
        <f t="shared" si="6"/>
        <v>0</v>
      </c>
      <c r="BH170" s="118">
        <f t="shared" si="7"/>
        <v>0</v>
      </c>
      <c r="BI170" s="118">
        <f t="shared" si="8"/>
        <v>0</v>
      </c>
      <c r="BJ170" s="18" t="s">
        <v>80</v>
      </c>
      <c r="BK170" s="118">
        <f t="shared" si="9"/>
        <v>0</v>
      </c>
      <c r="BL170" s="18" t="s">
        <v>231</v>
      </c>
      <c r="BM170" s="117" t="s">
        <v>395</v>
      </c>
    </row>
    <row r="171" spans="1:65" s="2" customFormat="1" ht="16.5" customHeight="1">
      <c r="A171" s="29"/>
      <c r="B171" s="111"/>
      <c r="C171" s="214" t="s">
        <v>362</v>
      </c>
      <c r="D171" s="214" t="s">
        <v>147</v>
      </c>
      <c r="E171" s="215" t="s">
        <v>1171</v>
      </c>
      <c r="F171" s="216" t="s">
        <v>1172</v>
      </c>
      <c r="G171" s="217" t="s">
        <v>482</v>
      </c>
      <c r="H171" s="218">
        <v>2</v>
      </c>
      <c r="I171" s="239">
        <v>0</v>
      </c>
      <c r="J171" s="219">
        <f t="shared" si="0"/>
        <v>0</v>
      </c>
      <c r="K171" s="112"/>
      <c r="L171" s="30"/>
      <c r="M171" s="113" t="s">
        <v>1</v>
      </c>
      <c r="N171" s="114" t="s">
        <v>37</v>
      </c>
      <c r="O171" s="115">
        <v>0</v>
      </c>
      <c r="P171" s="115">
        <f t="shared" si="1"/>
        <v>0</v>
      </c>
      <c r="Q171" s="115">
        <v>0</v>
      </c>
      <c r="R171" s="115">
        <f t="shared" si="2"/>
        <v>0</v>
      </c>
      <c r="S171" s="115">
        <v>0</v>
      </c>
      <c r="T171" s="116">
        <f t="shared" si="3"/>
        <v>0</v>
      </c>
      <c r="U171" s="29"/>
      <c r="V171" s="29"/>
      <c r="W171" s="29"/>
      <c r="X171" s="29"/>
      <c r="Y171" s="29"/>
      <c r="Z171" s="29"/>
      <c r="AA171" s="29"/>
      <c r="AB171" s="29"/>
      <c r="AC171" s="29"/>
      <c r="AD171" s="29"/>
      <c r="AE171" s="29"/>
      <c r="AR171" s="117" t="s">
        <v>231</v>
      </c>
      <c r="AT171" s="117" t="s">
        <v>147</v>
      </c>
      <c r="AU171" s="117" t="s">
        <v>82</v>
      </c>
      <c r="AY171" s="18" t="s">
        <v>145</v>
      </c>
      <c r="BE171" s="118">
        <f t="shared" si="4"/>
        <v>0</v>
      </c>
      <c r="BF171" s="118">
        <f t="shared" si="5"/>
        <v>0</v>
      </c>
      <c r="BG171" s="118">
        <f t="shared" si="6"/>
        <v>0</v>
      </c>
      <c r="BH171" s="118">
        <f t="shared" si="7"/>
        <v>0</v>
      </c>
      <c r="BI171" s="118">
        <f t="shared" si="8"/>
        <v>0</v>
      </c>
      <c r="BJ171" s="18" t="s">
        <v>80</v>
      </c>
      <c r="BK171" s="118">
        <f t="shared" si="9"/>
        <v>0</v>
      </c>
      <c r="BL171" s="18" t="s">
        <v>231</v>
      </c>
      <c r="BM171" s="117" t="s">
        <v>404</v>
      </c>
    </row>
    <row r="172" spans="1:65" s="2" customFormat="1" ht="16.5" customHeight="1">
      <c r="A172" s="29"/>
      <c r="B172" s="111"/>
      <c r="C172" s="214" t="s">
        <v>368</v>
      </c>
      <c r="D172" s="214" t="s">
        <v>147</v>
      </c>
      <c r="E172" s="215" t="s">
        <v>1173</v>
      </c>
      <c r="F172" s="216" t="s">
        <v>1174</v>
      </c>
      <c r="G172" s="217" t="s">
        <v>482</v>
      </c>
      <c r="H172" s="218">
        <v>1</v>
      </c>
      <c r="I172" s="239">
        <v>0</v>
      </c>
      <c r="J172" s="219">
        <f t="shared" si="0"/>
        <v>0</v>
      </c>
      <c r="K172" s="112"/>
      <c r="L172" s="30"/>
      <c r="M172" s="113" t="s">
        <v>1</v>
      </c>
      <c r="N172" s="114" t="s">
        <v>37</v>
      </c>
      <c r="O172" s="115">
        <v>0</v>
      </c>
      <c r="P172" s="115">
        <f t="shared" si="1"/>
        <v>0</v>
      </c>
      <c r="Q172" s="115">
        <v>0</v>
      </c>
      <c r="R172" s="115">
        <f t="shared" si="2"/>
        <v>0</v>
      </c>
      <c r="S172" s="115">
        <v>0</v>
      </c>
      <c r="T172" s="116">
        <f t="shared" si="3"/>
        <v>0</v>
      </c>
      <c r="U172" s="29"/>
      <c r="V172" s="29"/>
      <c r="W172" s="29"/>
      <c r="X172" s="29"/>
      <c r="Y172" s="29"/>
      <c r="Z172" s="29"/>
      <c r="AA172" s="29"/>
      <c r="AB172" s="29"/>
      <c r="AC172" s="29"/>
      <c r="AD172" s="29"/>
      <c r="AE172" s="29"/>
      <c r="AR172" s="117" t="s">
        <v>231</v>
      </c>
      <c r="AT172" s="117" t="s">
        <v>147</v>
      </c>
      <c r="AU172" s="117" t="s">
        <v>82</v>
      </c>
      <c r="AY172" s="18" t="s">
        <v>145</v>
      </c>
      <c r="BE172" s="118">
        <f t="shared" si="4"/>
        <v>0</v>
      </c>
      <c r="BF172" s="118">
        <f t="shared" si="5"/>
        <v>0</v>
      </c>
      <c r="BG172" s="118">
        <f t="shared" si="6"/>
        <v>0</v>
      </c>
      <c r="BH172" s="118">
        <f t="shared" si="7"/>
        <v>0</v>
      </c>
      <c r="BI172" s="118">
        <f t="shared" si="8"/>
        <v>0</v>
      </c>
      <c r="BJ172" s="18" t="s">
        <v>80</v>
      </c>
      <c r="BK172" s="118">
        <f t="shared" si="9"/>
        <v>0</v>
      </c>
      <c r="BL172" s="18" t="s">
        <v>231</v>
      </c>
      <c r="BM172" s="117" t="s">
        <v>413</v>
      </c>
    </row>
    <row r="173" spans="1:65" s="2" customFormat="1" ht="16.5" customHeight="1">
      <c r="A173" s="29"/>
      <c r="B173" s="111"/>
      <c r="C173" s="214" t="s">
        <v>373</v>
      </c>
      <c r="D173" s="214" t="s">
        <v>147</v>
      </c>
      <c r="E173" s="215" t="s">
        <v>1175</v>
      </c>
      <c r="F173" s="216" t="s">
        <v>1176</v>
      </c>
      <c r="G173" s="217" t="s">
        <v>482</v>
      </c>
      <c r="H173" s="218">
        <v>1</v>
      </c>
      <c r="I173" s="239">
        <v>0</v>
      </c>
      <c r="J173" s="219">
        <f t="shared" si="0"/>
        <v>0</v>
      </c>
      <c r="K173" s="112"/>
      <c r="L173" s="30"/>
      <c r="M173" s="113" t="s">
        <v>1</v>
      </c>
      <c r="N173" s="114" t="s">
        <v>37</v>
      </c>
      <c r="O173" s="115">
        <v>0</v>
      </c>
      <c r="P173" s="115">
        <f t="shared" si="1"/>
        <v>0</v>
      </c>
      <c r="Q173" s="115">
        <v>0</v>
      </c>
      <c r="R173" s="115">
        <f t="shared" si="2"/>
        <v>0</v>
      </c>
      <c r="S173" s="115">
        <v>0</v>
      </c>
      <c r="T173" s="116">
        <f t="shared" si="3"/>
        <v>0</v>
      </c>
      <c r="U173" s="29"/>
      <c r="V173" s="29"/>
      <c r="W173" s="29"/>
      <c r="X173" s="29"/>
      <c r="Y173" s="29"/>
      <c r="Z173" s="29"/>
      <c r="AA173" s="29"/>
      <c r="AB173" s="29"/>
      <c r="AC173" s="29"/>
      <c r="AD173" s="29"/>
      <c r="AE173" s="29"/>
      <c r="AR173" s="117" t="s">
        <v>231</v>
      </c>
      <c r="AT173" s="117" t="s">
        <v>147</v>
      </c>
      <c r="AU173" s="117" t="s">
        <v>82</v>
      </c>
      <c r="AY173" s="18" t="s">
        <v>145</v>
      </c>
      <c r="BE173" s="118">
        <f t="shared" si="4"/>
        <v>0</v>
      </c>
      <c r="BF173" s="118">
        <f t="shared" si="5"/>
        <v>0</v>
      </c>
      <c r="BG173" s="118">
        <f t="shared" si="6"/>
        <v>0</v>
      </c>
      <c r="BH173" s="118">
        <f t="shared" si="7"/>
        <v>0</v>
      </c>
      <c r="BI173" s="118">
        <f t="shared" si="8"/>
        <v>0</v>
      </c>
      <c r="BJ173" s="18" t="s">
        <v>80</v>
      </c>
      <c r="BK173" s="118">
        <f t="shared" si="9"/>
        <v>0</v>
      </c>
      <c r="BL173" s="18" t="s">
        <v>231</v>
      </c>
      <c r="BM173" s="117" t="s">
        <v>424</v>
      </c>
    </row>
    <row r="174" spans="1:65" s="2" customFormat="1" ht="16.5" customHeight="1">
      <c r="A174" s="29"/>
      <c r="B174" s="111"/>
      <c r="C174" s="214" t="s">
        <v>378</v>
      </c>
      <c r="D174" s="214" t="s">
        <v>147</v>
      </c>
      <c r="E174" s="215" t="s">
        <v>1177</v>
      </c>
      <c r="F174" s="216" t="s">
        <v>1178</v>
      </c>
      <c r="G174" s="217" t="s">
        <v>482</v>
      </c>
      <c r="H174" s="218">
        <v>1</v>
      </c>
      <c r="I174" s="239">
        <v>0</v>
      </c>
      <c r="J174" s="219">
        <f t="shared" si="0"/>
        <v>0</v>
      </c>
      <c r="K174" s="112"/>
      <c r="L174" s="30"/>
      <c r="M174" s="113" t="s">
        <v>1</v>
      </c>
      <c r="N174" s="114" t="s">
        <v>37</v>
      </c>
      <c r="O174" s="115">
        <v>0</v>
      </c>
      <c r="P174" s="115">
        <f t="shared" si="1"/>
        <v>0</v>
      </c>
      <c r="Q174" s="115">
        <v>0</v>
      </c>
      <c r="R174" s="115">
        <f t="shared" si="2"/>
        <v>0</v>
      </c>
      <c r="S174" s="115">
        <v>0</v>
      </c>
      <c r="T174" s="116">
        <f t="shared" si="3"/>
        <v>0</v>
      </c>
      <c r="U174" s="29"/>
      <c r="V174" s="29"/>
      <c r="W174" s="29"/>
      <c r="X174" s="29"/>
      <c r="Y174" s="29"/>
      <c r="Z174" s="29"/>
      <c r="AA174" s="29"/>
      <c r="AB174" s="29"/>
      <c r="AC174" s="29"/>
      <c r="AD174" s="29"/>
      <c r="AE174" s="29"/>
      <c r="AR174" s="117" t="s">
        <v>231</v>
      </c>
      <c r="AT174" s="117" t="s">
        <v>147</v>
      </c>
      <c r="AU174" s="117" t="s">
        <v>82</v>
      </c>
      <c r="AY174" s="18" t="s">
        <v>145</v>
      </c>
      <c r="BE174" s="118">
        <f t="shared" si="4"/>
        <v>0</v>
      </c>
      <c r="BF174" s="118">
        <f t="shared" si="5"/>
        <v>0</v>
      </c>
      <c r="BG174" s="118">
        <f t="shared" si="6"/>
        <v>0</v>
      </c>
      <c r="BH174" s="118">
        <f t="shared" si="7"/>
        <v>0</v>
      </c>
      <c r="BI174" s="118">
        <f t="shared" si="8"/>
        <v>0</v>
      </c>
      <c r="BJ174" s="18" t="s">
        <v>80</v>
      </c>
      <c r="BK174" s="118">
        <f t="shared" si="9"/>
        <v>0</v>
      </c>
      <c r="BL174" s="18" t="s">
        <v>231</v>
      </c>
      <c r="BM174" s="117" t="s">
        <v>435</v>
      </c>
    </row>
    <row r="175" spans="1:65" s="2" customFormat="1" ht="16.5" customHeight="1">
      <c r="A175" s="29"/>
      <c r="B175" s="111"/>
      <c r="C175" s="214" t="s">
        <v>383</v>
      </c>
      <c r="D175" s="214" t="s">
        <v>147</v>
      </c>
      <c r="E175" s="215" t="s">
        <v>1179</v>
      </c>
      <c r="F175" s="216" t="s">
        <v>1180</v>
      </c>
      <c r="G175" s="217" t="s">
        <v>482</v>
      </c>
      <c r="H175" s="218">
        <v>1</v>
      </c>
      <c r="I175" s="239">
        <v>0</v>
      </c>
      <c r="J175" s="219">
        <f t="shared" si="0"/>
        <v>0</v>
      </c>
      <c r="K175" s="112"/>
      <c r="L175" s="30"/>
      <c r="M175" s="113" t="s">
        <v>1</v>
      </c>
      <c r="N175" s="114" t="s">
        <v>37</v>
      </c>
      <c r="O175" s="115">
        <v>0</v>
      </c>
      <c r="P175" s="115">
        <f t="shared" si="1"/>
        <v>0</v>
      </c>
      <c r="Q175" s="115">
        <v>0</v>
      </c>
      <c r="R175" s="115">
        <f t="shared" si="2"/>
        <v>0</v>
      </c>
      <c r="S175" s="115">
        <v>0</v>
      </c>
      <c r="T175" s="116">
        <f t="shared" si="3"/>
        <v>0</v>
      </c>
      <c r="U175" s="29"/>
      <c r="V175" s="29"/>
      <c r="W175" s="29"/>
      <c r="X175" s="29"/>
      <c r="Y175" s="29"/>
      <c r="Z175" s="29"/>
      <c r="AA175" s="29"/>
      <c r="AB175" s="29"/>
      <c r="AC175" s="29"/>
      <c r="AD175" s="29"/>
      <c r="AE175" s="29"/>
      <c r="AR175" s="117" t="s">
        <v>231</v>
      </c>
      <c r="AT175" s="117" t="s">
        <v>147</v>
      </c>
      <c r="AU175" s="117" t="s">
        <v>82</v>
      </c>
      <c r="AY175" s="18" t="s">
        <v>145</v>
      </c>
      <c r="BE175" s="118">
        <f t="shared" si="4"/>
        <v>0</v>
      </c>
      <c r="BF175" s="118">
        <f t="shared" si="5"/>
        <v>0</v>
      </c>
      <c r="BG175" s="118">
        <f t="shared" si="6"/>
        <v>0</v>
      </c>
      <c r="BH175" s="118">
        <f t="shared" si="7"/>
        <v>0</v>
      </c>
      <c r="BI175" s="118">
        <f t="shared" si="8"/>
        <v>0</v>
      </c>
      <c r="BJ175" s="18" t="s">
        <v>80</v>
      </c>
      <c r="BK175" s="118">
        <f t="shared" si="9"/>
        <v>0</v>
      </c>
      <c r="BL175" s="18" t="s">
        <v>231</v>
      </c>
      <c r="BM175" s="117" t="s">
        <v>577</v>
      </c>
    </row>
    <row r="176" spans="1:65" s="2" customFormat="1" ht="16.5" customHeight="1">
      <c r="A176" s="29"/>
      <c r="B176" s="111"/>
      <c r="C176" s="214" t="s">
        <v>387</v>
      </c>
      <c r="D176" s="214" t="s">
        <v>147</v>
      </c>
      <c r="E176" s="215" t="s">
        <v>1181</v>
      </c>
      <c r="F176" s="216" t="s">
        <v>1182</v>
      </c>
      <c r="G176" s="217" t="s">
        <v>482</v>
      </c>
      <c r="H176" s="218">
        <v>1</v>
      </c>
      <c r="I176" s="239">
        <v>0</v>
      </c>
      <c r="J176" s="219">
        <f t="shared" si="0"/>
        <v>0</v>
      </c>
      <c r="K176" s="112"/>
      <c r="L176" s="30"/>
      <c r="M176" s="113" t="s">
        <v>1</v>
      </c>
      <c r="N176" s="114" t="s">
        <v>37</v>
      </c>
      <c r="O176" s="115">
        <v>0</v>
      </c>
      <c r="P176" s="115">
        <f t="shared" si="1"/>
        <v>0</v>
      </c>
      <c r="Q176" s="115">
        <v>0</v>
      </c>
      <c r="R176" s="115">
        <f t="shared" si="2"/>
        <v>0</v>
      </c>
      <c r="S176" s="115">
        <v>0</v>
      </c>
      <c r="T176" s="116">
        <f t="shared" si="3"/>
        <v>0</v>
      </c>
      <c r="U176" s="29"/>
      <c r="V176" s="29"/>
      <c r="W176" s="29"/>
      <c r="X176" s="29"/>
      <c r="Y176" s="29"/>
      <c r="Z176" s="29"/>
      <c r="AA176" s="29"/>
      <c r="AB176" s="29"/>
      <c r="AC176" s="29"/>
      <c r="AD176" s="29"/>
      <c r="AE176" s="29"/>
      <c r="AR176" s="117" t="s">
        <v>231</v>
      </c>
      <c r="AT176" s="117" t="s">
        <v>147</v>
      </c>
      <c r="AU176" s="117" t="s">
        <v>82</v>
      </c>
      <c r="AY176" s="18" t="s">
        <v>145</v>
      </c>
      <c r="BE176" s="118">
        <f t="shared" si="4"/>
        <v>0</v>
      </c>
      <c r="BF176" s="118">
        <f t="shared" si="5"/>
        <v>0</v>
      </c>
      <c r="BG176" s="118">
        <f t="shared" si="6"/>
        <v>0</v>
      </c>
      <c r="BH176" s="118">
        <f t="shared" si="7"/>
        <v>0</v>
      </c>
      <c r="BI176" s="118">
        <f t="shared" si="8"/>
        <v>0</v>
      </c>
      <c r="BJ176" s="18" t="s">
        <v>80</v>
      </c>
      <c r="BK176" s="118">
        <f t="shared" si="9"/>
        <v>0</v>
      </c>
      <c r="BL176" s="18" t="s">
        <v>231</v>
      </c>
      <c r="BM176" s="117" t="s">
        <v>1183</v>
      </c>
    </row>
    <row r="177" spans="1:65" s="12" customFormat="1" ht="25.9" customHeight="1">
      <c r="B177" s="103"/>
      <c r="C177" s="208"/>
      <c r="D177" s="209" t="s">
        <v>71</v>
      </c>
      <c r="E177" s="210" t="s">
        <v>974</v>
      </c>
      <c r="F177" s="210" t="s">
        <v>677</v>
      </c>
      <c r="G177" s="208"/>
      <c r="H177" s="208"/>
      <c r="I177" s="208"/>
      <c r="J177" s="211">
        <f>BK177</f>
        <v>0</v>
      </c>
      <c r="L177" s="103"/>
      <c r="M177" s="105"/>
      <c r="N177" s="106"/>
      <c r="O177" s="106"/>
      <c r="P177" s="107">
        <f>SUM(P178:P181)</f>
        <v>0</v>
      </c>
      <c r="Q177" s="106"/>
      <c r="R177" s="107">
        <f>SUM(R178:R181)</f>
        <v>0</v>
      </c>
      <c r="S177" s="106"/>
      <c r="T177" s="108">
        <f>SUM(T178:T181)</f>
        <v>0</v>
      </c>
      <c r="AR177" s="104" t="s">
        <v>151</v>
      </c>
      <c r="AT177" s="109" t="s">
        <v>71</v>
      </c>
      <c r="AU177" s="109" t="s">
        <v>72</v>
      </c>
      <c r="AY177" s="104" t="s">
        <v>145</v>
      </c>
      <c r="BK177" s="110">
        <f>SUM(BK178:BK181)</f>
        <v>0</v>
      </c>
    </row>
    <row r="178" spans="1:65" s="2" customFormat="1" ht="16.5" customHeight="1">
      <c r="A178" s="29"/>
      <c r="B178" s="111"/>
      <c r="C178" s="214" t="s">
        <v>391</v>
      </c>
      <c r="D178" s="214" t="s">
        <v>147</v>
      </c>
      <c r="E178" s="215" t="s">
        <v>1184</v>
      </c>
      <c r="F178" s="216" t="s">
        <v>1185</v>
      </c>
      <c r="G178" s="217" t="s">
        <v>482</v>
      </c>
      <c r="H178" s="218">
        <v>1</v>
      </c>
      <c r="I178" s="239">
        <v>0</v>
      </c>
      <c r="J178" s="219">
        <f>ROUND(I178*H178,2)</f>
        <v>0</v>
      </c>
      <c r="K178" s="112"/>
      <c r="L178" s="30"/>
      <c r="M178" s="113" t="s">
        <v>1</v>
      </c>
      <c r="N178" s="114" t="s">
        <v>37</v>
      </c>
      <c r="O178" s="115">
        <v>0</v>
      </c>
      <c r="P178" s="115">
        <f>O178*H178</f>
        <v>0</v>
      </c>
      <c r="Q178" s="115">
        <v>0</v>
      </c>
      <c r="R178" s="115">
        <f>Q178*H178</f>
        <v>0</v>
      </c>
      <c r="S178" s="115">
        <v>0</v>
      </c>
      <c r="T178" s="116">
        <f>S178*H178</f>
        <v>0</v>
      </c>
      <c r="U178" s="29"/>
      <c r="V178" s="29"/>
      <c r="W178" s="29"/>
      <c r="X178" s="29"/>
      <c r="Y178" s="29"/>
      <c r="Z178" s="29"/>
      <c r="AA178" s="29"/>
      <c r="AB178" s="29"/>
      <c r="AC178" s="29"/>
      <c r="AD178" s="29"/>
      <c r="AE178" s="29"/>
      <c r="AR178" s="117" t="s">
        <v>978</v>
      </c>
      <c r="AT178" s="117" t="s">
        <v>147</v>
      </c>
      <c r="AU178" s="117" t="s">
        <v>80</v>
      </c>
      <c r="AY178" s="18" t="s">
        <v>145</v>
      </c>
      <c r="BE178" s="118">
        <f>IF(N178="základní",J178,0)</f>
        <v>0</v>
      </c>
      <c r="BF178" s="118">
        <f>IF(N178="snížená",J178,0)</f>
        <v>0</v>
      </c>
      <c r="BG178" s="118">
        <f>IF(N178="zákl. přenesená",J178,0)</f>
        <v>0</v>
      </c>
      <c r="BH178" s="118">
        <f>IF(N178="sníž. přenesená",J178,0)</f>
        <v>0</v>
      </c>
      <c r="BI178" s="118">
        <f>IF(N178="nulová",J178,0)</f>
        <v>0</v>
      </c>
      <c r="BJ178" s="18" t="s">
        <v>80</v>
      </c>
      <c r="BK178" s="118">
        <f>ROUND(I178*H178,2)</f>
        <v>0</v>
      </c>
      <c r="BL178" s="18" t="s">
        <v>978</v>
      </c>
      <c r="BM178" s="117" t="s">
        <v>1186</v>
      </c>
    </row>
    <row r="179" spans="1:65" s="2" customFormat="1" ht="16.5" customHeight="1">
      <c r="A179" s="29"/>
      <c r="B179" s="111"/>
      <c r="C179" s="214" t="s">
        <v>395</v>
      </c>
      <c r="D179" s="214" t="s">
        <v>147</v>
      </c>
      <c r="E179" s="215" t="s">
        <v>1187</v>
      </c>
      <c r="F179" s="216" t="s">
        <v>1188</v>
      </c>
      <c r="G179" s="217" t="s">
        <v>482</v>
      </c>
      <c r="H179" s="218">
        <v>1</v>
      </c>
      <c r="I179" s="239">
        <v>0</v>
      </c>
      <c r="J179" s="219">
        <f>ROUND(I179*H179,2)</f>
        <v>0</v>
      </c>
      <c r="K179" s="112"/>
      <c r="L179" s="30"/>
      <c r="M179" s="113" t="s">
        <v>1</v>
      </c>
      <c r="N179" s="114" t="s">
        <v>37</v>
      </c>
      <c r="O179" s="115">
        <v>0</v>
      </c>
      <c r="P179" s="115">
        <f>O179*H179</f>
        <v>0</v>
      </c>
      <c r="Q179" s="115">
        <v>0</v>
      </c>
      <c r="R179" s="115">
        <f>Q179*H179</f>
        <v>0</v>
      </c>
      <c r="S179" s="115">
        <v>0</v>
      </c>
      <c r="T179" s="116">
        <f>S179*H179</f>
        <v>0</v>
      </c>
      <c r="U179" s="29"/>
      <c r="V179" s="29"/>
      <c r="W179" s="29"/>
      <c r="X179" s="29"/>
      <c r="Y179" s="29"/>
      <c r="Z179" s="29"/>
      <c r="AA179" s="29"/>
      <c r="AB179" s="29"/>
      <c r="AC179" s="29"/>
      <c r="AD179" s="29"/>
      <c r="AE179" s="29"/>
      <c r="AR179" s="117" t="s">
        <v>978</v>
      </c>
      <c r="AT179" s="117" t="s">
        <v>147</v>
      </c>
      <c r="AU179" s="117" t="s">
        <v>80</v>
      </c>
      <c r="AY179" s="18" t="s">
        <v>145</v>
      </c>
      <c r="BE179" s="118">
        <f>IF(N179="základní",J179,0)</f>
        <v>0</v>
      </c>
      <c r="BF179" s="118">
        <f>IF(N179="snížená",J179,0)</f>
        <v>0</v>
      </c>
      <c r="BG179" s="118">
        <f>IF(N179="zákl. přenesená",J179,0)</f>
        <v>0</v>
      </c>
      <c r="BH179" s="118">
        <f>IF(N179="sníž. přenesená",J179,0)</f>
        <v>0</v>
      </c>
      <c r="BI179" s="118">
        <f>IF(N179="nulová",J179,0)</f>
        <v>0</v>
      </c>
      <c r="BJ179" s="18" t="s">
        <v>80</v>
      </c>
      <c r="BK179" s="118">
        <f>ROUND(I179*H179,2)</f>
        <v>0</v>
      </c>
      <c r="BL179" s="18" t="s">
        <v>978</v>
      </c>
      <c r="BM179" s="117" t="s">
        <v>1189</v>
      </c>
    </row>
    <row r="180" spans="1:65" s="2" customFormat="1" ht="21.75" customHeight="1">
      <c r="A180" s="29"/>
      <c r="B180" s="111"/>
      <c r="C180" s="214" t="s">
        <v>399</v>
      </c>
      <c r="D180" s="214" t="s">
        <v>147</v>
      </c>
      <c r="E180" s="215" t="s">
        <v>1190</v>
      </c>
      <c r="F180" s="216" t="s">
        <v>1191</v>
      </c>
      <c r="G180" s="217" t="s">
        <v>482</v>
      </c>
      <c r="H180" s="218">
        <v>1</v>
      </c>
      <c r="I180" s="239">
        <v>0</v>
      </c>
      <c r="J180" s="219">
        <f>ROUND(I180*H180,2)</f>
        <v>0</v>
      </c>
      <c r="K180" s="112"/>
      <c r="L180" s="30"/>
      <c r="M180" s="113" t="s">
        <v>1</v>
      </c>
      <c r="N180" s="114" t="s">
        <v>37</v>
      </c>
      <c r="O180" s="115">
        <v>0</v>
      </c>
      <c r="P180" s="115">
        <f>O180*H180</f>
        <v>0</v>
      </c>
      <c r="Q180" s="115">
        <v>0</v>
      </c>
      <c r="R180" s="115">
        <f>Q180*H180</f>
        <v>0</v>
      </c>
      <c r="S180" s="115">
        <v>0</v>
      </c>
      <c r="T180" s="116">
        <f>S180*H180</f>
        <v>0</v>
      </c>
      <c r="U180" s="29"/>
      <c r="V180" s="29"/>
      <c r="W180" s="29"/>
      <c r="X180" s="29"/>
      <c r="Y180" s="29"/>
      <c r="Z180" s="29"/>
      <c r="AA180" s="29"/>
      <c r="AB180" s="29"/>
      <c r="AC180" s="29"/>
      <c r="AD180" s="29"/>
      <c r="AE180" s="29"/>
      <c r="AR180" s="117" t="s">
        <v>978</v>
      </c>
      <c r="AT180" s="117" t="s">
        <v>147</v>
      </c>
      <c r="AU180" s="117" t="s">
        <v>80</v>
      </c>
      <c r="AY180" s="18" t="s">
        <v>145</v>
      </c>
      <c r="BE180" s="118">
        <f>IF(N180="základní",J180,0)</f>
        <v>0</v>
      </c>
      <c r="BF180" s="118">
        <f>IF(N180="snížená",J180,0)</f>
        <v>0</v>
      </c>
      <c r="BG180" s="118">
        <f>IF(N180="zákl. přenesená",J180,0)</f>
        <v>0</v>
      </c>
      <c r="BH180" s="118">
        <f>IF(N180="sníž. přenesená",J180,0)</f>
        <v>0</v>
      </c>
      <c r="BI180" s="118">
        <f>IF(N180="nulová",J180,0)</f>
        <v>0</v>
      </c>
      <c r="BJ180" s="18" t="s">
        <v>80</v>
      </c>
      <c r="BK180" s="118">
        <f>ROUND(I180*H180,2)</f>
        <v>0</v>
      </c>
      <c r="BL180" s="18" t="s">
        <v>978</v>
      </c>
      <c r="BM180" s="117" t="s">
        <v>1192</v>
      </c>
    </row>
    <row r="181" spans="1:65" s="2" customFormat="1" ht="16.5" customHeight="1">
      <c r="A181" s="29"/>
      <c r="B181" s="111"/>
      <c r="C181" s="214" t="s">
        <v>404</v>
      </c>
      <c r="D181" s="214" t="s">
        <v>147</v>
      </c>
      <c r="E181" s="215" t="s">
        <v>1193</v>
      </c>
      <c r="F181" s="216" t="s">
        <v>1194</v>
      </c>
      <c r="G181" s="217" t="s">
        <v>482</v>
      </c>
      <c r="H181" s="218">
        <v>1</v>
      </c>
      <c r="I181" s="239">
        <v>0</v>
      </c>
      <c r="J181" s="219">
        <f>ROUND(I181*H181,2)</f>
        <v>0</v>
      </c>
      <c r="K181" s="112"/>
      <c r="L181" s="30"/>
      <c r="M181" s="139" t="s">
        <v>1</v>
      </c>
      <c r="N181" s="140" t="s">
        <v>37</v>
      </c>
      <c r="O181" s="141">
        <v>0</v>
      </c>
      <c r="P181" s="141">
        <f>O181*H181</f>
        <v>0</v>
      </c>
      <c r="Q181" s="141">
        <v>0</v>
      </c>
      <c r="R181" s="141">
        <f>Q181*H181</f>
        <v>0</v>
      </c>
      <c r="S181" s="141">
        <v>0</v>
      </c>
      <c r="T181" s="142">
        <f>S181*H181</f>
        <v>0</v>
      </c>
      <c r="U181" s="29"/>
      <c r="V181" s="29"/>
      <c r="W181" s="29"/>
      <c r="X181" s="29"/>
      <c r="Y181" s="29"/>
      <c r="Z181" s="29"/>
      <c r="AA181" s="29"/>
      <c r="AB181" s="29"/>
      <c r="AC181" s="29"/>
      <c r="AD181" s="29"/>
      <c r="AE181" s="29"/>
      <c r="AR181" s="117" t="s">
        <v>978</v>
      </c>
      <c r="AT181" s="117" t="s">
        <v>147</v>
      </c>
      <c r="AU181" s="117" t="s">
        <v>80</v>
      </c>
      <c r="AY181" s="18" t="s">
        <v>145</v>
      </c>
      <c r="BE181" s="118">
        <f>IF(N181="základní",J181,0)</f>
        <v>0</v>
      </c>
      <c r="BF181" s="118">
        <f>IF(N181="snížená",J181,0)</f>
        <v>0</v>
      </c>
      <c r="BG181" s="118">
        <f>IF(N181="zákl. přenesená",J181,0)</f>
        <v>0</v>
      </c>
      <c r="BH181" s="118">
        <f>IF(N181="sníž. přenesená",J181,0)</f>
        <v>0</v>
      </c>
      <c r="BI181" s="118">
        <f>IF(N181="nulová",J181,0)</f>
        <v>0</v>
      </c>
      <c r="BJ181" s="18" t="s">
        <v>80</v>
      </c>
      <c r="BK181" s="118">
        <f>ROUND(I181*H181,2)</f>
        <v>0</v>
      </c>
      <c r="BL181" s="18" t="s">
        <v>978</v>
      </c>
      <c r="BM181" s="117" t="s">
        <v>1195</v>
      </c>
    </row>
    <row r="182" spans="1:65" s="2" customFormat="1" ht="6.95" customHeight="1">
      <c r="A182" s="29"/>
      <c r="B182" s="43"/>
      <c r="C182" s="44"/>
      <c r="D182" s="44"/>
      <c r="E182" s="44"/>
      <c r="F182" s="44"/>
      <c r="G182" s="44"/>
      <c r="H182" s="44"/>
      <c r="I182" s="44"/>
      <c r="J182" s="44"/>
      <c r="K182" s="44"/>
      <c r="L182" s="30"/>
      <c r="M182" s="29"/>
      <c r="O182" s="29"/>
      <c r="P182" s="29"/>
      <c r="Q182" s="29"/>
      <c r="R182" s="29"/>
      <c r="S182" s="29"/>
      <c r="T182" s="29"/>
      <c r="U182" s="29"/>
      <c r="V182" s="29"/>
      <c r="W182" s="29"/>
      <c r="X182" s="29"/>
      <c r="Y182" s="29"/>
      <c r="Z182" s="29"/>
      <c r="AA182" s="29"/>
      <c r="AB182" s="29"/>
      <c r="AC182" s="29"/>
      <c r="AD182" s="29"/>
      <c r="AE182" s="29"/>
    </row>
  </sheetData>
  <sheetProtection password="CA50" sheet="1" objects="1" scenarios="1"/>
  <autoFilter ref="C119:K181"/>
  <mergeCells count="9">
    <mergeCell ref="E87:H87"/>
    <mergeCell ref="E110:H110"/>
    <mergeCell ref="E112:H112"/>
    <mergeCell ref="L2:V2"/>
    <mergeCell ref="E7:H7"/>
    <mergeCell ref="E9:H9"/>
    <mergeCell ref="E18:H18"/>
    <mergeCell ref="E27:H27"/>
    <mergeCell ref="E85:H85"/>
  </mergeCells>
  <pageMargins left="0.39374999999999999" right="0.39374999999999999" top="0.39374999999999999" bottom="0.39374999999999999" header="0" footer="0"/>
  <pageSetup paperSize="9" fitToHeight="100" orientation="portrait" blackAndWhite="1"/>
  <headerFooter>
    <oddFooter>&amp;CStrana &amp;P z &amp;N</oddFooter>
  </headerFooter>
  <drawing r:id="rId1"/>
</worksheet>
</file>

<file path=xl/worksheets/sheet8.xml><?xml version="1.0" encoding="utf-8"?>
<worksheet xmlns="http://schemas.openxmlformats.org/spreadsheetml/2006/main" xmlns:r="http://schemas.openxmlformats.org/officeDocument/2006/relationships">
  <sheetPr>
    <pageSetUpPr fitToPage="1"/>
  </sheetPr>
  <dimension ref="A1:BM195"/>
  <sheetViews>
    <sheetView showGridLines="0" topLeftCell="A114" workbookViewId="0">
      <selection activeCell="I155" sqref="I155"/>
    </sheetView>
  </sheetViews>
  <sheetFormatPr defaultRowHeight="11.25"/>
  <cols>
    <col min="1" max="1" width="8.33203125" style="1" customWidth="1"/>
    <col min="2" max="2" width="1.1640625" style="1" customWidth="1"/>
    <col min="3" max="3" width="4.1640625" style="1" customWidth="1"/>
    <col min="4" max="4" width="4.33203125" style="1" customWidth="1"/>
    <col min="5" max="5" width="17.1640625" style="1" customWidth="1"/>
    <col min="6" max="6" width="50.83203125" style="1" customWidth="1"/>
    <col min="7" max="7" width="7.5" style="1" customWidth="1"/>
    <col min="8" max="8" width="14" style="1" customWidth="1"/>
    <col min="9" max="9" width="15.83203125" style="1" customWidth="1"/>
    <col min="10" max="10" width="22.33203125" style="1" customWidth="1"/>
    <col min="11" max="11" width="22.33203125" style="1" hidden="1" customWidth="1"/>
    <col min="12" max="12" width="9.33203125" style="1" customWidth="1"/>
    <col min="13" max="13" width="10.83203125" style="1" hidden="1" customWidth="1"/>
    <col min="14" max="14" width="9.33203125" style="1" hidden="1"/>
    <col min="15" max="20" width="14.1640625" style="1" hidden="1" customWidth="1"/>
    <col min="21" max="21" width="16.33203125" style="1" hidden="1" customWidth="1"/>
    <col min="22" max="22" width="12.33203125" style="1" customWidth="1"/>
    <col min="23" max="23" width="16.33203125" style="1" customWidth="1"/>
    <col min="24" max="24" width="12.33203125" style="1" customWidth="1"/>
    <col min="25" max="25" width="15" style="1" customWidth="1"/>
    <col min="26" max="26" width="11" style="1" customWidth="1"/>
    <col min="27" max="27" width="15" style="1" customWidth="1"/>
    <col min="28" max="28" width="16.33203125" style="1" customWidth="1"/>
    <col min="29" max="29" width="11" style="1" customWidth="1"/>
    <col min="30" max="30" width="15" style="1" customWidth="1"/>
    <col min="31" max="31" width="16.33203125" style="1" customWidth="1"/>
    <col min="44" max="65" width="9.33203125" style="1" hidden="1"/>
  </cols>
  <sheetData>
    <row r="1" spans="1:46">
      <c r="A1" s="87"/>
    </row>
    <row r="2" spans="1:46" s="1" customFormat="1" ht="36.950000000000003" customHeight="1">
      <c r="L2" s="255" t="s">
        <v>5</v>
      </c>
      <c r="M2" s="256"/>
      <c r="N2" s="256"/>
      <c r="O2" s="256"/>
      <c r="P2" s="256"/>
      <c r="Q2" s="256"/>
      <c r="R2" s="256"/>
      <c r="S2" s="256"/>
      <c r="T2" s="256"/>
      <c r="U2" s="256"/>
      <c r="V2" s="256"/>
      <c r="AT2" s="18" t="s">
        <v>100</v>
      </c>
    </row>
    <row r="3" spans="1:46" s="1" customFormat="1" ht="6.95" customHeight="1">
      <c r="B3" s="19"/>
      <c r="C3" s="20"/>
      <c r="D3" s="20"/>
      <c r="E3" s="20"/>
      <c r="F3" s="20"/>
      <c r="G3" s="20"/>
      <c r="H3" s="20"/>
      <c r="I3" s="20"/>
      <c r="J3" s="20"/>
      <c r="K3" s="20"/>
      <c r="L3" s="21"/>
      <c r="AT3" s="18" t="s">
        <v>82</v>
      </c>
    </row>
    <row r="4" spans="1:46" s="1" customFormat="1" ht="24.95" customHeight="1">
      <c r="B4" s="21"/>
      <c r="C4" s="87"/>
      <c r="D4" s="162" t="s">
        <v>110</v>
      </c>
      <c r="E4" s="87"/>
      <c r="F4" s="87"/>
      <c r="G4" s="87"/>
      <c r="H4" s="87"/>
      <c r="I4" s="87"/>
      <c r="J4" s="87"/>
      <c r="L4" s="21"/>
      <c r="M4" s="88" t="s">
        <v>10</v>
      </c>
      <c r="AT4" s="18" t="s">
        <v>3</v>
      </c>
    </row>
    <row r="5" spans="1:46" s="1" customFormat="1" ht="6.95" customHeight="1">
      <c r="B5" s="21"/>
      <c r="C5" s="87"/>
      <c r="D5" s="87"/>
      <c r="E5" s="87"/>
      <c r="F5" s="87"/>
      <c r="G5" s="87"/>
      <c r="H5" s="87"/>
      <c r="I5" s="87"/>
      <c r="J5" s="87"/>
      <c r="L5" s="21"/>
    </row>
    <row r="6" spans="1:46" s="1" customFormat="1" ht="12" customHeight="1">
      <c r="B6" s="21"/>
      <c r="C6" s="87"/>
      <c r="D6" s="163" t="s">
        <v>14</v>
      </c>
      <c r="E6" s="87"/>
      <c r="F6" s="87"/>
      <c r="G6" s="87"/>
      <c r="H6" s="87"/>
      <c r="I6" s="87"/>
      <c r="J6" s="87"/>
      <c r="L6" s="21"/>
    </row>
    <row r="7" spans="1:46" s="1" customFormat="1" ht="16.5" customHeight="1">
      <c r="B7" s="21"/>
      <c r="C7" s="87"/>
      <c r="D7" s="87"/>
      <c r="E7" s="283" t="str">
        <f>'Rekapitulace stavby'!K6</f>
        <v>Revitalizace parkoviště u NB</v>
      </c>
      <c r="F7" s="284"/>
      <c r="G7" s="284"/>
      <c r="H7" s="284"/>
      <c r="I7" s="87"/>
      <c r="J7" s="87"/>
      <c r="L7" s="21"/>
    </row>
    <row r="8" spans="1:46" s="2" customFormat="1" ht="12" customHeight="1">
      <c r="A8" s="29"/>
      <c r="B8" s="30"/>
      <c r="C8" s="164"/>
      <c r="D8" s="163" t="s">
        <v>111</v>
      </c>
      <c r="E8" s="164"/>
      <c r="F8" s="164"/>
      <c r="G8" s="164"/>
      <c r="H8" s="164"/>
      <c r="I8" s="164"/>
      <c r="J8" s="164"/>
      <c r="K8" s="29"/>
      <c r="L8" s="38"/>
      <c r="S8" s="29"/>
      <c r="T8" s="29"/>
      <c r="U8" s="29"/>
      <c r="V8" s="29"/>
      <c r="W8" s="29"/>
      <c r="X8" s="29"/>
      <c r="Y8" s="29"/>
      <c r="Z8" s="29"/>
      <c r="AA8" s="29"/>
      <c r="AB8" s="29"/>
      <c r="AC8" s="29"/>
      <c r="AD8" s="29"/>
      <c r="AE8" s="29"/>
    </row>
    <row r="9" spans="1:46" s="2" customFormat="1" ht="16.5" customHeight="1">
      <c r="A9" s="29"/>
      <c r="B9" s="30"/>
      <c r="C9" s="164"/>
      <c r="D9" s="164"/>
      <c r="E9" s="281" t="s">
        <v>1196</v>
      </c>
      <c r="F9" s="282"/>
      <c r="G9" s="282"/>
      <c r="H9" s="282"/>
      <c r="I9" s="164"/>
      <c r="J9" s="164"/>
      <c r="K9" s="29"/>
      <c r="L9" s="38"/>
      <c r="S9" s="29"/>
      <c r="T9" s="29"/>
      <c r="U9" s="29"/>
      <c r="V9" s="29"/>
      <c r="W9" s="29"/>
      <c r="X9" s="29"/>
      <c r="Y9" s="29"/>
      <c r="Z9" s="29"/>
      <c r="AA9" s="29"/>
      <c r="AB9" s="29"/>
      <c r="AC9" s="29"/>
      <c r="AD9" s="29"/>
      <c r="AE9" s="29"/>
    </row>
    <row r="10" spans="1:46" s="2" customFormat="1">
      <c r="A10" s="29"/>
      <c r="B10" s="30"/>
      <c r="C10" s="164"/>
      <c r="D10" s="164"/>
      <c r="E10" s="164"/>
      <c r="F10" s="164"/>
      <c r="G10" s="164"/>
      <c r="H10" s="164"/>
      <c r="I10" s="164"/>
      <c r="J10" s="164"/>
      <c r="K10" s="29"/>
      <c r="L10" s="38"/>
      <c r="S10" s="29"/>
      <c r="T10" s="29"/>
      <c r="U10" s="29"/>
      <c r="V10" s="29"/>
      <c r="W10" s="29"/>
      <c r="X10" s="29"/>
      <c r="Y10" s="29"/>
      <c r="Z10" s="29"/>
      <c r="AA10" s="29"/>
      <c r="AB10" s="29"/>
      <c r="AC10" s="29"/>
      <c r="AD10" s="29"/>
      <c r="AE10" s="29"/>
    </row>
    <row r="11" spans="1:46" s="2" customFormat="1" ht="12" customHeight="1">
      <c r="A11" s="29"/>
      <c r="B11" s="30"/>
      <c r="C11" s="164"/>
      <c r="D11" s="163" t="s">
        <v>16</v>
      </c>
      <c r="E11" s="164"/>
      <c r="F11" s="165" t="s">
        <v>1</v>
      </c>
      <c r="G11" s="164"/>
      <c r="H11" s="164"/>
      <c r="I11" s="163" t="s">
        <v>17</v>
      </c>
      <c r="J11" s="165" t="s">
        <v>1</v>
      </c>
      <c r="K11" s="29"/>
      <c r="L11" s="38"/>
      <c r="S11" s="29"/>
      <c r="T11" s="29"/>
      <c r="U11" s="29"/>
      <c r="V11" s="29"/>
      <c r="W11" s="29"/>
      <c r="X11" s="29"/>
      <c r="Y11" s="29"/>
      <c r="Z11" s="29"/>
      <c r="AA11" s="29"/>
      <c r="AB11" s="29"/>
      <c r="AC11" s="29"/>
      <c r="AD11" s="29"/>
      <c r="AE11" s="29"/>
    </row>
    <row r="12" spans="1:46" s="2" customFormat="1" ht="12" customHeight="1">
      <c r="A12" s="29"/>
      <c r="B12" s="30"/>
      <c r="C12" s="164"/>
      <c r="D12" s="163" t="s">
        <v>18</v>
      </c>
      <c r="E12" s="164"/>
      <c r="F12" s="165" t="s">
        <v>19</v>
      </c>
      <c r="G12" s="164"/>
      <c r="H12" s="164"/>
      <c r="I12" s="163" t="s">
        <v>20</v>
      </c>
      <c r="J12" s="166" t="str">
        <f>'Rekapitulace stavby'!AN8</f>
        <v>17. 9. 2025</v>
      </c>
      <c r="K12" s="29"/>
      <c r="L12" s="38"/>
      <c r="S12" s="29"/>
      <c r="T12" s="29"/>
      <c r="U12" s="29"/>
      <c r="V12" s="29"/>
      <c r="W12" s="29"/>
      <c r="X12" s="29"/>
      <c r="Y12" s="29"/>
      <c r="Z12" s="29"/>
      <c r="AA12" s="29"/>
      <c r="AB12" s="29"/>
      <c r="AC12" s="29"/>
      <c r="AD12" s="29"/>
      <c r="AE12" s="29"/>
    </row>
    <row r="13" spans="1:46" s="2" customFormat="1" ht="10.9" customHeight="1">
      <c r="A13" s="29"/>
      <c r="B13" s="30"/>
      <c r="C13" s="164"/>
      <c r="D13" s="164"/>
      <c r="E13" s="164"/>
      <c r="F13" s="164"/>
      <c r="G13" s="164"/>
      <c r="H13" s="164"/>
      <c r="I13" s="164"/>
      <c r="J13" s="164"/>
      <c r="K13" s="29"/>
      <c r="L13" s="38"/>
      <c r="S13" s="29"/>
      <c r="T13" s="29"/>
      <c r="U13" s="29"/>
      <c r="V13" s="29"/>
      <c r="W13" s="29"/>
      <c r="X13" s="29"/>
      <c r="Y13" s="29"/>
      <c r="Z13" s="29"/>
      <c r="AA13" s="29"/>
      <c r="AB13" s="29"/>
      <c r="AC13" s="29"/>
      <c r="AD13" s="29"/>
      <c r="AE13" s="29"/>
    </row>
    <row r="14" spans="1:46" s="2" customFormat="1" ht="12" customHeight="1">
      <c r="A14" s="29"/>
      <c r="B14" s="30"/>
      <c r="C14" s="164"/>
      <c r="D14" s="163" t="s">
        <v>22</v>
      </c>
      <c r="E14" s="164"/>
      <c r="F14" s="164"/>
      <c r="G14" s="164"/>
      <c r="H14" s="164"/>
      <c r="I14" s="163" t="s">
        <v>23</v>
      </c>
      <c r="J14" s="165" t="str">
        <f>IF('Rekapitulace stavby'!AN10="","",'Rekapitulace stavby'!AN10)</f>
        <v/>
      </c>
      <c r="K14" s="29"/>
      <c r="L14" s="38"/>
      <c r="S14" s="29"/>
      <c r="T14" s="29"/>
      <c r="U14" s="29"/>
      <c r="V14" s="29"/>
      <c r="W14" s="29"/>
      <c r="X14" s="29"/>
      <c r="Y14" s="29"/>
      <c r="Z14" s="29"/>
      <c r="AA14" s="29"/>
      <c r="AB14" s="29"/>
      <c r="AC14" s="29"/>
      <c r="AD14" s="29"/>
      <c r="AE14" s="29"/>
    </row>
    <row r="15" spans="1:46" s="2" customFormat="1" ht="18" customHeight="1">
      <c r="A15" s="29"/>
      <c r="B15" s="30"/>
      <c r="C15" s="164"/>
      <c r="D15" s="164"/>
      <c r="E15" s="165" t="str">
        <f>IF('Rekapitulace stavby'!E11="","",'Rekapitulace stavby'!E11)</f>
        <v xml:space="preserve"> </v>
      </c>
      <c r="F15" s="164"/>
      <c r="G15" s="164"/>
      <c r="H15" s="164"/>
      <c r="I15" s="163" t="s">
        <v>25</v>
      </c>
      <c r="J15" s="165" t="str">
        <f>IF('Rekapitulace stavby'!AN11="","",'Rekapitulace stavby'!AN11)</f>
        <v/>
      </c>
      <c r="K15" s="29"/>
      <c r="L15" s="38"/>
      <c r="S15" s="29"/>
      <c r="T15" s="29"/>
      <c r="U15" s="29"/>
      <c r="V15" s="29"/>
      <c r="W15" s="29"/>
      <c r="X15" s="29"/>
      <c r="Y15" s="29"/>
      <c r="Z15" s="29"/>
      <c r="AA15" s="29"/>
      <c r="AB15" s="29"/>
      <c r="AC15" s="29"/>
      <c r="AD15" s="29"/>
      <c r="AE15" s="29"/>
    </row>
    <row r="16" spans="1:46" s="2" customFormat="1" ht="6.95" customHeight="1">
      <c r="A16" s="29"/>
      <c r="B16" s="30"/>
      <c r="C16" s="164"/>
      <c r="D16" s="164"/>
      <c r="E16" s="164"/>
      <c r="F16" s="164"/>
      <c r="G16" s="164"/>
      <c r="H16" s="164"/>
      <c r="I16" s="164"/>
      <c r="J16" s="164"/>
      <c r="K16" s="29"/>
      <c r="L16" s="38"/>
      <c r="S16" s="29"/>
      <c r="T16" s="29"/>
      <c r="U16" s="29"/>
      <c r="V16" s="29"/>
      <c r="W16" s="29"/>
      <c r="X16" s="29"/>
      <c r="Y16" s="29"/>
      <c r="Z16" s="29"/>
      <c r="AA16" s="29"/>
      <c r="AB16" s="29"/>
      <c r="AC16" s="29"/>
      <c r="AD16" s="29"/>
      <c r="AE16" s="29"/>
    </row>
    <row r="17" spans="1:31" s="2" customFormat="1" ht="12" customHeight="1">
      <c r="A17" s="29"/>
      <c r="B17" s="30"/>
      <c r="C17" s="164"/>
      <c r="D17" s="163" t="s">
        <v>26</v>
      </c>
      <c r="E17" s="164"/>
      <c r="F17" s="164"/>
      <c r="G17" s="164"/>
      <c r="H17" s="164"/>
      <c r="I17" s="163" t="s">
        <v>23</v>
      </c>
      <c r="J17" s="165" t="str">
        <f>'Rekapitulace stavby'!AN13</f>
        <v/>
      </c>
      <c r="K17" s="29"/>
      <c r="L17" s="38"/>
      <c r="S17" s="29"/>
      <c r="T17" s="29"/>
      <c r="U17" s="29"/>
      <c r="V17" s="29"/>
      <c r="W17" s="29"/>
      <c r="X17" s="29"/>
      <c r="Y17" s="29"/>
      <c r="Z17" s="29"/>
      <c r="AA17" s="29"/>
      <c r="AB17" s="29"/>
      <c r="AC17" s="29"/>
      <c r="AD17" s="29"/>
      <c r="AE17" s="29"/>
    </row>
    <row r="18" spans="1:31" s="2" customFormat="1" ht="18" customHeight="1">
      <c r="A18" s="29"/>
      <c r="B18" s="30"/>
      <c r="C18" s="164"/>
      <c r="D18" s="164"/>
      <c r="E18" s="285" t="str">
        <f>'Rekapitulace stavby'!E14</f>
        <v xml:space="preserve"> </v>
      </c>
      <c r="F18" s="285"/>
      <c r="G18" s="285"/>
      <c r="H18" s="285"/>
      <c r="I18" s="163" t="s">
        <v>25</v>
      </c>
      <c r="J18" s="165" t="str">
        <f>'Rekapitulace stavby'!AN14</f>
        <v/>
      </c>
      <c r="K18" s="29"/>
      <c r="L18" s="38"/>
      <c r="S18" s="29"/>
      <c r="T18" s="29"/>
      <c r="U18" s="29"/>
      <c r="V18" s="29"/>
      <c r="W18" s="29"/>
      <c r="X18" s="29"/>
      <c r="Y18" s="29"/>
      <c r="Z18" s="29"/>
      <c r="AA18" s="29"/>
      <c r="AB18" s="29"/>
      <c r="AC18" s="29"/>
      <c r="AD18" s="29"/>
      <c r="AE18" s="29"/>
    </row>
    <row r="19" spans="1:31" s="2" customFormat="1" ht="6.95" customHeight="1">
      <c r="A19" s="29"/>
      <c r="B19" s="30"/>
      <c r="C19" s="164"/>
      <c r="D19" s="164"/>
      <c r="E19" s="164"/>
      <c r="F19" s="164"/>
      <c r="G19" s="164"/>
      <c r="H19" s="164"/>
      <c r="I19" s="164"/>
      <c r="J19" s="164"/>
      <c r="K19" s="29"/>
      <c r="L19" s="38"/>
      <c r="S19" s="29"/>
      <c r="T19" s="29"/>
      <c r="U19" s="29"/>
      <c r="V19" s="29"/>
      <c r="W19" s="29"/>
      <c r="X19" s="29"/>
      <c r="Y19" s="29"/>
      <c r="Z19" s="29"/>
      <c r="AA19" s="29"/>
      <c r="AB19" s="29"/>
      <c r="AC19" s="29"/>
      <c r="AD19" s="29"/>
      <c r="AE19" s="29"/>
    </row>
    <row r="20" spans="1:31" s="2" customFormat="1" ht="12" customHeight="1">
      <c r="A20" s="29"/>
      <c r="B20" s="30"/>
      <c r="C20" s="164"/>
      <c r="D20" s="163" t="s">
        <v>27</v>
      </c>
      <c r="E20" s="164"/>
      <c r="F20" s="164"/>
      <c r="G20" s="164"/>
      <c r="H20" s="164"/>
      <c r="I20" s="163" t="s">
        <v>23</v>
      </c>
      <c r="J20" s="165" t="str">
        <f>IF('Rekapitulace stavby'!AN16="","",'Rekapitulace stavby'!AN16)</f>
        <v/>
      </c>
      <c r="K20" s="29"/>
      <c r="L20" s="38"/>
      <c r="S20" s="29"/>
      <c r="T20" s="29"/>
      <c r="U20" s="29"/>
      <c r="V20" s="29"/>
      <c r="W20" s="29"/>
      <c r="X20" s="29"/>
      <c r="Y20" s="29"/>
      <c r="Z20" s="29"/>
      <c r="AA20" s="29"/>
      <c r="AB20" s="29"/>
      <c r="AC20" s="29"/>
      <c r="AD20" s="29"/>
      <c r="AE20" s="29"/>
    </row>
    <row r="21" spans="1:31" s="2" customFormat="1" ht="18" customHeight="1">
      <c r="A21" s="29"/>
      <c r="B21" s="30"/>
      <c r="C21" s="164"/>
      <c r="D21" s="164"/>
      <c r="E21" s="165" t="str">
        <f>IF('Rekapitulace stavby'!E17="","",'Rekapitulace stavby'!E17)</f>
        <v xml:space="preserve"> </v>
      </c>
      <c r="F21" s="164"/>
      <c r="G21" s="164"/>
      <c r="H21" s="164"/>
      <c r="I21" s="163" t="s">
        <v>25</v>
      </c>
      <c r="J21" s="165" t="str">
        <f>IF('Rekapitulace stavby'!AN17="","",'Rekapitulace stavby'!AN17)</f>
        <v/>
      </c>
      <c r="K21" s="29"/>
      <c r="L21" s="38"/>
      <c r="S21" s="29"/>
      <c r="T21" s="29"/>
      <c r="U21" s="29"/>
      <c r="V21" s="29"/>
      <c r="W21" s="29"/>
      <c r="X21" s="29"/>
      <c r="Y21" s="29"/>
      <c r="Z21" s="29"/>
      <c r="AA21" s="29"/>
      <c r="AB21" s="29"/>
      <c r="AC21" s="29"/>
      <c r="AD21" s="29"/>
      <c r="AE21" s="29"/>
    </row>
    <row r="22" spans="1:31" s="2" customFormat="1" ht="6.95" customHeight="1">
      <c r="A22" s="29"/>
      <c r="B22" s="30"/>
      <c r="C22" s="164"/>
      <c r="D22" s="164"/>
      <c r="E22" s="164"/>
      <c r="F22" s="164"/>
      <c r="G22" s="164"/>
      <c r="H22" s="164"/>
      <c r="I22" s="164"/>
      <c r="J22" s="164"/>
      <c r="K22" s="29"/>
      <c r="L22" s="38"/>
      <c r="S22" s="29"/>
      <c r="T22" s="29"/>
      <c r="U22" s="29"/>
      <c r="V22" s="29"/>
      <c r="W22" s="29"/>
      <c r="X22" s="29"/>
      <c r="Y22" s="29"/>
      <c r="Z22" s="29"/>
      <c r="AA22" s="29"/>
      <c r="AB22" s="29"/>
      <c r="AC22" s="29"/>
      <c r="AD22" s="29"/>
      <c r="AE22" s="29"/>
    </row>
    <row r="23" spans="1:31" s="2" customFormat="1" ht="12" customHeight="1">
      <c r="A23" s="29"/>
      <c r="B23" s="30"/>
      <c r="C23" s="164"/>
      <c r="D23" s="163" t="s">
        <v>29</v>
      </c>
      <c r="E23" s="164"/>
      <c r="F23" s="164"/>
      <c r="G23" s="164"/>
      <c r="H23" s="164"/>
      <c r="I23" s="163" t="s">
        <v>23</v>
      </c>
      <c r="J23" s="165" t="s">
        <v>1</v>
      </c>
      <c r="K23" s="29"/>
      <c r="L23" s="38"/>
      <c r="S23" s="29"/>
      <c r="T23" s="29"/>
      <c r="U23" s="29"/>
      <c r="V23" s="29"/>
      <c r="W23" s="29"/>
      <c r="X23" s="29"/>
      <c r="Y23" s="29"/>
      <c r="Z23" s="29"/>
      <c r="AA23" s="29"/>
      <c r="AB23" s="29"/>
      <c r="AC23" s="29"/>
      <c r="AD23" s="29"/>
      <c r="AE23" s="29"/>
    </row>
    <row r="24" spans="1:31" s="2" customFormat="1" ht="18" customHeight="1">
      <c r="A24" s="29"/>
      <c r="B24" s="30"/>
      <c r="C24" s="164"/>
      <c r="D24" s="164"/>
      <c r="E24" s="165" t="s">
        <v>30</v>
      </c>
      <c r="F24" s="164"/>
      <c r="G24" s="164"/>
      <c r="H24" s="164"/>
      <c r="I24" s="163" t="s">
        <v>25</v>
      </c>
      <c r="J24" s="165" t="s">
        <v>1</v>
      </c>
      <c r="K24" s="29"/>
      <c r="L24" s="38"/>
      <c r="S24" s="29"/>
      <c r="T24" s="29"/>
      <c r="U24" s="29"/>
      <c r="V24" s="29"/>
      <c r="W24" s="29"/>
      <c r="X24" s="29"/>
      <c r="Y24" s="29"/>
      <c r="Z24" s="29"/>
      <c r="AA24" s="29"/>
      <c r="AB24" s="29"/>
      <c r="AC24" s="29"/>
      <c r="AD24" s="29"/>
      <c r="AE24" s="29"/>
    </row>
    <row r="25" spans="1:31" s="2" customFormat="1" ht="6.95" customHeight="1">
      <c r="A25" s="29"/>
      <c r="B25" s="30"/>
      <c r="C25" s="164"/>
      <c r="D25" s="164"/>
      <c r="E25" s="164"/>
      <c r="F25" s="164"/>
      <c r="G25" s="164"/>
      <c r="H25" s="164"/>
      <c r="I25" s="164"/>
      <c r="J25" s="164"/>
      <c r="K25" s="29"/>
      <c r="L25" s="38"/>
      <c r="S25" s="29"/>
      <c r="T25" s="29"/>
      <c r="U25" s="29"/>
      <c r="V25" s="29"/>
      <c r="W25" s="29"/>
      <c r="X25" s="29"/>
      <c r="Y25" s="29"/>
      <c r="Z25" s="29"/>
      <c r="AA25" s="29"/>
      <c r="AB25" s="29"/>
      <c r="AC25" s="29"/>
      <c r="AD25" s="29"/>
      <c r="AE25" s="29"/>
    </row>
    <row r="26" spans="1:31" s="2" customFormat="1" ht="12" customHeight="1">
      <c r="A26" s="29"/>
      <c r="B26" s="30"/>
      <c r="C26" s="164"/>
      <c r="D26" s="163" t="s">
        <v>31</v>
      </c>
      <c r="E26" s="164"/>
      <c r="F26" s="164"/>
      <c r="G26" s="164"/>
      <c r="H26" s="164"/>
      <c r="I26" s="164"/>
      <c r="J26" s="164"/>
      <c r="K26" s="29"/>
      <c r="L26" s="38"/>
      <c r="S26" s="29"/>
      <c r="T26" s="29"/>
      <c r="U26" s="29"/>
      <c r="V26" s="29"/>
      <c r="W26" s="29"/>
      <c r="X26" s="29"/>
      <c r="Y26" s="29"/>
      <c r="Z26" s="29"/>
      <c r="AA26" s="29"/>
      <c r="AB26" s="29"/>
      <c r="AC26" s="29"/>
      <c r="AD26" s="29"/>
      <c r="AE26" s="29"/>
    </row>
    <row r="27" spans="1:31" s="8" customFormat="1" ht="16.5" customHeight="1">
      <c r="A27" s="89"/>
      <c r="B27" s="90"/>
      <c r="C27" s="167"/>
      <c r="D27" s="167"/>
      <c r="E27" s="286" t="s">
        <v>1</v>
      </c>
      <c r="F27" s="286"/>
      <c r="G27" s="286"/>
      <c r="H27" s="286"/>
      <c r="I27" s="167"/>
      <c r="J27" s="167"/>
      <c r="K27" s="89"/>
      <c r="L27" s="91"/>
      <c r="S27" s="89"/>
      <c r="T27" s="89"/>
      <c r="U27" s="89"/>
      <c r="V27" s="89"/>
      <c r="W27" s="89"/>
      <c r="X27" s="89"/>
      <c r="Y27" s="89"/>
      <c r="Z27" s="89"/>
      <c r="AA27" s="89"/>
      <c r="AB27" s="89"/>
      <c r="AC27" s="89"/>
      <c r="AD27" s="89"/>
      <c r="AE27" s="89"/>
    </row>
    <row r="28" spans="1:31" s="2" customFormat="1" ht="6.95" customHeight="1">
      <c r="A28" s="29"/>
      <c r="B28" s="30"/>
      <c r="C28" s="164"/>
      <c r="D28" s="164"/>
      <c r="E28" s="164"/>
      <c r="F28" s="164"/>
      <c r="G28" s="164"/>
      <c r="H28" s="164"/>
      <c r="I28" s="164"/>
      <c r="J28" s="164"/>
      <c r="K28" s="29"/>
      <c r="L28" s="38"/>
      <c r="S28" s="29"/>
      <c r="T28" s="29"/>
      <c r="U28" s="29"/>
      <c r="V28" s="29"/>
      <c r="W28" s="29"/>
      <c r="X28" s="29"/>
      <c r="Y28" s="29"/>
      <c r="Z28" s="29"/>
      <c r="AA28" s="29"/>
      <c r="AB28" s="29"/>
      <c r="AC28" s="29"/>
      <c r="AD28" s="29"/>
      <c r="AE28" s="29"/>
    </row>
    <row r="29" spans="1:31" s="2" customFormat="1" ht="6.95" customHeight="1">
      <c r="A29" s="29"/>
      <c r="B29" s="30"/>
      <c r="C29" s="164"/>
      <c r="D29" s="168"/>
      <c r="E29" s="168"/>
      <c r="F29" s="168"/>
      <c r="G29" s="168"/>
      <c r="H29" s="168"/>
      <c r="I29" s="168"/>
      <c r="J29" s="168"/>
      <c r="K29" s="61"/>
      <c r="L29" s="38"/>
      <c r="S29" s="29"/>
      <c r="T29" s="29"/>
      <c r="U29" s="29"/>
      <c r="V29" s="29"/>
      <c r="W29" s="29"/>
      <c r="X29" s="29"/>
      <c r="Y29" s="29"/>
      <c r="Z29" s="29"/>
      <c r="AA29" s="29"/>
      <c r="AB29" s="29"/>
      <c r="AC29" s="29"/>
      <c r="AD29" s="29"/>
      <c r="AE29" s="29"/>
    </row>
    <row r="30" spans="1:31" s="2" customFormat="1" ht="25.35" customHeight="1">
      <c r="A30" s="29"/>
      <c r="B30" s="30"/>
      <c r="C30" s="164"/>
      <c r="D30" s="169" t="s">
        <v>32</v>
      </c>
      <c r="E30" s="164"/>
      <c r="F30" s="164"/>
      <c r="G30" s="164"/>
      <c r="H30" s="164"/>
      <c r="I30" s="164"/>
      <c r="J30" s="170">
        <f>ROUND(J122, 2)</f>
        <v>0</v>
      </c>
      <c r="K30" s="29"/>
      <c r="L30" s="38"/>
      <c r="S30" s="29"/>
      <c r="T30" s="29"/>
      <c r="U30" s="29"/>
      <c r="V30" s="29"/>
      <c r="W30" s="29"/>
      <c r="X30" s="29"/>
      <c r="Y30" s="29"/>
      <c r="Z30" s="29"/>
      <c r="AA30" s="29"/>
      <c r="AB30" s="29"/>
      <c r="AC30" s="29"/>
      <c r="AD30" s="29"/>
      <c r="AE30" s="29"/>
    </row>
    <row r="31" spans="1:31" s="2" customFormat="1" ht="6.95" customHeight="1">
      <c r="A31" s="29"/>
      <c r="B31" s="30"/>
      <c r="C31" s="164"/>
      <c r="D31" s="168"/>
      <c r="E31" s="168"/>
      <c r="F31" s="168"/>
      <c r="G31" s="168"/>
      <c r="H31" s="168"/>
      <c r="I31" s="168"/>
      <c r="J31" s="168"/>
      <c r="K31" s="61"/>
      <c r="L31" s="38"/>
      <c r="S31" s="29"/>
      <c r="T31" s="29"/>
      <c r="U31" s="29"/>
      <c r="V31" s="29"/>
      <c r="W31" s="29"/>
      <c r="X31" s="29"/>
      <c r="Y31" s="29"/>
      <c r="Z31" s="29"/>
      <c r="AA31" s="29"/>
      <c r="AB31" s="29"/>
      <c r="AC31" s="29"/>
      <c r="AD31" s="29"/>
      <c r="AE31" s="29"/>
    </row>
    <row r="32" spans="1:31" s="2" customFormat="1" ht="14.45" customHeight="1">
      <c r="A32" s="29"/>
      <c r="B32" s="30"/>
      <c r="C32" s="164"/>
      <c r="D32" s="164"/>
      <c r="E32" s="164"/>
      <c r="F32" s="171" t="s">
        <v>34</v>
      </c>
      <c r="G32" s="164"/>
      <c r="H32" s="164"/>
      <c r="I32" s="171" t="s">
        <v>33</v>
      </c>
      <c r="J32" s="171" t="s">
        <v>35</v>
      </c>
      <c r="K32" s="29"/>
      <c r="L32" s="38"/>
      <c r="S32" s="29"/>
      <c r="T32" s="29"/>
      <c r="U32" s="29"/>
      <c r="V32" s="29"/>
      <c r="W32" s="29"/>
      <c r="X32" s="29"/>
      <c r="Y32" s="29"/>
      <c r="Z32" s="29"/>
      <c r="AA32" s="29"/>
      <c r="AB32" s="29"/>
      <c r="AC32" s="29"/>
      <c r="AD32" s="29"/>
      <c r="AE32" s="29"/>
    </row>
    <row r="33" spans="1:31" s="2" customFormat="1" ht="14.45" customHeight="1">
      <c r="A33" s="29"/>
      <c r="B33" s="30"/>
      <c r="C33" s="164"/>
      <c r="D33" s="172" t="s">
        <v>36</v>
      </c>
      <c r="E33" s="163" t="s">
        <v>37</v>
      </c>
      <c r="F33" s="173">
        <f>ROUND((SUM(BE122:BE194)),  2)</f>
        <v>0</v>
      </c>
      <c r="G33" s="164"/>
      <c r="H33" s="164"/>
      <c r="I33" s="174">
        <v>0.21</v>
      </c>
      <c r="J33" s="173">
        <f>ROUND(((SUM(BE122:BE194))*I33),  2)</f>
        <v>0</v>
      </c>
      <c r="K33" s="29"/>
      <c r="L33" s="38"/>
      <c r="S33" s="29"/>
      <c r="T33" s="29"/>
      <c r="U33" s="29"/>
      <c r="V33" s="29"/>
      <c r="W33" s="29"/>
      <c r="X33" s="29"/>
      <c r="Y33" s="29"/>
      <c r="Z33" s="29"/>
      <c r="AA33" s="29"/>
      <c r="AB33" s="29"/>
      <c r="AC33" s="29"/>
      <c r="AD33" s="29"/>
      <c r="AE33" s="29"/>
    </row>
    <row r="34" spans="1:31" s="2" customFormat="1" ht="14.45" customHeight="1">
      <c r="A34" s="29"/>
      <c r="B34" s="30"/>
      <c r="C34" s="164"/>
      <c r="D34" s="164"/>
      <c r="E34" s="163" t="s">
        <v>38</v>
      </c>
      <c r="F34" s="173">
        <f>ROUND((SUM(BF122:BF194)),  2)</f>
        <v>0</v>
      </c>
      <c r="G34" s="164"/>
      <c r="H34" s="164"/>
      <c r="I34" s="174">
        <v>0.12</v>
      </c>
      <c r="J34" s="173">
        <f>ROUND(((SUM(BF122:BF194))*I34),  2)</f>
        <v>0</v>
      </c>
      <c r="K34" s="29"/>
      <c r="L34" s="38"/>
      <c r="S34" s="29"/>
      <c r="T34" s="29"/>
      <c r="U34" s="29"/>
      <c r="V34" s="29"/>
      <c r="W34" s="29"/>
      <c r="X34" s="29"/>
      <c r="Y34" s="29"/>
      <c r="Z34" s="29"/>
      <c r="AA34" s="29"/>
      <c r="AB34" s="29"/>
      <c r="AC34" s="29"/>
      <c r="AD34" s="29"/>
      <c r="AE34" s="29"/>
    </row>
    <row r="35" spans="1:31" s="2" customFormat="1" ht="14.45" hidden="1" customHeight="1">
      <c r="A35" s="29"/>
      <c r="B35" s="30"/>
      <c r="C35" s="164"/>
      <c r="D35" s="164"/>
      <c r="E35" s="163" t="s">
        <v>39</v>
      </c>
      <c r="F35" s="173">
        <f>ROUND((SUM(BG122:BG194)),  2)</f>
        <v>0</v>
      </c>
      <c r="G35" s="164"/>
      <c r="H35" s="164"/>
      <c r="I35" s="174">
        <v>0.21</v>
      </c>
      <c r="J35" s="173">
        <f>0</f>
        <v>0</v>
      </c>
      <c r="K35" s="29"/>
      <c r="L35" s="38"/>
      <c r="S35" s="29"/>
      <c r="T35" s="29"/>
      <c r="U35" s="29"/>
      <c r="V35" s="29"/>
      <c r="W35" s="29"/>
      <c r="X35" s="29"/>
      <c r="Y35" s="29"/>
      <c r="Z35" s="29"/>
      <c r="AA35" s="29"/>
      <c r="AB35" s="29"/>
      <c r="AC35" s="29"/>
      <c r="AD35" s="29"/>
      <c r="AE35" s="29"/>
    </row>
    <row r="36" spans="1:31" s="2" customFormat="1" ht="14.45" hidden="1" customHeight="1">
      <c r="A36" s="29"/>
      <c r="B36" s="30"/>
      <c r="C36" s="164"/>
      <c r="D36" s="164"/>
      <c r="E36" s="163" t="s">
        <v>40</v>
      </c>
      <c r="F36" s="173">
        <f>ROUND((SUM(BH122:BH194)),  2)</f>
        <v>0</v>
      </c>
      <c r="G36" s="164"/>
      <c r="H36" s="164"/>
      <c r="I36" s="174">
        <v>0.12</v>
      </c>
      <c r="J36" s="173">
        <f>0</f>
        <v>0</v>
      </c>
      <c r="K36" s="29"/>
      <c r="L36" s="38"/>
      <c r="S36" s="29"/>
      <c r="T36" s="29"/>
      <c r="U36" s="29"/>
      <c r="V36" s="29"/>
      <c r="W36" s="29"/>
      <c r="X36" s="29"/>
      <c r="Y36" s="29"/>
      <c r="Z36" s="29"/>
      <c r="AA36" s="29"/>
      <c r="AB36" s="29"/>
      <c r="AC36" s="29"/>
      <c r="AD36" s="29"/>
      <c r="AE36" s="29"/>
    </row>
    <row r="37" spans="1:31" s="2" customFormat="1" ht="14.45" hidden="1" customHeight="1">
      <c r="A37" s="29"/>
      <c r="B37" s="30"/>
      <c r="C37" s="164"/>
      <c r="D37" s="164"/>
      <c r="E37" s="163" t="s">
        <v>41</v>
      </c>
      <c r="F37" s="173">
        <f>ROUND((SUM(BI122:BI194)),  2)</f>
        <v>0</v>
      </c>
      <c r="G37" s="164"/>
      <c r="H37" s="164"/>
      <c r="I37" s="174">
        <v>0</v>
      </c>
      <c r="J37" s="173">
        <f>0</f>
        <v>0</v>
      </c>
      <c r="K37" s="29"/>
      <c r="L37" s="38"/>
      <c r="S37" s="29"/>
      <c r="T37" s="29"/>
      <c r="U37" s="29"/>
      <c r="V37" s="29"/>
      <c r="W37" s="29"/>
      <c r="X37" s="29"/>
      <c r="Y37" s="29"/>
      <c r="Z37" s="29"/>
      <c r="AA37" s="29"/>
      <c r="AB37" s="29"/>
      <c r="AC37" s="29"/>
      <c r="AD37" s="29"/>
      <c r="AE37" s="29"/>
    </row>
    <row r="38" spans="1:31" s="2" customFormat="1" ht="6.95" customHeight="1">
      <c r="A38" s="29"/>
      <c r="B38" s="30"/>
      <c r="C38" s="164"/>
      <c r="D38" s="164"/>
      <c r="E38" s="164"/>
      <c r="F38" s="164"/>
      <c r="G38" s="164"/>
      <c r="H38" s="164"/>
      <c r="I38" s="164"/>
      <c r="J38" s="164"/>
      <c r="K38" s="29"/>
      <c r="L38" s="38"/>
      <c r="S38" s="29"/>
      <c r="T38" s="29"/>
      <c r="U38" s="29"/>
      <c r="V38" s="29"/>
      <c r="W38" s="29"/>
      <c r="X38" s="29"/>
      <c r="Y38" s="29"/>
      <c r="Z38" s="29"/>
      <c r="AA38" s="29"/>
      <c r="AB38" s="29"/>
      <c r="AC38" s="29"/>
      <c r="AD38" s="29"/>
      <c r="AE38" s="29"/>
    </row>
    <row r="39" spans="1:31" s="2" customFormat="1" ht="25.35" customHeight="1">
      <c r="A39" s="29"/>
      <c r="B39" s="30"/>
      <c r="C39" s="175"/>
      <c r="D39" s="176" t="s">
        <v>42</v>
      </c>
      <c r="E39" s="177"/>
      <c r="F39" s="177"/>
      <c r="G39" s="178" t="s">
        <v>43</v>
      </c>
      <c r="H39" s="179" t="s">
        <v>44</v>
      </c>
      <c r="I39" s="177"/>
      <c r="J39" s="180">
        <f>SUM(J30:J37)</f>
        <v>0</v>
      </c>
      <c r="K39" s="93"/>
      <c r="L39" s="38"/>
      <c r="S39" s="29"/>
      <c r="T39" s="29"/>
      <c r="U39" s="29"/>
      <c r="V39" s="29"/>
      <c r="W39" s="29"/>
      <c r="X39" s="29"/>
      <c r="Y39" s="29"/>
      <c r="Z39" s="29"/>
      <c r="AA39" s="29"/>
      <c r="AB39" s="29"/>
      <c r="AC39" s="29"/>
      <c r="AD39" s="29"/>
      <c r="AE39" s="29"/>
    </row>
    <row r="40" spans="1:31" s="2" customFormat="1" ht="14.45" customHeight="1">
      <c r="A40" s="29"/>
      <c r="B40" s="30"/>
      <c r="C40" s="164"/>
      <c r="D40" s="164"/>
      <c r="E40" s="164"/>
      <c r="F40" s="164"/>
      <c r="G40" s="164"/>
      <c r="H40" s="164"/>
      <c r="I40" s="164"/>
      <c r="J40" s="164"/>
      <c r="K40" s="29"/>
      <c r="L40" s="38"/>
      <c r="S40" s="29"/>
      <c r="T40" s="29"/>
      <c r="U40" s="29"/>
      <c r="V40" s="29"/>
      <c r="W40" s="29"/>
      <c r="X40" s="29"/>
      <c r="Y40" s="29"/>
      <c r="Z40" s="29"/>
      <c r="AA40" s="29"/>
      <c r="AB40" s="29"/>
      <c r="AC40" s="29"/>
      <c r="AD40" s="29"/>
      <c r="AE40" s="29"/>
    </row>
    <row r="41" spans="1:31" s="1" customFormat="1" ht="14.45" customHeight="1">
      <c r="B41" s="21"/>
      <c r="C41" s="87"/>
      <c r="D41" s="87"/>
      <c r="E41" s="87"/>
      <c r="F41" s="87"/>
      <c r="G41" s="87"/>
      <c r="H41" s="87"/>
      <c r="I41" s="87"/>
      <c r="J41" s="87"/>
      <c r="L41" s="21"/>
    </row>
    <row r="42" spans="1:31" s="1" customFormat="1" ht="14.45" customHeight="1">
      <c r="B42" s="21"/>
      <c r="C42" s="87"/>
      <c r="D42" s="87"/>
      <c r="E42" s="87"/>
      <c r="F42" s="87"/>
      <c r="G42" s="87"/>
      <c r="H42" s="87"/>
      <c r="I42" s="87"/>
      <c r="J42" s="87"/>
      <c r="L42" s="21"/>
    </row>
    <row r="43" spans="1:31" s="1" customFormat="1" ht="14.45" customHeight="1">
      <c r="B43" s="21"/>
      <c r="C43" s="87"/>
      <c r="D43" s="87"/>
      <c r="E43" s="87"/>
      <c r="F43" s="87"/>
      <c r="G43" s="87"/>
      <c r="H43" s="87"/>
      <c r="I43" s="87"/>
      <c r="J43" s="87"/>
      <c r="L43" s="21"/>
    </row>
    <row r="44" spans="1:31" s="1" customFormat="1" ht="14.45" customHeight="1">
      <c r="B44" s="21"/>
      <c r="C44" s="87"/>
      <c r="D44" s="87"/>
      <c r="E44" s="87"/>
      <c r="F44" s="87"/>
      <c r="G44" s="87"/>
      <c r="H44" s="87"/>
      <c r="I44" s="87"/>
      <c r="J44" s="87"/>
      <c r="L44" s="21"/>
    </row>
    <row r="45" spans="1:31" s="1" customFormat="1" ht="14.45" customHeight="1">
      <c r="B45" s="21"/>
      <c r="C45" s="87"/>
      <c r="D45" s="87"/>
      <c r="E45" s="87"/>
      <c r="F45" s="87"/>
      <c r="G45" s="87"/>
      <c r="H45" s="87"/>
      <c r="I45" s="87"/>
      <c r="J45" s="87"/>
      <c r="L45" s="21"/>
    </row>
    <row r="46" spans="1:31" s="1" customFormat="1" ht="14.45" customHeight="1">
      <c r="B46" s="21"/>
      <c r="C46" s="87"/>
      <c r="D46" s="87"/>
      <c r="E46" s="87"/>
      <c r="F46" s="87"/>
      <c r="G46" s="87"/>
      <c r="H46" s="87"/>
      <c r="I46" s="87"/>
      <c r="J46" s="87"/>
      <c r="L46" s="21"/>
    </row>
    <row r="47" spans="1:31" s="1" customFormat="1" ht="14.45" customHeight="1">
      <c r="B47" s="21"/>
      <c r="C47" s="87"/>
      <c r="D47" s="87"/>
      <c r="E47" s="87"/>
      <c r="F47" s="87"/>
      <c r="G47" s="87"/>
      <c r="H47" s="87"/>
      <c r="I47" s="87"/>
      <c r="J47" s="87"/>
      <c r="L47" s="21"/>
    </row>
    <row r="48" spans="1:31" s="1" customFormat="1" ht="14.45" customHeight="1">
      <c r="B48" s="21"/>
      <c r="C48" s="87"/>
      <c r="D48" s="87"/>
      <c r="E48" s="87"/>
      <c r="F48" s="87"/>
      <c r="G48" s="87"/>
      <c r="H48" s="87"/>
      <c r="I48" s="87"/>
      <c r="J48" s="87"/>
      <c r="L48" s="21"/>
    </row>
    <row r="49" spans="1:31" s="1" customFormat="1" ht="14.45" customHeight="1">
      <c r="B49" s="21"/>
      <c r="C49" s="87"/>
      <c r="D49" s="87"/>
      <c r="E49" s="87"/>
      <c r="F49" s="87"/>
      <c r="G49" s="87"/>
      <c r="H49" s="87"/>
      <c r="I49" s="87"/>
      <c r="J49" s="87"/>
      <c r="L49" s="21"/>
    </row>
    <row r="50" spans="1:31" s="2" customFormat="1" ht="14.45" customHeight="1">
      <c r="B50" s="38"/>
      <c r="C50" s="181"/>
      <c r="D50" s="182" t="s">
        <v>45</v>
      </c>
      <c r="E50" s="183"/>
      <c r="F50" s="183"/>
      <c r="G50" s="182" t="s">
        <v>46</v>
      </c>
      <c r="H50" s="183"/>
      <c r="I50" s="183"/>
      <c r="J50" s="183"/>
      <c r="K50" s="40"/>
      <c r="L50" s="38"/>
    </row>
    <row r="51" spans="1:31">
      <c r="B51" s="21"/>
      <c r="C51" s="87"/>
      <c r="D51" s="87"/>
      <c r="E51" s="87"/>
      <c r="F51" s="87"/>
      <c r="G51" s="87"/>
      <c r="H51" s="87"/>
      <c r="I51" s="87"/>
      <c r="J51" s="87"/>
      <c r="L51" s="21"/>
    </row>
    <row r="52" spans="1:31">
      <c r="B52" s="21"/>
      <c r="C52" s="87"/>
      <c r="D52" s="87"/>
      <c r="E52" s="87"/>
      <c r="F52" s="87"/>
      <c r="G52" s="87"/>
      <c r="H52" s="87"/>
      <c r="I52" s="87"/>
      <c r="J52" s="87"/>
      <c r="L52" s="21"/>
    </row>
    <row r="53" spans="1:31">
      <c r="B53" s="21"/>
      <c r="C53" s="87"/>
      <c r="D53" s="87"/>
      <c r="E53" s="87"/>
      <c r="F53" s="87"/>
      <c r="G53" s="87"/>
      <c r="H53" s="87"/>
      <c r="I53" s="87"/>
      <c r="J53" s="87"/>
      <c r="L53" s="21"/>
    </row>
    <row r="54" spans="1:31">
      <c r="B54" s="21"/>
      <c r="C54" s="87"/>
      <c r="D54" s="87"/>
      <c r="E54" s="87"/>
      <c r="F54" s="87"/>
      <c r="G54" s="87"/>
      <c r="H54" s="87"/>
      <c r="I54" s="87"/>
      <c r="J54" s="87"/>
      <c r="L54" s="21"/>
    </row>
    <row r="55" spans="1:31">
      <c r="B55" s="21"/>
      <c r="C55" s="87"/>
      <c r="D55" s="87"/>
      <c r="E55" s="87"/>
      <c r="F55" s="87"/>
      <c r="G55" s="87"/>
      <c r="H55" s="87"/>
      <c r="I55" s="87"/>
      <c r="J55" s="87"/>
      <c r="L55" s="21"/>
    </row>
    <row r="56" spans="1:31">
      <c r="B56" s="21"/>
      <c r="C56" s="87"/>
      <c r="D56" s="87"/>
      <c r="E56" s="87"/>
      <c r="F56" s="87"/>
      <c r="G56" s="87"/>
      <c r="H56" s="87"/>
      <c r="I56" s="87"/>
      <c r="J56" s="87"/>
      <c r="L56" s="21"/>
    </row>
    <row r="57" spans="1:31">
      <c r="B57" s="21"/>
      <c r="C57" s="87"/>
      <c r="D57" s="87"/>
      <c r="E57" s="87"/>
      <c r="F57" s="87"/>
      <c r="G57" s="87"/>
      <c r="H57" s="87"/>
      <c r="I57" s="87"/>
      <c r="J57" s="87"/>
      <c r="L57" s="21"/>
    </row>
    <row r="58" spans="1:31">
      <c r="B58" s="21"/>
      <c r="C58" s="87"/>
      <c r="D58" s="87"/>
      <c r="E58" s="87"/>
      <c r="F58" s="87"/>
      <c r="G58" s="87"/>
      <c r="H58" s="87"/>
      <c r="I58" s="87"/>
      <c r="J58" s="87"/>
      <c r="L58" s="21"/>
    </row>
    <row r="59" spans="1:31">
      <c r="B59" s="21"/>
      <c r="C59" s="87"/>
      <c r="D59" s="87"/>
      <c r="E59" s="87"/>
      <c r="F59" s="87"/>
      <c r="G59" s="87"/>
      <c r="H59" s="87"/>
      <c r="I59" s="87"/>
      <c r="J59" s="87"/>
      <c r="L59" s="21"/>
    </row>
    <row r="60" spans="1:31">
      <c r="B60" s="21"/>
      <c r="C60" s="87"/>
      <c r="D60" s="87"/>
      <c r="E60" s="87"/>
      <c r="F60" s="87"/>
      <c r="G60" s="87"/>
      <c r="H60" s="87"/>
      <c r="I60" s="87"/>
      <c r="J60" s="87"/>
      <c r="L60" s="21"/>
    </row>
    <row r="61" spans="1:31" s="2" customFormat="1" ht="12.75">
      <c r="A61" s="29"/>
      <c r="B61" s="30"/>
      <c r="C61" s="164"/>
      <c r="D61" s="184" t="s">
        <v>47</v>
      </c>
      <c r="E61" s="185"/>
      <c r="F61" s="186" t="s">
        <v>48</v>
      </c>
      <c r="G61" s="184" t="s">
        <v>47</v>
      </c>
      <c r="H61" s="185"/>
      <c r="I61" s="185"/>
      <c r="J61" s="187" t="s">
        <v>48</v>
      </c>
      <c r="K61" s="32"/>
      <c r="L61" s="38"/>
      <c r="S61" s="29"/>
      <c r="T61" s="29"/>
      <c r="U61" s="29"/>
      <c r="V61" s="29"/>
      <c r="W61" s="29"/>
      <c r="X61" s="29"/>
      <c r="Y61" s="29"/>
      <c r="Z61" s="29"/>
      <c r="AA61" s="29"/>
      <c r="AB61" s="29"/>
      <c r="AC61" s="29"/>
      <c r="AD61" s="29"/>
      <c r="AE61" s="29"/>
    </row>
    <row r="62" spans="1:31">
      <c r="B62" s="21"/>
      <c r="C62" s="87"/>
      <c r="D62" s="87"/>
      <c r="E62" s="87"/>
      <c r="F62" s="87"/>
      <c r="G62" s="87"/>
      <c r="H62" s="87"/>
      <c r="I62" s="87"/>
      <c r="J62" s="87"/>
      <c r="L62" s="21"/>
    </row>
    <row r="63" spans="1:31">
      <c r="B63" s="21"/>
      <c r="C63" s="87"/>
      <c r="D63" s="87"/>
      <c r="E63" s="87"/>
      <c r="F63" s="87"/>
      <c r="G63" s="87"/>
      <c r="H63" s="87"/>
      <c r="I63" s="87"/>
      <c r="J63" s="87"/>
      <c r="L63" s="21"/>
    </row>
    <row r="64" spans="1:31">
      <c r="B64" s="21"/>
      <c r="C64" s="87"/>
      <c r="D64" s="87"/>
      <c r="E64" s="87"/>
      <c r="F64" s="87"/>
      <c r="G64" s="87"/>
      <c r="H64" s="87"/>
      <c r="I64" s="87"/>
      <c r="J64" s="87"/>
      <c r="L64" s="21"/>
    </row>
    <row r="65" spans="1:31" s="2" customFormat="1" ht="12.75">
      <c r="A65" s="29"/>
      <c r="B65" s="30"/>
      <c r="C65" s="164"/>
      <c r="D65" s="182" t="s">
        <v>49</v>
      </c>
      <c r="E65" s="188"/>
      <c r="F65" s="188"/>
      <c r="G65" s="182" t="s">
        <v>50</v>
      </c>
      <c r="H65" s="188"/>
      <c r="I65" s="188"/>
      <c r="J65" s="188"/>
      <c r="K65" s="42"/>
      <c r="L65" s="38"/>
      <c r="S65" s="29"/>
      <c r="T65" s="29"/>
      <c r="U65" s="29"/>
      <c r="V65" s="29"/>
      <c r="W65" s="29"/>
      <c r="X65" s="29"/>
      <c r="Y65" s="29"/>
      <c r="Z65" s="29"/>
      <c r="AA65" s="29"/>
      <c r="AB65" s="29"/>
      <c r="AC65" s="29"/>
      <c r="AD65" s="29"/>
      <c r="AE65" s="29"/>
    </row>
    <row r="66" spans="1:31">
      <c r="B66" s="21"/>
      <c r="C66" s="87"/>
      <c r="D66" s="87"/>
      <c r="E66" s="87"/>
      <c r="F66" s="87"/>
      <c r="G66" s="87"/>
      <c r="H66" s="87"/>
      <c r="I66" s="87"/>
      <c r="J66" s="87"/>
      <c r="L66" s="21"/>
    </row>
    <row r="67" spans="1:31">
      <c r="B67" s="21"/>
      <c r="C67" s="87"/>
      <c r="D67" s="87"/>
      <c r="E67" s="87"/>
      <c r="F67" s="87"/>
      <c r="G67" s="87"/>
      <c r="H67" s="87"/>
      <c r="I67" s="87"/>
      <c r="J67" s="87"/>
      <c r="L67" s="21"/>
    </row>
    <row r="68" spans="1:31">
      <c r="B68" s="21"/>
      <c r="C68" s="87"/>
      <c r="D68" s="87"/>
      <c r="E68" s="87"/>
      <c r="F68" s="87"/>
      <c r="G68" s="87"/>
      <c r="H68" s="87"/>
      <c r="I68" s="87"/>
      <c r="J68" s="87"/>
      <c r="L68" s="21"/>
    </row>
    <row r="69" spans="1:31">
      <c r="B69" s="21"/>
      <c r="C69" s="87"/>
      <c r="D69" s="87"/>
      <c r="E69" s="87"/>
      <c r="F69" s="87"/>
      <c r="G69" s="87"/>
      <c r="H69" s="87"/>
      <c r="I69" s="87"/>
      <c r="J69" s="87"/>
      <c r="L69" s="21"/>
    </row>
    <row r="70" spans="1:31">
      <c r="B70" s="21"/>
      <c r="C70" s="87"/>
      <c r="D70" s="87"/>
      <c r="E70" s="87"/>
      <c r="F70" s="87"/>
      <c r="G70" s="87"/>
      <c r="H70" s="87"/>
      <c r="I70" s="87"/>
      <c r="J70" s="87"/>
      <c r="L70" s="21"/>
    </row>
    <row r="71" spans="1:31">
      <c r="B71" s="21"/>
      <c r="C71" s="87"/>
      <c r="D71" s="87"/>
      <c r="E71" s="87"/>
      <c r="F71" s="87"/>
      <c r="G71" s="87"/>
      <c r="H71" s="87"/>
      <c r="I71" s="87"/>
      <c r="J71" s="87"/>
      <c r="L71" s="21"/>
    </row>
    <row r="72" spans="1:31">
      <c r="B72" s="21"/>
      <c r="C72" s="87"/>
      <c r="D72" s="87"/>
      <c r="E72" s="87"/>
      <c r="F72" s="87"/>
      <c r="G72" s="87"/>
      <c r="H72" s="87"/>
      <c r="I72" s="87"/>
      <c r="J72" s="87"/>
      <c r="L72" s="21"/>
    </row>
    <row r="73" spans="1:31">
      <c r="B73" s="21"/>
      <c r="C73" s="87"/>
      <c r="D73" s="87"/>
      <c r="E73" s="87"/>
      <c r="F73" s="87"/>
      <c r="G73" s="87"/>
      <c r="H73" s="87"/>
      <c r="I73" s="87"/>
      <c r="J73" s="87"/>
      <c r="L73" s="21"/>
    </row>
    <row r="74" spans="1:31">
      <c r="B74" s="21"/>
      <c r="C74" s="87"/>
      <c r="D74" s="87"/>
      <c r="E74" s="87"/>
      <c r="F74" s="87"/>
      <c r="G74" s="87"/>
      <c r="H74" s="87"/>
      <c r="I74" s="87"/>
      <c r="J74" s="87"/>
      <c r="L74" s="21"/>
    </row>
    <row r="75" spans="1:31">
      <c r="B75" s="21"/>
      <c r="C75" s="87"/>
      <c r="D75" s="87"/>
      <c r="E75" s="87"/>
      <c r="F75" s="87"/>
      <c r="G75" s="87"/>
      <c r="H75" s="87"/>
      <c r="I75" s="87"/>
      <c r="J75" s="87"/>
      <c r="L75" s="21"/>
    </row>
    <row r="76" spans="1:31" s="2" customFormat="1" ht="12.75">
      <c r="A76" s="29"/>
      <c r="B76" s="30"/>
      <c r="C76" s="164"/>
      <c r="D76" s="184" t="s">
        <v>47</v>
      </c>
      <c r="E76" s="185"/>
      <c r="F76" s="186" t="s">
        <v>48</v>
      </c>
      <c r="G76" s="184" t="s">
        <v>47</v>
      </c>
      <c r="H76" s="185"/>
      <c r="I76" s="185"/>
      <c r="J76" s="187" t="s">
        <v>48</v>
      </c>
      <c r="K76" s="32"/>
      <c r="L76" s="38"/>
      <c r="S76" s="29"/>
      <c r="T76" s="29"/>
      <c r="U76" s="29"/>
      <c r="V76" s="29"/>
      <c r="W76" s="29"/>
      <c r="X76" s="29"/>
      <c r="Y76" s="29"/>
      <c r="Z76" s="29"/>
      <c r="AA76" s="29"/>
      <c r="AB76" s="29"/>
      <c r="AC76" s="29"/>
      <c r="AD76" s="29"/>
      <c r="AE76" s="29"/>
    </row>
    <row r="77" spans="1:31" s="2" customFormat="1" ht="14.45" customHeight="1">
      <c r="A77" s="29"/>
      <c r="B77" s="43"/>
      <c r="C77" s="189"/>
      <c r="D77" s="189"/>
      <c r="E77" s="189"/>
      <c r="F77" s="189"/>
      <c r="G77" s="189"/>
      <c r="H77" s="189"/>
      <c r="I77" s="189"/>
      <c r="J77" s="189"/>
      <c r="K77" s="44"/>
      <c r="L77" s="38"/>
      <c r="S77" s="29"/>
      <c r="T77" s="29"/>
      <c r="U77" s="29"/>
      <c r="V77" s="29"/>
      <c r="W77" s="29"/>
      <c r="X77" s="29"/>
      <c r="Y77" s="29"/>
      <c r="Z77" s="29"/>
      <c r="AA77" s="29"/>
      <c r="AB77" s="29"/>
      <c r="AC77" s="29"/>
      <c r="AD77" s="29"/>
      <c r="AE77" s="29"/>
    </row>
    <row r="78" spans="1:31">
      <c r="C78" s="87"/>
      <c r="D78" s="87"/>
      <c r="E78" s="87"/>
      <c r="F78" s="87"/>
      <c r="G78" s="87"/>
      <c r="H78" s="87"/>
      <c r="I78" s="87"/>
      <c r="J78" s="87"/>
    </row>
    <row r="79" spans="1:31">
      <c r="C79" s="87"/>
      <c r="D79" s="87"/>
      <c r="E79" s="87"/>
      <c r="F79" s="87"/>
      <c r="G79" s="87"/>
      <c r="H79" s="87"/>
      <c r="I79" s="87"/>
      <c r="J79" s="87"/>
    </row>
    <row r="80" spans="1:31">
      <c r="C80" s="87"/>
      <c r="D80" s="87"/>
      <c r="E80" s="87"/>
      <c r="F80" s="87"/>
      <c r="G80" s="87"/>
      <c r="H80" s="87"/>
      <c r="I80" s="87"/>
      <c r="J80" s="87"/>
    </row>
    <row r="81" spans="1:47" s="2" customFormat="1" ht="6.95" hidden="1" customHeight="1">
      <c r="A81" s="29"/>
      <c r="B81" s="45"/>
      <c r="C81" s="190"/>
      <c r="D81" s="190"/>
      <c r="E81" s="190"/>
      <c r="F81" s="190"/>
      <c r="G81" s="190"/>
      <c r="H81" s="190"/>
      <c r="I81" s="190"/>
      <c r="J81" s="190"/>
      <c r="K81" s="46"/>
      <c r="L81" s="38"/>
      <c r="S81" s="29"/>
      <c r="T81" s="29"/>
      <c r="U81" s="29"/>
      <c r="V81" s="29"/>
      <c r="W81" s="29"/>
      <c r="X81" s="29"/>
      <c r="Y81" s="29"/>
      <c r="Z81" s="29"/>
      <c r="AA81" s="29"/>
      <c r="AB81" s="29"/>
      <c r="AC81" s="29"/>
      <c r="AD81" s="29"/>
      <c r="AE81" s="29"/>
    </row>
    <row r="82" spans="1:47" s="2" customFormat="1" ht="24.95" hidden="1" customHeight="1">
      <c r="A82" s="29"/>
      <c r="B82" s="30"/>
      <c r="C82" s="162" t="s">
        <v>113</v>
      </c>
      <c r="D82" s="164"/>
      <c r="E82" s="164"/>
      <c r="F82" s="164"/>
      <c r="G82" s="164"/>
      <c r="H82" s="164"/>
      <c r="I82" s="164"/>
      <c r="J82" s="164"/>
      <c r="K82" s="29"/>
      <c r="L82" s="38"/>
      <c r="S82" s="29"/>
      <c r="T82" s="29"/>
      <c r="U82" s="29"/>
      <c r="V82" s="29"/>
      <c r="W82" s="29"/>
      <c r="X82" s="29"/>
      <c r="Y82" s="29"/>
      <c r="Z82" s="29"/>
      <c r="AA82" s="29"/>
      <c r="AB82" s="29"/>
      <c r="AC82" s="29"/>
      <c r="AD82" s="29"/>
      <c r="AE82" s="29"/>
    </row>
    <row r="83" spans="1:47" s="2" customFormat="1" ht="6.95" hidden="1" customHeight="1">
      <c r="A83" s="29"/>
      <c r="B83" s="30"/>
      <c r="C83" s="164"/>
      <c r="D83" s="164"/>
      <c r="E83" s="164"/>
      <c r="F83" s="164"/>
      <c r="G83" s="164"/>
      <c r="H83" s="164"/>
      <c r="I83" s="164"/>
      <c r="J83" s="164"/>
      <c r="K83" s="29"/>
      <c r="L83" s="38"/>
      <c r="S83" s="29"/>
      <c r="T83" s="29"/>
      <c r="U83" s="29"/>
      <c r="V83" s="29"/>
      <c r="W83" s="29"/>
      <c r="X83" s="29"/>
      <c r="Y83" s="29"/>
      <c r="Z83" s="29"/>
      <c r="AA83" s="29"/>
      <c r="AB83" s="29"/>
      <c r="AC83" s="29"/>
      <c r="AD83" s="29"/>
      <c r="AE83" s="29"/>
    </row>
    <row r="84" spans="1:47" s="2" customFormat="1" ht="12" hidden="1" customHeight="1">
      <c r="A84" s="29"/>
      <c r="B84" s="30"/>
      <c r="C84" s="163" t="s">
        <v>14</v>
      </c>
      <c r="D84" s="164"/>
      <c r="E84" s="164"/>
      <c r="F84" s="164"/>
      <c r="G84" s="164"/>
      <c r="H84" s="164"/>
      <c r="I84" s="164"/>
      <c r="J84" s="164"/>
      <c r="K84" s="29"/>
      <c r="L84" s="38"/>
      <c r="S84" s="29"/>
      <c r="T84" s="29"/>
      <c r="U84" s="29"/>
      <c r="V84" s="29"/>
      <c r="W84" s="29"/>
      <c r="X84" s="29"/>
      <c r="Y84" s="29"/>
      <c r="Z84" s="29"/>
      <c r="AA84" s="29"/>
      <c r="AB84" s="29"/>
      <c r="AC84" s="29"/>
      <c r="AD84" s="29"/>
      <c r="AE84" s="29"/>
    </row>
    <row r="85" spans="1:47" s="2" customFormat="1" ht="16.5" hidden="1" customHeight="1">
      <c r="A85" s="29"/>
      <c r="B85" s="30"/>
      <c r="C85" s="164"/>
      <c r="D85" s="164"/>
      <c r="E85" s="283" t="str">
        <f>E7</f>
        <v>Revitalizace parkoviště u NB</v>
      </c>
      <c r="F85" s="284"/>
      <c r="G85" s="284"/>
      <c r="H85" s="284"/>
      <c r="I85" s="164"/>
      <c r="J85" s="164"/>
      <c r="K85" s="29"/>
      <c r="L85" s="38"/>
      <c r="S85" s="29"/>
      <c r="T85" s="29"/>
      <c r="U85" s="29"/>
      <c r="V85" s="29"/>
      <c r="W85" s="29"/>
      <c r="X85" s="29"/>
      <c r="Y85" s="29"/>
      <c r="Z85" s="29"/>
      <c r="AA85" s="29"/>
      <c r="AB85" s="29"/>
      <c r="AC85" s="29"/>
      <c r="AD85" s="29"/>
      <c r="AE85" s="29"/>
    </row>
    <row r="86" spans="1:47" s="2" customFormat="1" ht="12" hidden="1" customHeight="1">
      <c r="A86" s="29"/>
      <c r="B86" s="30"/>
      <c r="C86" s="163" t="s">
        <v>111</v>
      </c>
      <c r="D86" s="164"/>
      <c r="E86" s="164"/>
      <c r="F86" s="164"/>
      <c r="G86" s="164"/>
      <c r="H86" s="164"/>
      <c r="I86" s="164"/>
      <c r="J86" s="164"/>
      <c r="K86" s="29"/>
      <c r="L86" s="38"/>
      <c r="S86" s="29"/>
      <c r="T86" s="29"/>
      <c r="U86" s="29"/>
      <c r="V86" s="29"/>
      <c r="W86" s="29"/>
      <c r="X86" s="29"/>
      <c r="Y86" s="29"/>
      <c r="Z86" s="29"/>
      <c r="AA86" s="29"/>
      <c r="AB86" s="29"/>
      <c r="AC86" s="29"/>
      <c r="AD86" s="29"/>
      <c r="AE86" s="29"/>
    </row>
    <row r="87" spans="1:47" s="2" customFormat="1" ht="16.5" hidden="1" customHeight="1">
      <c r="A87" s="29"/>
      <c r="B87" s="30"/>
      <c r="C87" s="164"/>
      <c r="D87" s="164"/>
      <c r="E87" s="281" t="str">
        <f>E9</f>
        <v>07 - Kanalizace</v>
      </c>
      <c r="F87" s="282"/>
      <c r="G87" s="282"/>
      <c r="H87" s="282"/>
      <c r="I87" s="164"/>
      <c r="J87" s="164"/>
      <c r="K87" s="29"/>
      <c r="L87" s="38"/>
      <c r="S87" s="29"/>
      <c r="T87" s="29"/>
      <c r="U87" s="29"/>
      <c r="V87" s="29"/>
      <c r="W87" s="29"/>
      <c r="X87" s="29"/>
      <c r="Y87" s="29"/>
      <c r="Z87" s="29"/>
      <c r="AA87" s="29"/>
      <c r="AB87" s="29"/>
      <c r="AC87" s="29"/>
      <c r="AD87" s="29"/>
      <c r="AE87" s="29"/>
    </row>
    <row r="88" spans="1:47" s="2" customFormat="1" ht="6.95" hidden="1" customHeight="1">
      <c r="A88" s="29"/>
      <c r="B88" s="30"/>
      <c r="C88" s="164"/>
      <c r="D88" s="164"/>
      <c r="E88" s="164"/>
      <c r="F88" s="164"/>
      <c r="G88" s="164"/>
      <c r="H88" s="164"/>
      <c r="I88" s="164"/>
      <c r="J88" s="164"/>
      <c r="K88" s="29"/>
      <c r="L88" s="38"/>
      <c r="S88" s="29"/>
      <c r="T88" s="29"/>
      <c r="U88" s="29"/>
      <c r="V88" s="29"/>
      <c r="W88" s="29"/>
      <c r="X88" s="29"/>
      <c r="Y88" s="29"/>
      <c r="Z88" s="29"/>
      <c r="AA88" s="29"/>
      <c r="AB88" s="29"/>
      <c r="AC88" s="29"/>
      <c r="AD88" s="29"/>
      <c r="AE88" s="29"/>
    </row>
    <row r="89" spans="1:47" s="2" customFormat="1" ht="12" hidden="1" customHeight="1">
      <c r="A89" s="29"/>
      <c r="B89" s="30"/>
      <c r="C89" s="163" t="s">
        <v>18</v>
      </c>
      <c r="D89" s="164"/>
      <c r="E89" s="164"/>
      <c r="F89" s="165" t="str">
        <f>F12</f>
        <v xml:space="preserve">Praha </v>
      </c>
      <c r="G89" s="164"/>
      <c r="H89" s="164"/>
      <c r="I89" s="163" t="s">
        <v>20</v>
      </c>
      <c r="J89" s="166" t="str">
        <f>IF(J12="","",J12)</f>
        <v>17. 9. 2025</v>
      </c>
      <c r="K89" s="29"/>
      <c r="L89" s="38"/>
      <c r="S89" s="29"/>
      <c r="T89" s="29"/>
      <c r="U89" s="29"/>
      <c r="V89" s="29"/>
      <c r="W89" s="29"/>
      <c r="X89" s="29"/>
      <c r="Y89" s="29"/>
      <c r="Z89" s="29"/>
      <c r="AA89" s="29"/>
      <c r="AB89" s="29"/>
      <c r="AC89" s="29"/>
      <c r="AD89" s="29"/>
      <c r="AE89" s="29"/>
    </row>
    <row r="90" spans="1:47" s="2" customFormat="1" ht="6.95" hidden="1" customHeight="1">
      <c r="A90" s="29"/>
      <c r="B90" s="30"/>
      <c r="C90" s="164"/>
      <c r="D90" s="164"/>
      <c r="E90" s="164"/>
      <c r="F90" s="164"/>
      <c r="G90" s="164"/>
      <c r="H90" s="164"/>
      <c r="I90" s="164"/>
      <c r="J90" s="164"/>
      <c r="K90" s="29"/>
      <c r="L90" s="38"/>
      <c r="S90" s="29"/>
      <c r="T90" s="29"/>
      <c r="U90" s="29"/>
      <c r="V90" s="29"/>
      <c r="W90" s="29"/>
      <c r="X90" s="29"/>
      <c r="Y90" s="29"/>
      <c r="Z90" s="29"/>
      <c r="AA90" s="29"/>
      <c r="AB90" s="29"/>
      <c r="AC90" s="29"/>
      <c r="AD90" s="29"/>
      <c r="AE90" s="29"/>
    </row>
    <row r="91" spans="1:47" s="2" customFormat="1" ht="15.2" hidden="1" customHeight="1">
      <c r="A91" s="29"/>
      <c r="B91" s="30"/>
      <c r="C91" s="163" t="s">
        <v>22</v>
      </c>
      <c r="D91" s="164"/>
      <c r="E91" s="164"/>
      <c r="F91" s="165" t="str">
        <f>E15</f>
        <v xml:space="preserve"> </v>
      </c>
      <c r="G91" s="164"/>
      <c r="H91" s="164"/>
      <c r="I91" s="163" t="s">
        <v>27</v>
      </c>
      <c r="J91" s="191" t="str">
        <f>E21</f>
        <v xml:space="preserve"> </v>
      </c>
      <c r="K91" s="29"/>
      <c r="L91" s="38"/>
      <c r="S91" s="29"/>
      <c r="T91" s="29"/>
      <c r="U91" s="29"/>
      <c r="V91" s="29"/>
      <c r="W91" s="29"/>
      <c r="X91" s="29"/>
      <c r="Y91" s="29"/>
      <c r="Z91" s="29"/>
      <c r="AA91" s="29"/>
      <c r="AB91" s="29"/>
      <c r="AC91" s="29"/>
      <c r="AD91" s="29"/>
      <c r="AE91" s="29"/>
    </row>
    <row r="92" spans="1:47" s="2" customFormat="1" ht="15.2" hidden="1" customHeight="1">
      <c r="A92" s="29"/>
      <c r="B92" s="30"/>
      <c r="C92" s="163" t="s">
        <v>26</v>
      </c>
      <c r="D92" s="164"/>
      <c r="E92" s="164"/>
      <c r="F92" s="165" t="str">
        <f>IF(E18="","",E18)</f>
        <v xml:space="preserve"> </v>
      </c>
      <c r="G92" s="164"/>
      <c r="H92" s="164"/>
      <c r="I92" s="163" t="s">
        <v>29</v>
      </c>
      <c r="J92" s="191" t="str">
        <f>E24</f>
        <v>Ing. Milan Dušek</v>
      </c>
      <c r="K92" s="29"/>
      <c r="L92" s="38"/>
      <c r="S92" s="29"/>
      <c r="T92" s="29"/>
      <c r="U92" s="29"/>
      <c r="V92" s="29"/>
      <c r="W92" s="29"/>
      <c r="X92" s="29"/>
      <c r="Y92" s="29"/>
      <c r="Z92" s="29"/>
      <c r="AA92" s="29"/>
      <c r="AB92" s="29"/>
      <c r="AC92" s="29"/>
      <c r="AD92" s="29"/>
      <c r="AE92" s="29"/>
    </row>
    <row r="93" spans="1:47" s="2" customFormat="1" ht="10.35" hidden="1" customHeight="1">
      <c r="A93" s="29"/>
      <c r="B93" s="30"/>
      <c r="C93" s="164"/>
      <c r="D93" s="164"/>
      <c r="E93" s="164"/>
      <c r="F93" s="164"/>
      <c r="G93" s="164"/>
      <c r="H93" s="164"/>
      <c r="I93" s="164"/>
      <c r="J93" s="164"/>
      <c r="K93" s="29"/>
      <c r="L93" s="38"/>
      <c r="S93" s="29"/>
      <c r="T93" s="29"/>
      <c r="U93" s="29"/>
      <c r="V93" s="29"/>
      <c r="W93" s="29"/>
      <c r="X93" s="29"/>
      <c r="Y93" s="29"/>
      <c r="Z93" s="29"/>
      <c r="AA93" s="29"/>
      <c r="AB93" s="29"/>
      <c r="AC93" s="29"/>
      <c r="AD93" s="29"/>
      <c r="AE93" s="29"/>
    </row>
    <row r="94" spans="1:47" s="2" customFormat="1" ht="29.25" hidden="1" customHeight="1">
      <c r="A94" s="29"/>
      <c r="B94" s="30"/>
      <c r="C94" s="192" t="s">
        <v>114</v>
      </c>
      <c r="D94" s="175"/>
      <c r="E94" s="175"/>
      <c r="F94" s="175"/>
      <c r="G94" s="175"/>
      <c r="H94" s="175"/>
      <c r="I94" s="175"/>
      <c r="J94" s="193" t="s">
        <v>115</v>
      </c>
      <c r="K94" s="92"/>
      <c r="L94" s="38"/>
      <c r="S94" s="29"/>
      <c r="T94" s="29"/>
      <c r="U94" s="29"/>
      <c r="V94" s="29"/>
      <c r="W94" s="29"/>
      <c r="X94" s="29"/>
      <c r="Y94" s="29"/>
      <c r="Z94" s="29"/>
      <c r="AA94" s="29"/>
      <c r="AB94" s="29"/>
      <c r="AC94" s="29"/>
      <c r="AD94" s="29"/>
      <c r="AE94" s="29"/>
    </row>
    <row r="95" spans="1:47" s="2" customFormat="1" ht="10.35" hidden="1" customHeight="1">
      <c r="A95" s="29"/>
      <c r="B95" s="30"/>
      <c r="C95" s="164"/>
      <c r="D95" s="164"/>
      <c r="E95" s="164"/>
      <c r="F95" s="164"/>
      <c r="G95" s="164"/>
      <c r="H95" s="164"/>
      <c r="I95" s="164"/>
      <c r="J95" s="164"/>
      <c r="K95" s="29"/>
      <c r="L95" s="38"/>
      <c r="S95" s="29"/>
      <c r="T95" s="29"/>
      <c r="U95" s="29"/>
      <c r="V95" s="29"/>
      <c r="W95" s="29"/>
      <c r="X95" s="29"/>
      <c r="Y95" s="29"/>
      <c r="Z95" s="29"/>
      <c r="AA95" s="29"/>
      <c r="AB95" s="29"/>
      <c r="AC95" s="29"/>
      <c r="AD95" s="29"/>
      <c r="AE95" s="29"/>
    </row>
    <row r="96" spans="1:47" s="2" customFormat="1" ht="22.9" hidden="1" customHeight="1">
      <c r="A96" s="29"/>
      <c r="B96" s="30"/>
      <c r="C96" s="194" t="s">
        <v>116</v>
      </c>
      <c r="D96" s="164"/>
      <c r="E96" s="164"/>
      <c r="F96" s="164"/>
      <c r="G96" s="164"/>
      <c r="H96" s="164"/>
      <c r="I96" s="164"/>
      <c r="J96" s="170">
        <f>J122</f>
        <v>0</v>
      </c>
      <c r="K96" s="29"/>
      <c r="L96" s="38"/>
      <c r="S96" s="29"/>
      <c r="T96" s="29"/>
      <c r="U96" s="29"/>
      <c r="V96" s="29"/>
      <c r="W96" s="29"/>
      <c r="X96" s="29"/>
      <c r="Y96" s="29"/>
      <c r="Z96" s="29"/>
      <c r="AA96" s="29"/>
      <c r="AB96" s="29"/>
      <c r="AC96" s="29"/>
      <c r="AD96" s="29"/>
      <c r="AE96" s="29"/>
      <c r="AU96" s="18" t="s">
        <v>117</v>
      </c>
    </row>
    <row r="97" spans="1:31" s="9" customFormat="1" ht="24.95" hidden="1" customHeight="1">
      <c r="B97" s="94"/>
      <c r="C97" s="195"/>
      <c r="D97" s="196" t="s">
        <v>118</v>
      </c>
      <c r="E97" s="197"/>
      <c r="F97" s="197"/>
      <c r="G97" s="197"/>
      <c r="H97" s="197"/>
      <c r="I97" s="197"/>
      <c r="J97" s="198">
        <f>J123</f>
        <v>0</v>
      </c>
      <c r="L97" s="94"/>
    </row>
    <row r="98" spans="1:31" s="10" customFormat="1" ht="19.899999999999999" hidden="1" customHeight="1">
      <c r="B98" s="95"/>
      <c r="C98" s="199"/>
      <c r="D98" s="200" t="s">
        <v>119</v>
      </c>
      <c r="E98" s="201"/>
      <c r="F98" s="201"/>
      <c r="G98" s="201"/>
      <c r="H98" s="201"/>
      <c r="I98" s="201"/>
      <c r="J98" s="202">
        <f>J124</f>
        <v>0</v>
      </c>
      <c r="L98" s="95"/>
    </row>
    <row r="99" spans="1:31" s="10" customFormat="1" ht="19.899999999999999" hidden="1" customHeight="1">
      <c r="B99" s="95"/>
      <c r="C99" s="199"/>
      <c r="D99" s="200" t="s">
        <v>1197</v>
      </c>
      <c r="E99" s="201"/>
      <c r="F99" s="201"/>
      <c r="G99" s="201"/>
      <c r="H99" s="201"/>
      <c r="I99" s="201"/>
      <c r="J99" s="202">
        <f>J141</f>
        <v>0</v>
      </c>
      <c r="L99" s="95"/>
    </row>
    <row r="100" spans="1:31" s="10" customFormat="1" ht="19.899999999999999" hidden="1" customHeight="1">
      <c r="B100" s="95"/>
      <c r="C100" s="199"/>
      <c r="D100" s="200" t="s">
        <v>1198</v>
      </c>
      <c r="E100" s="201"/>
      <c r="F100" s="201"/>
      <c r="G100" s="201"/>
      <c r="H100" s="201"/>
      <c r="I100" s="201"/>
      <c r="J100" s="202">
        <f>J152</f>
        <v>0</v>
      </c>
      <c r="L100" s="95"/>
    </row>
    <row r="101" spans="1:31" s="10" customFormat="1" ht="19.899999999999999" hidden="1" customHeight="1">
      <c r="B101" s="95"/>
      <c r="C101" s="199"/>
      <c r="D101" s="200" t="s">
        <v>128</v>
      </c>
      <c r="E101" s="201"/>
      <c r="F101" s="201"/>
      <c r="G101" s="201"/>
      <c r="H101" s="201"/>
      <c r="I101" s="201"/>
      <c r="J101" s="202">
        <f>J187</f>
        <v>0</v>
      </c>
      <c r="L101" s="95"/>
    </row>
    <row r="102" spans="1:31" s="10" customFormat="1" ht="19.899999999999999" hidden="1" customHeight="1">
      <c r="B102" s="95"/>
      <c r="C102" s="199"/>
      <c r="D102" s="200" t="s">
        <v>129</v>
      </c>
      <c r="E102" s="201"/>
      <c r="F102" s="201"/>
      <c r="G102" s="201"/>
      <c r="H102" s="201"/>
      <c r="I102" s="201"/>
      <c r="J102" s="202">
        <f>J193</f>
        <v>0</v>
      </c>
      <c r="L102" s="95"/>
    </row>
    <row r="103" spans="1:31" s="2" customFormat="1" ht="21.75" hidden="1" customHeight="1">
      <c r="A103" s="29"/>
      <c r="B103" s="30"/>
      <c r="C103" s="164"/>
      <c r="D103" s="164"/>
      <c r="E103" s="164"/>
      <c r="F103" s="164"/>
      <c r="G103" s="164"/>
      <c r="H103" s="164"/>
      <c r="I103" s="164"/>
      <c r="J103" s="164"/>
      <c r="K103" s="29"/>
      <c r="L103" s="38"/>
      <c r="S103" s="29"/>
      <c r="T103" s="29"/>
      <c r="U103" s="29"/>
      <c r="V103" s="29"/>
      <c r="W103" s="29"/>
      <c r="X103" s="29"/>
      <c r="Y103" s="29"/>
      <c r="Z103" s="29"/>
      <c r="AA103" s="29"/>
      <c r="AB103" s="29"/>
      <c r="AC103" s="29"/>
      <c r="AD103" s="29"/>
      <c r="AE103" s="29"/>
    </row>
    <row r="104" spans="1:31" s="2" customFormat="1" ht="6.95" hidden="1" customHeight="1">
      <c r="A104" s="29"/>
      <c r="B104" s="43"/>
      <c r="C104" s="189"/>
      <c r="D104" s="189"/>
      <c r="E104" s="189"/>
      <c r="F104" s="189"/>
      <c r="G104" s="189"/>
      <c r="H104" s="189"/>
      <c r="I104" s="189"/>
      <c r="J104" s="189"/>
      <c r="K104" s="44"/>
      <c r="L104" s="38"/>
      <c r="S104" s="29"/>
      <c r="T104" s="29"/>
      <c r="U104" s="29"/>
      <c r="V104" s="29"/>
      <c r="W104" s="29"/>
      <c r="X104" s="29"/>
      <c r="Y104" s="29"/>
      <c r="Z104" s="29"/>
      <c r="AA104" s="29"/>
      <c r="AB104" s="29"/>
      <c r="AC104" s="29"/>
      <c r="AD104" s="29"/>
      <c r="AE104" s="29"/>
    </row>
    <row r="105" spans="1:31" hidden="1">
      <c r="C105" s="87"/>
      <c r="D105" s="87"/>
      <c r="E105" s="87"/>
      <c r="F105" s="87"/>
      <c r="G105" s="87"/>
      <c r="H105" s="87"/>
      <c r="I105" s="87"/>
      <c r="J105" s="87"/>
    </row>
    <row r="106" spans="1:31" hidden="1">
      <c r="C106" s="87"/>
      <c r="D106" s="87"/>
      <c r="E106" s="87"/>
      <c r="F106" s="87"/>
      <c r="G106" s="87"/>
      <c r="H106" s="87"/>
      <c r="I106" s="87"/>
      <c r="J106" s="87"/>
    </row>
    <row r="107" spans="1:31" hidden="1">
      <c r="C107" s="87"/>
      <c r="D107" s="87"/>
      <c r="E107" s="87"/>
      <c r="F107" s="87"/>
      <c r="G107" s="87"/>
      <c r="H107" s="87"/>
      <c r="I107" s="87"/>
      <c r="J107" s="87"/>
    </row>
    <row r="108" spans="1:31" s="2" customFormat="1" ht="6.95" customHeight="1">
      <c r="A108" s="29"/>
      <c r="B108" s="45"/>
      <c r="C108" s="190"/>
      <c r="D108" s="190"/>
      <c r="E108" s="190"/>
      <c r="F108" s="190"/>
      <c r="G108" s="190"/>
      <c r="H108" s="190"/>
      <c r="I108" s="190"/>
      <c r="J108" s="190"/>
      <c r="K108" s="46"/>
      <c r="L108" s="38"/>
      <c r="S108" s="29"/>
      <c r="T108" s="29"/>
      <c r="U108" s="29"/>
      <c r="V108" s="29"/>
      <c r="W108" s="29"/>
      <c r="X108" s="29"/>
      <c r="Y108" s="29"/>
      <c r="Z108" s="29"/>
      <c r="AA108" s="29"/>
      <c r="AB108" s="29"/>
      <c r="AC108" s="29"/>
      <c r="AD108" s="29"/>
      <c r="AE108" s="29"/>
    </row>
    <row r="109" spans="1:31" s="2" customFormat="1" ht="24.95" customHeight="1">
      <c r="A109" s="29"/>
      <c r="B109" s="30"/>
      <c r="C109" s="162" t="s">
        <v>130</v>
      </c>
      <c r="D109" s="164"/>
      <c r="E109" s="164"/>
      <c r="F109" s="164"/>
      <c r="G109" s="164"/>
      <c r="H109" s="164"/>
      <c r="I109" s="164"/>
      <c r="J109" s="164"/>
      <c r="K109" s="29"/>
      <c r="L109" s="38"/>
      <c r="S109" s="29"/>
      <c r="T109" s="29"/>
      <c r="U109" s="29"/>
      <c r="V109" s="29"/>
      <c r="W109" s="29"/>
      <c r="X109" s="29"/>
      <c r="Y109" s="29"/>
      <c r="Z109" s="29"/>
      <c r="AA109" s="29"/>
      <c r="AB109" s="29"/>
      <c r="AC109" s="29"/>
      <c r="AD109" s="29"/>
      <c r="AE109" s="29"/>
    </row>
    <row r="110" spans="1:31" s="2" customFormat="1" ht="6.95" customHeight="1">
      <c r="A110" s="29"/>
      <c r="B110" s="30"/>
      <c r="C110" s="164"/>
      <c r="D110" s="164"/>
      <c r="E110" s="164"/>
      <c r="F110" s="164"/>
      <c r="G110" s="164"/>
      <c r="H110" s="164"/>
      <c r="I110" s="164"/>
      <c r="J110" s="164"/>
      <c r="K110" s="29"/>
      <c r="L110" s="38"/>
      <c r="S110" s="29"/>
      <c r="T110" s="29"/>
      <c r="U110" s="29"/>
      <c r="V110" s="29"/>
      <c r="W110" s="29"/>
      <c r="X110" s="29"/>
      <c r="Y110" s="29"/>
      <c r="Z110" s="29"/>
      <c r="AA110" s="29"/>
      <c r="AB110" s="29"/>
      <c r="AC110" s="29"/>
      <c r="AD110" s="29"/>
      <c r="AE110" s="29"/>
    </row>
    <row r="111" spans="1:31" s="2" customFormat="1" ht="12" customHeight="1">
      <c r="A111" s="29"/>
      <c r="B111" s="30"/>
      <c r="C111" s="163" t="s">
        <v>14</v>
      </c>
      <c r="D111" s="164"/>
      <c r="E111" s="164"/>
      <c r="F111" s="164"/>
      <c r="G111" s="164"/>
      <c r="H111" s="164"/>
      <c r="I111" s="164"/>
      <c r="J111" s="164"/>
      <c r="K111" s="29"/>
      <c r="L111" s="38"/>
      <c r="S111" s="29"/>
      <c r="T111" s="29"/>
      <c r="U111" s="29"/>
      <c r="V111" s="29"/>
      <c r="W111" s="29"/>
      <c r="X111" s="29"/>
      <c r="Y111" s="29"/>
      <c r="Z111" s="29"/>
      <c r="AA111" s="29"/>
      <c r="AB111" s="29"/>
      <c r="AC111" s="29"/>
      <c r="AD111" s="29"/>
      <c r="AE111" s="29"/>
    </row>
    <row r="112" spans="1:31" s="2" customFormat="1" ht="16.5" customHeight="1">
      <c r="A112" s="29"/>
      <c r="B112" s="30"/>
      <c r="C112" s="164"/>
      <c r="D112" s="164"/>
      <c r="E112" s="283" t="str">
        <f>E7</f>
        <v>Revitalizace parkoviště u NB</v>
      </c>
      <c r="F112" s="284"/>
      <c r="G112" s="284"/>
      <c r="H112" s="284"/>
      <c r="I112" s="164"/>
      <c r="J112" s="164"/>
      <c r="K112" s="29"/>
      <c r="L112" s="38"/>
      <c r="S112" s="29"/>
      <c r="T112" s="29"/>
      <c r="U112" s="29"/>
      <c r="V112" s="29"/>
      <c r="W112" s="29"/>
      <c r="X112" s="29"/>
      <c r="Y112" s="29"/>
      <c r="Z112" s="29"/>
      <c r="AA112" s="29"/>
      <c r="AB112" s="29"/>
      <c r="AC112" s="29"/>
      <c r="AD112" s="29"/>
      <c r="AE112" s="29"/>
    </row>
    <row r="113" spans="1:65" s="2" customFormat="1" ht="12" customHeight="1">
      <c r="A113" s="29"/>
      <c r="B113" s="30"/>
      <c r="C113" s="163" t="s">
        <v>111</v>
      </c>
      <c r="D113" s="164"/>
      <c r="E113" s="164"/>
      <c r="F113" s="164"/>
      <c r="G113" s="164"/>
      <c r="H113" s="164"/>
      <c r="I113" s="164"/>
      <c r="J113" s="164"/>
      <c r="K113" s="29"/>
      <c r="L113" s="38"/>
      <c r="S113" s="29"/>
      <c r="T113" s="29"/>
      <c r="U113" s="29"/>
      <c r="V113" s="29"/>
      <c r="W113" s="29"/>
      <c r="X113" s="29"/>
      <c r="Y113" s="29"/>
      <c r="Z113" s="29"/>
      <c r="AA113" s="29"/>
      <c r="AB113" s="29"/>
      <c r="AC113" s="29"/>
      <c r="AD113" s="29"/>
      <c r="AE113" s="29"/>
    </row>
    <row r="114" spans="1:65" s="2" customFormat="1" ht="16.5" customHeight="1">
      <c r="A114" s="29"/>
      <c r="B114" s="30"/>
      <c r="C114" s="164"/>
      <c r="D114" s="164"/>
      <c r="E114" s="281" t="str">
        <f>E9</f>
        <v>07 - Kanalizace</v>
      </c>
      <c r="F114" s="282"/>
      <c r="G114" s="282"/>
      <c r="H114" s="282"/>
      <c r="I114" s="164"/>
      <c r="J114" s="164"/>
      <c r="K114" s="29"/>
      <c r="L114" s="38"/>
      <c r="S114" s="29"/>
      <c r="T114" s="29"/>
      <c r="U114" s="29"/>
      <c r="V114" s="29"/>
      <c r="W114" s="29"/>
      <c r="X114" s="29"/>
      <c r="Y114" s="29"/>
      <c r="Z114" s="29"/>
      <c r="AA114" s="29"/>
      <c r="AB114" s="29"/>
      <c r="AC114" s="29"/>
      <c r="AD114" s="29"/>
      <c r="AE114" s="29"/>
    </row>
    <row r="115" spans="1:65" s="2" customFormat="1" ht="6.95" customHeight="1">
      <c r="A115" s="29"/>
      <c r="B115" s="30"/>
      <c r="C115" s="164"/>
      <c r="D115" s="164"/>
      <c r="E115" s="164"/>
      <c r="F115" s="164"/>
      <c r="G115" s="164"/>
      <c r="H115" s="164"/>
      <c r="I115" s="164"/>
      <c r="J115" s="164"/>
      <c r="K115" s="29"/>
      <c r="L115" s="38"/>
      <c r="S115" s="29"/>
      <c r="T115" s="29"/>
      <c r="U115" s="29"/>
      <c r="V115" s="29"/>
      <c r="W115" s="29"/>
      <c r="X115" s="29"/>
      <c r="Y115" s="29"/>
      <c r="Z115" s="29"/>
      <c r="AA115" s="29"/>
      <c r="AB115" s="29"/>
      <c r="AC115" s="29"/>
      <c r="AD115" s="29"/>
      <c r="AE115" s="29"/>
    </row>
    <row r="116" spans="1:65" s="2" customFormat="1" ht="12" customHeight="1">
      <c r="A116" s="29"/>
      <c r="B116" s="30"/>
      <c r="C116" s="163" t="s">
        <v>18</v>
      </c>
      <c r="D116" s="164"/>
      <c r="E116" s="164"/>
      <c r="F116" s="165" t="str">
        <f>F12</f>
        <v xml:space="preserve">Praha </v>
      </c>
      <c r="G116" s="164"/>
      <c r="H116" s="164"/>
      <c r="I116" s="163" t="s">
        <v>20</v>
      </c>
      <c r="J116" s="166" t="str">
        <f>IF(J12="","",J12)</f>
        <v>17. 9. 2025</v>
      </c>
      <c r="K116" s="29"/>
      <c r="L116" s="38"/>
      <c r="S116" s="29"/>
      <c r="T116" s="29"/>
      <c r="U116" s="29"/>
      <c r="V116" s="29"/>
      <c r="W116" s="29"/>
      <c r="X116" s="29"/>
      <c r="Y116" s="29"/>
      <c r="Z116" s="29"/>
      <c r="AA116" s="29"/>
      <c r="AB116" s="29"/>
      <c r="AC116" s="29"/>
      <c r="AD116" s="29"/>
      <c r="AE116" s="29"/>
    </row>
    <row r="117" spans="1:65" s="2" customFormat="1" ht="6.95" customHeight="1">
      <c r="A117" s="29"/>
      <c r="B117" s="30"/>
      <c r="C117" s="164"/>
      <c r="D117" s="164"/>
      <c r="E117" s="164"/>
      <c r="F117" s="164"/>
      <c r="G117" s="164"/>
      <c r="H117" s="164"/>
      <c r="I117" s="164"/>
      <c r="J117" s="164"/>
      <c r="K117" s="29"/>
      <c r="L117" s="38"/>
      <c r="S117" s="29"/>
      <c r="T117" s="29"/>
      <c r="U117" s="29"/>
      <c r="V117" s="29"/>
      <c r="W117" s="29"/>
      <c r="X117" s="29"/>
      <c r="Y117" s="29"/>
      <c r="Z117" s="29"/>
      <c r="AA117" s="29"/>
      <c r="AB117" s="29"/>
      <c r="AC117" s="29"/>
      <c r="AD117" s="29"/>
      <c r="AE117" s="29"/>
    </row>
    <row r="118" spans="1:65" s="2" customFormat="1" ht="15.2" customHeight="1">
      <c r="A118" s="29"/>
      <c r="B118" s="30"/>
      <c r="C118" s="163" t="s">
        <v>22</v>
      </c>
      <c r="D118" s="164"/>
      <c r="E118" s="164"/>
      <c r="F118" s="165" t="str">
        <f>E15</f>
        <v xml:space="preserve"> </v>
      </c>
      <c r="G118" s="164"/>
      <c r="H118" s="164"/>
      <c r="I118" s="163" t="s">
        <v>27</v>
      </c>
      <c r="J118" s="191" t="str">
        <f>E21</f>
        <v xml:space="preserve"> </v>
      </c>
      <c r="K118" s="29"/>
      <c r="L118" s="38"/>
      <c r="S118" s="29"/>
      <c r="T118" s="29"/>
      <c r="U118" s="29"/>
      <c r="V118" s="29"/>
      <c r="W118" s="29"/>
      <c r="X118" s="29"/>
      <c r="Y118" s="29"/>
      <c r="Z118" s="29"/>
      <c r="AA118" s="29"/>
      <c r="AB118" s="29"/>
      <c r="AC118" s="29"/>
      <c r="AD118" s="29"/>
      <c r="AE118" s="29"/>
    </row>
    <row r="119" spans="1:65" s="2" customFormat="1" ht="15.2" customHeight="1">
      <c r="A119" s="29"/>
      <c r="B119" s="30"/>
      <c r="C119" s="163" t="s">
        <v>26</v>
      </c>
      <c r="D119" s="164"/>
      <c r="E119" s="164"/>
      <c r="F119" s="165" t="str">
        <f>IF(E18="","",E18)</f>
        <v xml:space="preserve"> </v>
      </c>
      <c r="G119" s="164"/>
      <c r="H119" s="164"/>
      <c r="I119" s="163" t="s">
        <v>29</v>
      </c>
      <c r="J119" s="191" t="str">
        <f>E24</f>
        <v>Ing. Milan Dušek</v>
      </c>
      <c r="K119" s="29"/>
      <c r="L119" s="38"/>
      <c r="S119" s="29"/>
      <c r="T119" s="29"/>
      <c r="U119" s="29"/>
      <c r="V119" s="29"/>
      <c r="W119" s="29"/>
      <c r="X119" s="29"/>
      <c r="Y119" s="29"/>
      <c r="Z119" s="29"/>
      <c r="AA119" s="29"/>
      <c r="AB119" s="29"/>
      <c r="AC119" s="29"/>
      <c r="AD119" s="29"/>
      <c r="AE119" s="29"/>
    </row>
    <row r="120" spans="1:65" s="2" customFormat="1" ht="10.35" customHeight="1">
      <c r="A120" s="29"/>
      <c r="B120" s="30"/>
      <c r="C120" s="164"/>
      <c r="D120" s="164"/>
      <c r="E120" s="164"/>
      <c r="F120" s="164"/>
      <c r="G120" s="164"/>
      <c r="H120" s="164"/>
      <c r="I120" s="164"/>
      <c r="J120" s="164"/>
      <c r="K120" s="29"/>
      <c r="L120" s="38"/>
      <c r="S120" s="29"/>
      <c r="T120" s="29"/>
      <c r="U120" s="29"/>
      <c r="V120" s="29"/>
      <c r="W120" s="29"/>
      <c r="X120" s="29"/>
      <c r="Y120" s="29"/>
      <c r="Z120" s="29"/>
      <c r="AA120" s="29"/>
      <c r="AB120" s="29"/>
      <c r="AC120" s="29"/>
      <c r="AD120" s="29"/>
      <c r="AE120" s="29"/>
    </row>
    <row r="121" spans="1:65" s="11" customFormat="1" ht="29.25" customHeight="1">
      <c r="A121" s="96"/>
      <c r="B121" s="97"/>
      <c r="C121" s="203" t="s">
        <v>131</v>
      </c>
      <c r="D121" s="204" t="s">
        <v>57</v>
      </c>
      <c r="E121" s="204" t="s">
        <v>53</v>
      </c>
      <c r="F121" s="204" t="s">
        <v>54</v>
      </c>
      <c r="G121" s="204" t="s">
        <v>132</v>
      </c>
      <c r="H121" s="204" t="s">
        <v>133</v>
      </c>
      <c r="I121" s="204" t="s">
        <v>134</v>
      </c>
      <c r="J121" s="205" t="s">
        <v>115</v>
      </c>
      <c r="K121" s="98" t="s">
        <v>135</v>
      </c>
      <c r="L121" s="99"/>
      <c r="M121" s="57" t="s">
        <v>1</v>
      </c>
      <c r="N121" s="58" t="s">
        <v>36</v>
      </c>
      <c r="O121" s="58" t="s">
        <v>136</v>
      </c>
      <c r="P121" s="58" t="s">
        <v>137</v>
      </c>
      <c r="Q121" s="58" t="s">
        <v>138</v>
      </c>
      <c r="R121" s="58" t="s">
        <v>139</v>
      </c>
      <c r="S121" s="58" t="s">
        <v>140</v>
      </c>
      <c r="T121" s="59" t="s">
        <v>141</v>
      </c>
      <c r="U121" s="96"/>
      <c r="V121" s="96"/>
      <c r="W121" s="96"/>
      <c r="X121" s="96"/>
      <c r="Y121" s="96"/>
      <c r="Z121" s="96"/>
      <c r="AA121" s="96"/>
      <c r="AB121" s="96"/>
      <c r="AC121" s="96"/>
      <c r="AD121" s="96"/>
      <c r="AE121" s="96"/>
    </row>
    <row r="122" spans="1:65" s="2" customFormat="1" ht="22.9" customHeight="1">
      <c r="A122" s="29"/>
      <c r="B122" s="30"/>
      <c r="C122" s="206" t="s">
        <v>142</v>
      </c>
      <c r="D122" s="164"/>
      <c r="E122" s="164"/>
      <c r="F122" s="164"/>
      <c r="G122" s="164"/>
      <c r="H122" s="164"/>
      <c r="I122" s="164"/>
      <c r="J122" s="207">
        <f>BK122</f>
        <v>0</v>
      </c>
      <c r="K122" s="29"/>
      <c r="L122" s="30"/>
      <c r="M122" s="60"/>
      <c r="N122" s="51"/>
      <c r="O122" s="61"/>
      <c r="P122" s="100">
        <f>P123</f>
        <v>1276.8542490000002</v>
      </c>
      <c r="Q122" s="61"/>
      <c r="R122" s="100">
        <f>R123</f>
        <v>157.25432096</v>
      </c>
      <c r="S122" s="61"/>
      <c r="T122" s="101">
        <f>T123</f>
        <v>15.727</v>
      </c>
      <c r="U122" s="29"/>
      <c r="V122" s="29"/>
      <c r="W122" s="29"/>
      <c r="X122" s="29"/>
      <c r="Y122" s="29"/>
      <c r="Z122" s="29"/>
      <c r="AA122" s="29"/>
      <c r="AB122" s="29"/>
      <c r="AC122" s="29"/>
      <c r="AD122" s="29"/>
      <c r="AE122" s="29"/>
      <c r="AT122" s="18" t="s">
        <v>71</v>
      </c>
      <c r="AU122" s="18" t="s">
        <v>117</v>
      </c>
      <c r="BK122" s="102">
        <f>BK123</f>
        <v>0</v>
      </c>
    </row>
    <row r="123" spans="1:65" s="12" customFormat="1" ht="25.9" customHeight="1">
      <c r="B123" s="103"/>
      <c r="C123" s="208"/>
      <c r="D123" s="209" t="s">
        <v>71</v>
      </c>
      <c r="E123" s="210" t="s">
        <v>143</v>
      </c>
      <c r="F123" s="210" t="s">
        <v>144</v>
      </c>
      <c r="G123" s="208"/>
      <c r="H123" s="208"/>
      <c r="I123" s="208"/>
      <c r="J123" s="211">
        <f>BK123</f>
        <v>0</v>
      </c>
      <c r="L123" s="103"/>
      <c r="M123" s="105"/>
      <c r="N123" s="106"/>
      <c r="O123" s="106"/>
      <c r="P123" s="107">
        <f>P124+P141+P152+P187+P193</f>
        <v>1276.8542490000002</v>
      </c>
      <c r="Q123" s="106"/>
      <c r="R123" s="107">
        <f>R124+R141+R152+R187+R193</f>
        <v>157.25432096</v>
      </c>
      <c r="S123" s="106"/>
      <c r="T123" s="108">
        <f>T124+T141+T152+T187+T193</f>
        <v>15.727</v>
      </c>
      <c r="AR123" s="104" t="s">
        <v>80</v>
      </c>
      <c r="AT123" s="109" t="s">
        <v>71</v>
      </c>
      <c r="AU123" s="109" t="s">
        <v>72</v>
      </c>
      <c r="AY123" s="104" t="s">
        <v>145</v>
      </c>
      <c r="BK123" s="110">
        <f>BK124+BK141+BK152+BK187+BK193</f>
        <v>0</v>
      </c>
    </row>
    <row r="124" spans="1:65" s="12" customFormat="1" ht="22.9" customHeight="1">
      <c r="B124" s="103"/>
      <c r="C124" s="208"/>
      <c r="D124" s="209" t="s">
        <v>71</v>
      </c>
      <c r="E124" s="212" t="s">
        <v>80</v>
      </c>
      <c r="F124" s="212" t="s">
        <v>146</v>
      </c>
      <c r="G124" s="208"/>
      <c r="H124" s="208"/>
      <c r="I124" s="208"/>
      <c r="J124" s="213">
        <f>BK124</f>
        <v>0</v>
      </c>
      <c r="L124" s="103"/>
      <c r="M124" s="105"/>
      <c r="N124" s="106"/>
      <c r="O124" s="106"/>
      <c r="P124" s="107">
        <f>SUM(P125:P140)</f>
        <v>659.44900000000018</v>
      </c>
      <c r="Q124" s="106"/>
      <c r="R124" s="107">
        <f>SUM(R125:R140)</f>
        <v>128.55104</v>
      </c>
      <c r="S124" s="106"/>
      <c r="T124" s="108">
        <f>SUM(T125:T140)</f>
        <v>0</v>
      </c>
      <c r="AR124" s="104" t="s">
        <v>80</v>
      </c>
      <c r="AT124" s="109" t="s">
        <v>71</v>
      </c>
      <c r="AU124" s="109" t="s">
        <v>80</v>
      </c>
      <c r="AY124" s="104" t="s">
        <v>145</v>
      </c>
      <c r="BK124" s="110">
        <f>SUM(BK125:BK140)</f>
        <v>0</v>
      </c>
    </row>
    <row r="125" spans="1:65" s="2" customFormat="1" ht="33" customHeight="1">
      <c r="A125" s="29"/>
      <c r="B125" s="111"/>
      <c r="C125" s="214" t="s">
        <v>80</v>
      </c>
      <c r="D125" s="214" t="s">
        <v>147</v>
      </c>
      <c r="E125" s="215" t="s">
        <v>1199</v>
      </c>
      <c r="F125" s="216" t="s">
        <v>1200</v>
      </c>
      <c r="G125" s="217" t="s">
        <v>168</v>
      </c>
      <c r="H125" s="218">
        <v>554.32000000000005</v>
      </c>
      <c r="I125" s="239">
        <v>0</v>
      </c>
      <c r="J125" s="219">
        <f>ROUND(I125*H125,2)</f>
        <v>0</v>
      </c>
      <c r="K125" s="112"/>
      <c r="L125" s="30"/>
      <c r="M125" s="113" t="s">
        <v>1</v>
      </c>
      <c r="N125" s="114" t="s">
        <v>37</v>
      </c>
      <c r="O125" s="115">
        <v>0.33600000000000002</v>
      </c>
      <c r="P125" s="115">
        <f>O125*H125</f>
        <v>186.25152000000003</v>
      </c>
      <c r="Q125" s="115">
        <v>0</v>
      </c>
      <c r="R125" s="115">
        <f>Q125*H125</f>
        <v>0</v>
      </c>
      <c r="S125" s="115">
        <v>0</v>
      </c>
      <c r="T125" s="116">
        <f>S125*H125</f>
        <v>0</v>
      </c>
      <c r="U125" s="29"/>
      <c r="V125" s="29"/>
      <c r="W125" s="29"/>
      <c r="X125" s="29"/>
      <c r="Y125" s="29"/>
      <c r="Z125" s="29"/>
      <c r="AA125" s="29"/>
      <c r="AB125" s="29"/>
      <c r="AC125" s="29"/>
      <c r="AD125" s="29"/>
      <c r="AE125" s="29"/>
      <c r="AR125" s="117" t="s">
        <v>151</v>
      </c>
      <c r="AT125" s="117" t="s">
        <v>147</v>
      </c>
      <c r="AU125" s="117" t="s">
        <v>82</v>
      </c>
      <c r="AY125" s="18" t="s">
        <v>145</v>
      </c>
      <c r="BE125" s="118">
        <f>IF(N125="základní",J125,0)</f>
        <v>0</v>
      </c>
      <c r="BF125" s="118">
        <f>IF(N125="snížená",J125,0)</f>
        <v>0</v>
      </c>
      <c r="BG125" s="118">
        <f>IF(N125="zákl. přenesená",J125,0)</f>
        <v>0</v>
      </c>
      <c r="BH125" s="118">
        <f>IF(N125="sníž. přenesená",J125,0)</f>
        <v>0</v>
      </c>
      <c r="BI125" s="118">
        <f>IF(N125="nulová",J125,0)</f>
        <v>0</v>
      </c>
      <c r="BJ125" s="18" t="s">
        <v>80</v>
      </c>
      <c r="BK125" s="118">
        <f>ROUND(I125*H125,2)</f>
        <v>0</v>
      </c>
      <c r="BL125" s="18" t="s">
        <v>151</v>
      </c>
      <c r="BM125" s="117" t="s">
        <v>1201</v>
      </c>
    </row>
    <row r="126" spans="1:65" s="2" customFormat="1" ht="21.75" customHeight="1">
      <c r="A126" s="29"/>
      <c r="B126" s="111"/>
      <c r="C126" s="214" t="s">
        <v>82</v>
      </c>
      <c r="D126" s="214" t="s">
        <v>147</v>
      </c>
      <c r="E126" s="215" t="s">
        <v>1630</v>
      </c>
      <c r="F126" s="216" t="s">
        <v>1631</v>
      </c>
      <c r="G126" s="217" t="s">
        <v>150</v>
      </c>
      <c r="H126" s="218">
        <v>656</v>
      </c>
      <c r="I126" s="239">
        <v>0</v>
      </c>
      <c r="J126" s="219">
        <f>ROUND(I126*H126,2)</f>
        <v>0</v>
      </c>
      <c r="K126" s="112"/>
      <c r="L126" s="30"/>
      <c r="M126" s="113" t="s">
        <v>1</v>
      </c>
      <c r="N126" s="114" t="s">
        <v>37</v>
      </c>
      <c r="O126" s="115">
        <v>0.23599999999999999</v>
      </c>
      <c r="P126" s="115">
        <f>O126*H126</f>
        <v>154.816</v>
      </c>
      <c r="Q126" s="115">
        <v>8.4000000000000003E-4</v>
      </c>
      <c r="R126" s="115">
        <f>Q126*H126</f>
        <v>0.55103999999999997</v>
      </c>
      <c r="S126" s="115">
        <v>0</v>
      </c>
      <c r="T126" s="116">
        <f>S126*H126</f>
        <v>0</v>
      </c>
      <c r="U126" s="29"/>
      <c r="V126" s="29"/>
      <c r="W126" s="29"/>
      <c r="X126" s="29"/>
      <c r="Y126" s="29"/>
      <c r="Z126" s="29"/>
      <c r="AA126" s="29"/>
      <c r="AB126" s="29"/>
      <c r="AC126" s="29"/>
      <c r="AD126" s="29"/>
      <c r="AE126" s="29"/>
      <c r="AR126" s="117" t="s">
        <v>151</v>
      </c>
      <c r="AT126" s="117" t="s">
        <v>147</v>
      </c>
      <c r="AU126" s="117" t="s">
        <v>82</v>
      </c>
      <c r="AY126" s="18" t="s">
        <v>145</v>
      </c>
      <c r="BE126" s="118">
        <f>IF(N126="základní",J126,0)</f>
        <v>0</v>
      </c>
      <c r="BF126" s="118">
        <f>IF(N126="snížená",J126,0)</f>
        <v>0</v>
      </c>
      <c r="BG126" s="118">
        <f>IF(N126="zákl. přenesená",J126,0)</f>
        <v>0</v>
      </c>
      <c r="BH126" s="118">
        <f>IF(N126="sníž. přenesená",J126,0)</f>
        <v>0</v>
      </c>
      <c r="BI126" s="118">
        <f>IF(N126="nulová",J126,0)</f>
        <v>0</v>
      </c>
      <c r="BJ126" s="18" t="s">
        <v>80</v>
      </c>
      <c r="BK126" s="118">
        <f>ROUND(I126*H126,2)</f>
        <v>0</v>
      </c>
      <c r="BL126" s="18" t="s">
        <v>151</v>
      </c>
      <c r="BM126" s="117" t="s">
        <v>1202</v>
      </c>
    </row>
    <row r="127" spans="1:65" s="2" customFormat="1" ht="24.2" customHeight="1">
      <c r="A127" s="29"/>
      <c r="B127" s="111"/>
      <c r="C127" s="214" t="s">
        <v>161</v>
      </c>
      <c r="D127" s="214" t="s">
        <v>147</v>
      </c>
      <c r="E127" s="215" t="s">
        <v>1203</v>
      </c>
      <c r="F127" s="216" t="s">
        <v>1204</v>
      </c>
      <c r="G127" s="217" t="s">
        <v>150</v>
      </c>
      <c r="H127" s="218">
        <v>656</v>
      </c>
      <c r="I127" s="239">
        <v>0</v>
      </c>
      <c r="J127" s="219">
        <f>ROUND(I127*H127,2)</f>
        <v>0</v>
      </c>
      <c r="K127" s="112"/>
      <c r="L127" s="30"/>
      <c r="M127" s="113" t="s">
        <v>1</v>
      </c>
      <c r="N127" s="114" t="s">
        <v>37</v>
      </c>
      <c r="O127" s="115">
        <v>0.216</v>
      </c>
      <c r="P127" s="115">
        <f>O127*H127</f>
        <v>141.696</v>
      </c>
      <c r="Q127" s="115">
        <v>0</v>
      </c>
      <c r="R127" s="115">
        <f>Q127*H127</f>
        <v>0</v>
      </c>
      <c r="S127" s="115">
        <v>0</v>
      </c>
      <c r="T127" s="116">
        <f>S127*H127</f>
        <v>0</v>
      </c>
      <c r="U127" s="29"/>
      <c r="V127" s="29"/>
      <c r="W127" s="29"/>
      <c r="X127" s="29"/>
      <c r="Y127" s="29"/>
      <c r="Z127" s="29"/>
      <c r="AA127" s="29"/>
      <c r="AB127" s="29"/>
      <c r="AC127" s="29"/>
      <c r="AD127" s="29"/>
      <c r="AE127" s="29"/>
      <c r="AR127" s="117" t="s">
        <v>151</v>
      </c>
      <c r="AT127" s="117" t="s">
        <v>147</v>
      </c>
      <c r="AU127" s="117" t="s">
        <v>82</v>
      </c>
      <c r="AY127" s="18" t="s">
        <v>145</v>
      </c>
      <c r="BE127" s="118">
        <f>IF(N127="základní",J127,0)</f>
        <v>0</v>
      </c>
      <c r="BF127" s="118">
        <f>IF(N127="snížená",J127,0)</f>
        <v>0</v>
      </c>
      <c r="BG127" s="118">
        <f>IF(N127="zákl. přenesená",J127,0)</f>
        <v>0</v>
      </c>
      <c r="BH127" s="118">
        <f>IF(N127="sníž. přenesená",J127,0)</f>
        <v>0</v>
      </c>
      <c r="BI127" s="118">
        <f>IF(N127="nulová",J127,0)</f>
        <v>0</v>
      </c>
      <c r="BJ127" s="18" t="s">
        <v>80</v>
      </c>
      <c r="BK127" s="118">
        <f>ROUND(I127*H127,2)</f>
        <v>0</v>
      </c>
      <c r="BL127" s="18" t="s">
        <v>151</v>
      </c>
      <c r="BM127" s="117" t="s">
        <v>1205</v>
      </c>
    </row>
    <row r="128" spans="1:65" s="2" customFormat="1" ht="37.9" customHeight="1">
      <c r="A128" s="29"/>
      <c r="B128" s="111"/>
      <c r="C128" s="214" t="s">
        <v>151</v>
      </c>
      <c r="D128" s="214" t="s">
        <v>147</v>
      </c>
      <c r="E128" s="215" t="s">
        <v>177</v>
      </c>
      <c r="F128" s="216" t="s">
        <v>178</v>
      </c>
      <c r="G128" s="217" t="s">
        <v>168</v>
      </c>
      <c r="H128" s="218">
        <v>126</v>
      </c>
      <c r="I128" s="239">
        <v>0</v>
      </c>
      <c r="J128" s="219">
        <f>ROUND(I128*H128,2)</f>
        <v>0</v>
      </c>
      <c r="K128" s="112"/>
      <c r="L128" s="30"/>
      <c r="M128" s="113" t="s">
        <v>1</v>
      </c>
      <c r="N128" s="114" t="s">
        <v>37</v>
      </c>
      <c r="O128" s="115">
        <v>8.6999999999999994E-2</v>
      </c>
      <c r="P128" s="115">
        <f>O128*H128</f>
        <v>10.962</v>
      </c>
      <c r="Q128" s="115">
        <v>0</v>
      </c>
      <c r="R128" s="115">
        <f>Q128*H128</f>
        <v>0</v>
      </c>
      <c r="S128" s="115">
        <v>0</v>
      </c>
      <c r="T128" s="116">
        <f>S128*H128</f>
        <v>0</v>
      </c>
      <c r="U128" s="29"/>
      <c r="V128" s="29"/>
      <c r="W128" s="29"/>
      <c r="X128" s="29"/>
      <c r="Y128" s="29"/>
      <c r="Z128" s="29"/>
      <c r="AA128" s="29"/>
      <c r="AB128" s="29"/>
      <c r="AC128" s="29"/>
      <c r="AD128" s="29"/>
      <c r="AE128" s="29"/>
      <c r="AR128" s="117" t="s">
        <v>151</v>
      </c>
      <c r="AT128" s="117" t="s">
        <v>147</v>
      </c>
      <c r="AU128" s="117" t="s">
        <v>82</v>
      </c>
      <c r="AY128" s="18" t="s">
        <v>145</v>
      </c>
      <c r="BE128" s="118">
        <f>IF(N128="základní",J128,0)</f>
        <v>0</v>
      </c>
      <c r="BF128" s="118">
        <f>IF(N128="snížená",J128,0)</f>
        <v>0</v>
      </c>
      <c r="BG128" s="118">
        <f>IF(N128="zákl. přenesená",J128,0)</f>
        <v>0</v>
      </c>
      <c r="BH128" s="118">
        <f>IF(N128="sníž. přenesená",J128,0)</f>
        <v>0</v>
      </c>
      <c r="BI128" s="118">
        <f>IF(N128="nulová",J128,0)</f>
        <v>0</v>
      </c>
      <c r="BJ128" s="18" t="s">
        <v>80</v>
      </c>
      <c r="BK128" s="118">
        <f>ROUND(I128*H128,2)</f>
        <v>0</v>
      </c>
      <c r="BL128" s="18" t="s">
        <v>151</v>
      </c>
      <c r="BM128" s="117" t="s">
        <v>1206</v>
      </c>
    </row>
    <row r="129" spans="1:65" s="2" customFormat="1" ht="37.9" customHeight="1">
      <c r="A129" s="29"/>
      <c r="B129" s="111"/>
      <c r="C129" s="214" t="s">
        <v>171</v>
      </c>
      <c r="D129" s="214" t="s">
        <v>147</v>
      </c>
      <c r="E129" s="215" t="s">
        <v>183</v>
      </c>
      <c r="F129" s="216" t="s">
        <v>184</v>
      </c>
      <c r="G129" s="217" t="s">
        <v>168</v>
      </c>
      <c r="H129" s="218">
        <v>1260</v>
      </c>
      <c r="I129" s="239">
        <v>0</v>
      </c>
      <c r="J129" s="219">
        <f>ROUND(I129*H129,2)</f>
        <v>0</v>
      </c>
      <c r="K129" s="112"/>
      <c r="L129" s="30"/>
      <c r="M129" s="113" t="s">
        <v>1</v>
      </c>
      <c r="N129" s="114" t="s">
        <v>37</v>
      </c>
      <c r="O129" s="115">
        <v>5.0000000000000001E-3</v>
      </c>
      <c r="P129" s="115">
        <f>O129*H129</f>
        <v>6.3</v>
      </c>
      <c r="Q129" s="115">
        <v>0</v>
      </c>
      <c r="R129" s="115">
        <f>Q129*H129</f>
        <v>0</v>
      </c>
      <c r="S129" s="115">
        <v>0</v>
      </c>
      <c r="T129" s="116">
        <f>S129*H129</f>
        <v>0</v>
      </c>
      <c r="U129" s="29"/>
      <c r="V129" s="29"/>
      <c r="W129" s="29"/>
      <c r="X129" s="29"/>
      <c r="Y129" s="29"/>
      <c r="Z129" s="29"/>
      <c r="AA129" s="29"/>
      <c r="AB129" s="29"/>
      <c r="AC129" s="29"/>
      <c r="AD129" s="29"/>
      <c r="AE129" s="29"/>
      <c r="AR129" s="117" t="s">
        <v>151</v>
      </c>
      <c r="AT129" s="117" t="s">
        <v>147</v>
      </c>
      <c r="AU129" s="117" t="s">
        <v>82</v>
      </c>
      <c r="AY129" s="18" t="s">
        <v>145</v>
      </c>
      <c r="BE129" s="118">
        <f>IF(N129="základní",J129,0)</f>
        <v>0</v>
      </c>
      <c r="BF129" s="118">
        <f>IF(N129="snížená",J129,0)</f>
        <v>0</v>
      </c>
      <c r="BG129" s="118">
        <f>IF(N129="zákl. přenesená",J129,0)</f>
        <v>0</v>
      </c>
      <c r="BH129" s="118">
        <f>IF(N129="sníž. přenesená",J129,0)</f>
        <v>0</v>
      </c>
      <c r="BI129" s="118">
        <f>IF(N129="nulová",J129,0)</f>
        <v>0</v>
      </c>
      <c r="BJ129" s="18" t="s">
        <v>80</v>
      </c>
      <c r="BK129" s="118">
        <f>ROUND(I129*H129,2)</f>
        <v>0</v>
      </c>
      <c r="BL129" s="18" t="s">
        <v>151</v>
      </c>
      <c r="BM129" s="117" t="s">
        <v>1207</v>
      </c>
    </row>
    <row r="130" spans="1:65" s="13" customFormat="1">
      <c r="B130" s="119"/>
      <c r="C130" s="220"/>
      <c r="D130" s="221" t="s">
        <v>153</v>
      </c>
      <c r="E130" s="220"/>
      <c r="F130" s="223" t="s">
        <v>1208</v>
      </c>
      <c r="G130" s="220"/>
      <c r="H130" s="224">
        <v>1260</v>
      </c>
      <c r="I130" s="246"/>
      <c r="J130" s="220"/>
      <c r="L130" s="119"/>
      <c r="M130" s="122"/>
      <c r="N130" s="123"/>
      <c r="O130" s="123"/>
      <c r="P130" s="123"/>
      <c r="Q130" s="123"/>
      <c r="R130" s="123"/>
      <c r="S130" s="123"/>
      <c r="T130" s="124"/>
      <c r="AT130" s="121" t="s">
        <v>153</v>
      </c>
      <c r="AU130" s="121" t="s">
        <v>82</v>
      </c>
      <c r="AV130" s="13" t="s">
        <v>82</v>
      </c>
      <c r="AW130" s="13" t="s">
        <v>3</v>
      </c>
      <c r="AX130" s="13" t="s">
        <v>80</v>
      </c>
      <c r="AY130" s="121" t="s">
        <v>145</v>
      </c>
    </row>
    <row r="131" spans="1:65" s="2" customFormat="1" ht="24.2" customHeight="1">
      <c r="A131" s="29"/>
      <c r="B131" s="111"/>
      <c r="C131" s="214" t="s">
        <v>176</v>
      </c>
      <c r="D131" s="214" t="s">
        <v>147</v>
      </c>
      <c r="E131" s="215" t="s">
        <v>1209</v>
      </c>
      <c r="F131" s="216" t="s">
        <v>1210</v>
      </c>
      <c r="G131" s="217" t="s">
        <v>168</v>
      </c>
      <c r="H131" s="218">
        <v>321.72000000000003</v>
      </c>
      <c r="I131" s="239">
        <v>0</v>
      </c>
      <c r="J131" s="219">
        <f>ROUND(I131*H131,2)</f>
        <v>0</v>
      </c>
      <c r="K131" s="112"/>
      <c r="L131" s="30"/>
      <c r="M131" s="113" t="s">
        <v>1</v>
      </c>
      <c r="N131" s="114" t="s">
        <v>37</v>
      </c>
      <c r="O131" s="115">
        <v>7.1999999999999995E-2</v>
      </c>
      <c r="P131" s="115">
        <f>O131*H131</f>
        <v>23.16384</v>
      </c>
      <c r="Q131" s="115">
        <v>0</v>
      </c>
      <c r="R131" s="115">
        <f>Q131*H131</f>
        <v>0</v>
      </c>
      <c r="S131" s="115">
        <v>0</v>
      </c>
      <c r="T131" s="116">
        <f>S131*H131</f>
        <v>0</v>
      </c>
      <c r="U131" s="29"/>
      <c r="V131" s="29"/>
      <c r="W131" s="29"/>
      <c r="X131" s="29"/>
      <c r="Y131" s="29"/>
      <c r="Z131" s="29"/>
      <c r="AA131" s="29"/>
      <c r="AB131" s="29"/>
      <c r="AC131" s="29"/>
      <c r="AD131" s="29"/>
      <c r="AE131" s="29"/>
      <c r="AR131" s="117" t="s">
        <v>151</v>
      </c>
      <c r="AT131" s="117" t="s">
        <v>147</v>
      </c>
      <c r="AU131" s="117" t="s">
        <v>82</v>
      </c>
      <c r="AY131" s="18" t="s">
        <v>145</v>
      </c>
      <c r="BE131" s="118">
        <f>IF(N131="základní",J131,0)</f>
        <v>0</v>
      </c>
      <c r="BF131" s="118">
        <f>IF(N131="snížená",J131,0)</f>
        <v>0</v>
      </c>
      <c r="BG131" s="118">
        <f>IF(N131="zákl. přenesená",J131,0)</f>
        <v>0</v>
      </c>
      <c r="BH131" s="118">
        <f>IF(N131="sníž. přenesená",J131,0)</f>
        <v>0</v>
      </c>
      <c r="BI131" s="118">
        <f>IF(N131="nulová",J131,0)</f>
        <v>0</v>
      </c>
      <c r="BJ131" s="18" t="s">
        <v>80</v>
      </c>
      <c r="BK131" s="118">
        <f>ROUND(I131*H131,2)</f>
        <v>0</v>
      </c>
      <c r="BL131" s="18" t="s">
        <v>151</v>
      </c>
      <c r="BM131" s="117" t="s">
        <v>1211</v>
      </c>
    </row>
    <row r="132" spans="1:65" s="13" customFormat="1">
      <c r="B132" s="119"/>
      <c r="C132" s="220"/>
      <c r="D132" s="221" t="s">
        <v>153</v>
      </c>
      <c r="E132" s="222" t="s">
        <v>1</v>
      </c>
      <c r="F132" s="223" t="s">
        <v>1212</v>
      </c>
      <c r="G132" s="220"/>
      <c r="H132" s="224">
        <v>321.72000000000003</v>
      </c>
      <c r="I132" s="246"/>
      <c r="J132" s="220"/>
      <c r="L132" s="119"/>
      <c r="M132" s="122"/>
      <c r="N132" s="123"/>
      <c r="O132" s="123"/>
      <c r="P132" s="123"/>
      <c r="Q132" s="123"/>
      <c r="R132" s="123"/>
      <c r="S132" s="123"/>
      <c r="T132" s="124"/>
      <c r="AT132" s="121" t="s">
        <v>153</v>
      </c>
      <c r="AU132" s="121" t="s">
        <v>82</v>
      </c>
      <c r="AV132" s="13" t="s">
        <v>82</v>
      </c>
      <c r="AW132" s="13" t="s">
        <v>28</v>
      </c>
      <c r="AX132" s="13" t="s">
        <v>80</v>
      </c>
      <c r="AY132" s="121" t="s">
        <v>145</v>
      </c>
    </row>
    <row r="133" spans="1:65" s="2" customFormat="1" ht="33" customHeight="1">
      <c r="A133" s="29"/>
      <c r="B133" s="111"/>
      <c r="C133" s="214" t="s">
        <v>182</v>
      </c>
      <c r="D133" s="214" t="s">
        <v>147</v>
      </c>
      <c r="E133" s="215" t="s">
        <v>194</v>
      </c>
      <c r="F133" s="216" t="s">
        <v>195</v>
      </c>
      <c r="G133" s="217" t="s">
        <v>196</v>
      </c>
      <c r="H133" s="218">
        <v>226.8</v>
      </c>
      <c r="I133" s="239">
        <v>0</v>
      </c>
      <c r="J133" s="219">
        <f>ROUND(I133*H133,2)</f>
        <v>0</v>
      </c>
      <c r="K133" s="112"/>
      <c r="L133" s="30"/>
      <c r="M133" s="113" t="s">
        <v>1</v>
      </c>
      <c r="N133" s="114" t="s">
        <v>37</v>
      </c>
      <c r="O133" s="115">
        <v>0</v>
      </c>
      <c r="P133" s="115">
        <f>O133*H133</f>
        <v>0</v>
      </c>
      <c r="Q133" s="115">
        <v>0</v>
      </c>
      <c r="R133" s="115">
        <f>Q133*H133</f>
        <v>0</v>
      </c>
      <c r="S133" s="115">
        <v>0</v>
      </c>
      <c r="T133" s="116">
        <f>S133*H133</f>
        <v>0</v>
      </c>
      <c r="U133" s="29"/>
      <c r="V133" s="29"/>
      <c r="W133" s="29"/>
      <c r="X133" s="29"/>
      <c r="Y133" s="29"/>
      <c r="Z133" s="29"/>
      <c r="AA133" s="29"/>
      <c r="AB133" s="29"/>
      <c r="AC133" s="29"/>
      <c r="AD133" s="29"/>
      <c r="AE133" s="29"/>
      <c r="AR133" s="117" t="s">
        <v>151</v>
      </c>
      <c r="AT133" s="117" t="s">
        <v>147</v>
      </c>
      <c r="AU133" s="117" t="s">
        <v>82</v>
      </c>
      <c r="AY133" s="18" t="s">
        <v>145</v>
      </c>
      <c r="BE133" s="118">
        <f>IF(N133="základní",J133,0)</f>
        <v>0</v>
      </c>
      <c r="BF133" s="118">
        <f>IF(N133="snížená",J133,0)</f>
        <v>0</v>
      </c>
      <c r="BG133" s="118">
        <f>IF(N133="zákl. přenesená",J133,0)</f>
        <v>0</v>
      </c>
      <c r="BH133" s="118">
        <f>IF(N133="sníž. přenesená",J133,0)</f>
        <v>0</v>
      </c>
      <c r="BI133" s="118">
        <f>IF(N133="nulová",J133,0)</f>
        <v>0</v>
      </c>
      <c r="BJ133" s="18" t="s">
        <v>80</v>
      </c>
      <c r="BK133" s="118">
        <f>ROUND(I133*H133,2)</f>
        <v>0</v>
      </c>
      <c r="BL133" s="18" t="s">
        <v>151</v>
      </c>
      <c r="BM133" s="117" t="s">
        <v>1213</v>
      </c>
    </row>
    <row r="134" spans="1:65" s="13" customFormat="1">
      <c r="B134" s="119"/>
      <c r="C134" s="220"/>
      <c r="D134" s="221" t="s">
        <v>153</v>
      </c>
      <c r="E134" s="222" t="s">
        <v>1</v>
      </c>
      <c r="F134" s="223" t="s">
        <v>1214</v>
      </c>
      <c r="G134" s="220"/>
      <c r="H134" s="224">
        <v>226.8</v>
      </c>
      <c r="I134" s="246"/>
      <c r="J134" s="220"/>
      <c r="L134" s="119"/>
      <c r="M134" s="122"/>
      <c r="N134" s="123"/>
      <c r="O134" s="123"/>
      <c r="P134" s="123"/>
      <c r="Q134" s="123"/>
      <c r="R134" s="123"/>
      <c r="S134" s="123"/>
      <c r="T134" s="124"/>
      <c r="AT134" s="121" t="s">
        <v>153</v>
      </c>
      <c r="AU134" s="121" t="s">
        <v>82</v>
      </c>
      <c r="AV134" s="13" t="s">
        <v>82</v>
      </c>
      <c r="AW134" s="13" t="s">
        <v>28</v>
      </c>
      <c r="AX134" s="13" t="s">
        <v>80</v>
      </c>
      <c r="AY134" s="121" t="s">
        <v>145</v>
      </c>
    </row>
    <row r="135" spans="1:65" s="2" customFormat="1" ht="16.5" customHeight="1">
      <c r="A135" s="29"/>
      <c r="B135" s="111"/>
      <c r="C135" s="214" t="s">
        <v>188</v>
      </c>
      <c r="D135" s="214" t="s">
        <v>147</v>
      </c>
      <c r="E135" s="215" t="s">
        <v>1215</v>
      </c>
      <c r="F135" s="216" t="s">
        <v>1216</v>
      </c>
      <c r="G135" s="217" t="s">
        <v>168</v>
      </c>
      <c r="H135" s="218">
        <v>321.72000000000003</v>
      </c>
      <c r="I135" s="239">
        <v>0</v>
      </c>
      <c r="J135" s="219">
        <f>ROUND(I135*H135,2)</f>
        <v>0</v>
      </c>
      <c r="K135" s="112"/>
      <c r="L135" s="30"/>
      <c r="M135" s="113" t="s">
        <v>1</v>
      </c>
      <c r="N135" s="114" t="s">
        <v>37</v>
      </c>
      <c r="O135" s="115">
        <v>8.9999999999999993E-3</v>
      </c>
      <c r="P135" s="115">
        <f>O135*H135</f>
        <v>2.8954800000000001</v>
      </c>
      <c r="Q135" s="115">
        <v>0</v>
      </c>
      <c r="R135" s="115">
        <f>Q135*H135</f>
        <v>0</v>
      </c>
      <c r="S135" s="115">
        <v>0</v>
      </c>
      <c r="T135" s="116">
        <f>S135*H135</f>
        <v>0</v>
      </c>
      <c r="U135" s="29"/>
      <c r="V135" s="29"/>
      <c r="W135" s="29"/>
      <c r="X135" s="29"/>
      <c r="Y135" s="29"/>
      <c r="Z135" s="29"/>
      <c r="AA135" s="29"/>
      <c r="AB135" s="29"/>
      <c r="AC135" s="29"/>
      <c r="AD135" s="29"/>
      <c r="AE135" s="29"/>
      <c r="AR135" s="117" t="s">
        <v>151</v>
      </c>
      <c r="AT135" s="117" t="s">
        <v>147</v>
      </c>
      <c r="AU135" s="117" t="s">
        <v>82</v>
      </c>
      <c r="AY135" s="18" t="s">
        <v>145</v>
      </c>
      <c r="BE135" s="118">
        <f>IF(N135="základní",J135,0)</f>
        <v>0</v>
      </c>
      <c r="BF135" s="118">
        <f>IF(N135="snížená",J135,0)</f>
        <v>0</v>
      </c>
      <c r="BG135" s="118">
        <f>IF(N135="zákl. přenesená",J135,0)</f>
        <v>0</v>
      </c>
      <c r="BH135" s="118">
        <f>IF(N135="sníž. přenesená",J135,0)</f>
        <v>0</v>
      </c>
      <c r="BI135" s="118">
        <f>IF(N135="nulová",J135,0)</f>
        <v>0</v>
      </c>
      <c r="BJ135" s="18" t="s">
        <v>80</v>
      </c>
      <c r="BK135" s="118">
        <f>ROUND(I135*H135,2)</f>
        <v>0</v>
      </c>
      <c r="BL135" s="18" t="s">
        <v>151</v>
      </c>
      <c r="BM135" s="117" t="s">
        <v>1217</v>
      </c>
    </row>
    <row r="136" spans="1:65" s="13" customFormat="1">
      <c r="B136" s="119"/>
      <c r="C136" s="220"/>
      <c r="D136" s="221" t="s">
        <v>153</v>
      </c>
      <c r="E136" s="222" t="s">
        <v>1</v>
      </c>
      <c r="F136" s="223" t="s">
        <v>1212</v>
      </c>
      <c r="G136" s="220"/>
      <c r="H136" s="224">
        <v>321.72000000000003</v>
      </c>
      <c r="I136" s="246"/>
      <c r="J136" s="220"/>
      <c r="L136" s="119"/>
      <c r="M136" s="122"/>
      <c r="N136" s="123"/>
      <c r="O136" s="123"/>
      <c r="P136" s="123"/>
      <c r="Q136" s="123"/>
      <c r="R136" s="123"/>
      <c r="S136" s="123"/>
      <c r="T136" s="124"/>
      <c r="AT136" s="121" t="s">
        <v>153</v>
      </c>
      <c r="AU136" s="121" t="s">
        <v>82</v>
      </c>
      <c r="AV136" s="13" t="s">
        <v>82</v>
      </c>
      <c r="AW136" s="13" t="s">
        <v>28</v>
      </c>
      <c r="AX136" s="13" t="s">
        <v>80</v>
      </c>
      <c r="AY136" s="121" t="s">
        <v>145</v>
      </c>
    </row>
    <row r="137" spans="1:65" s="2" customFormat="1" ht="24.2" customHeight="1">
      <c r="A137" s="29"/>
      <c r="B137" s="111"/>
      <c r="C137" s="214" t="s">
        <v>193</v>
      </c>
      <c r="D137" s="214" t="s">
        <v>147</v>
      </c>
      <c r="E137" s="215" t="s">
        <v>199</v>
      </c>
      <c r="F137" s="216" t="s">
        <v>200</v>
      </c>
      <c r="G137" s="217" t="s">
        <v>168</v>
      </c>
      <c r="H137" s="218">
        <v>321.72000000000003</v>
      </c>
      <c r="I137" s="239">
        <v>0</v>
      </c>
      <c r="J137" s="219">
        <f>ROUND(I137*H137,2)</f>
        <v>0</v>
      </c>
      <c r="K137" s="112"/>
      <c r="L137" s="30"/>
      <c r="M137" s="113" t="s">
        <v>1</v>
      </c>
      <c r="N137" s="114" t="s">
        <v>37</v>
      </c>
      <c r="O137" s="115">
        <v>0.32800000000000001</v>
      </c>
      <c r="P137" s="115">
        <f>O137*H137</f>
        <v>105.52416000000001</v>
      </c>
      <c r="Q137" s="115">
        <v>0</v>
      </c>
      <c r="R137" s="115">
        <f>Q137*H137</f>
        <v>0</v>
      </c>
      <c r="S137" s="115">
        <v>0</v>
      </c>
      <c r="T137" s="116">
        <f>S137*H137</f>
        <v>0</v>
      </c>
      <c r="U137" s="29"/>
      <c r="V137" s="29"/>
      <c r="W137" s="29"/>
      <c r="X137" s="29"/>
      <c r="Y137" s="29"/>
      <c r="Z137" s="29"/>
      <c r="AA137" s="29"/>
      <c r="AB137" s="29"/>
      <c r="AC137" s="29"/>
      <c r="AD137" s="29"/>
      <c r="AE137" s="29"/>
      <c r="AR137" s="117" t="s">
        <v>151</v>
      </c>
      <c r="AT137" s="117" t="s">
        <v>147</v>
      </c>
      <c r="AU137" s="117" t="s">
        <v>82</v>
      </c>
      <c r="AY137" s="18" t="s">
        <v>145</v>
      </c>
      <c r="BE137" s="118">
        <f>IF(N137="základní",J137,0)</f>
        <v>0</v>
      </c>
      <c r="BF137" s="118">
        <f>IF(N137="snížená",J137,0)</f>
        <v>0</v>
      </c>
      <c r="BG137" s="118">
        <f>IF(N137="zákl. přenesená",J137,0)</f>
        <v>0</v>
      </c>
      <c r="BH137" s="118">
        <f>IF(N137="sníž. přenesená",J137,0)</f>
        <v>0</v>
      </c>
      <c r="BI137" s="118">
        <f>IF(N137="nulová",J137,0)</f>
        <v>0</v>
      </c>
      <c r="BJ137" s="18" t="s">
        <v>80</v>
      </c>
      <c r="BK137" s="118">
        <f>ROUND(I137*H137,2)</f>
        <v>0</v>
      </c>
      <c r="BL137" s="18" t="s">
        <v>151</v>
      </c>
      <c r="BM137" s="117" t="s">
        <v>1218</v>
      </c>
    </row>
    <row r="138" spans="1:65" s="2" customFormat="1" ht="24.2" customHeight="1">
      <c r="A138" s="29"/>
      <c r="B138" s="111"/>
      <c r="C138" s="214" t="s">
        <v>107</v>
      </c>
      <c r="D138" s="214" t="s">
        <v>147</v>
      </c>
      <c r="E138" s="215" t="s">
        <v>1219</v>
      </c>
      <c r="F138" s="216" t="s">
        <v>1220</v>
      </c>
      <c r="G138" s="217" t="s">
        <v>168</v>
      </c>
      <c r="H138" s="218">
        <v>64</v>
      </c>
      <c r="I138" s="239">
        <v>0</v>
      </c>
      <c r="J138" s="219">
        <f>ROUND(I138*H138,2)</f>
        <v>0</v>
      </c>
      <c r="K138" s="112"/>
      <c r="L138" s="30"/>
      <c r="M138" s="113" t="s">
        <v>1</v>
      </c>
      <c r="N138" s="114" t="s">
        <v>37</v>
      </c>
      <c r="O138" s="115">
        <v>0.435</v>
      </c>
      <c r="P138" s="115">
        <f>O138*H138</f>
        <v>27.84</v>
      </c>
      <c r="Q138" s="115">
        <v>0</v>
      </c>
      <c r="R138" s="115">
        <f>Q138*H138</f>
        <v>0</v>
      </c>
      <c r="S138" s="115">
        <v>0</v>
      </c>
      <c r="T138" s="116">
        <f>S138*H138</f>
        <v>0</v>
      </c>
      <c r="U138" s="29"/>
      <c r="V138" s="29"/>
      <c r="W138" s="29"/>
      <c r="X138" s="29"/>
      <c r="Y138" s="29"/>
      <c r="Z138" s="29"/>
      <c r="AA138" s="29"/>
      <c r="AB138" s="29"/>
      <c r="AC138" s="29"/>
      <c r="AD138" s="29"/>
      <c r="AE138" s="29"/>
      <c r="AR138" s="117" t="s">
        <v>151</v>
      </c>
      <c r="AT138" s="117" t="s">
        <v>147</v>
      </c>
      <c r="AU138" s="117" t="s">
        <v>82</v>
      </c>
      <c r="AY138" s="18" t="s">
        <v>145</v>
      </c>
      <c r="BE138" s="118">
        <f>IF(N138="základní",J138,0)</f>
        <v>0</v>
      </c>
      <c r="BF138" s="118">
        <f>IF(N138="snížená",J138,0)</f>
        <v>0</v>
      </c>
      <c r="BG138" s="118">
        <f>IF(N138="zákl. přenesená",J138,0)</f>
        <v>0</v>
      </c>
      <c r="BH138" s="118">
        <f>IF(N138="sníž. přenesená",J138,0)</f>
        <v>0</v>
      </c>
      <c r="BI138" s="118">
        <f>IF(N138="nulová",J138,0)</f>
        <v>0</v>
      </c>
      <c r="BJ138" s="18" t="s">
        <v>80</v>
      </c>
      <c r="BK138" s="118">
        <f>ROUND(I138*H138,2)</f>
        <v>0</v>
      </c>
      <c r="BL138" s="18" t="s">
        <v>151</v>
      </c>
      <c r="BM138" s="117" t="s">
        <v>1221</v>
      </c>
    </row>
    <row r="139" spans="1:65" s="2" customFormat="1" ht="16.5" customHeight="1">
      <c r="A139" s="29"/>
      <c r="B139" s="111"/>
      <c r="C139" s="233" t="s">
        <v>202</v>
      </c>
      <c r="D139" s="233" t="s">
        <v>316</v>
      </c>
      <c r="E139" s="234" t="s">
        <v>1222</v>
      </c>
      <c r="F139" s="235" t="s">
        <v>1223</v>
      </c>
      <c r="G139" s="236" t="s">
        <v>196</v>
      </c>
      <c r="H139" s="237">
        <v>128</v>
      </c>
      <c r="I139" s="239">
        <v>0</v>
      </c>
      <c r="J139" s="238">
        <f>ROUND(I139*H139,2)</f>
        <v>0</v>
      </c>
      <c r="K139" s="135"/>
      <c r="L139" s="136"/>
      <c r="M139" s="137" t="s">
        <v>1</v>
      </c>
      <c r="N139" s="138" t="s">
        <v>37</v>
      </c>
      <c r="O139" s="115">
        <v>0</v>
      </c>
      <c r="P139" s="115">
        <f>O139*H139</f>
        <v>0</v>
      </c>
      <c r="Q139" s="115">
        <v>1</v>
      </c>
      <c r="R139" s="115">
        <f>Q139*H139</f>
        <v>128</v>
      </c>
      <c r="S139" s="115">
        <v>0</v>
      </c>
      <c r="T139" s="116">
        <f>S139*H139</f>
        <v>0</v>
      </c>
      <c r="U139" s="29"/>
      <c r="V139" s="29"/>
      <c r="W139" s="29"/>
      <c r="X139" s="29"/>
      <c r="Y139" s="29"/>
      <c r="Z139" s="29"/>
      <c r="AA139" s="29"/>
      <c r="AB139" s="29"/>
      <c r="AC139" s="29"/>
      <c r="AD139" s="29"/>
      <c r="AE139" s="29"/>
      <c r="AR139" s="117" t="s">
        <v>188</v>
      </c>
      <c r="AT139" s="117" t="s">
        <v>316</v>
      </c>
      <c r="AU139" s="117" t="s">
        <v>82</v>
      </c>
      <c r="AY139" s="18" t="s">
        <v>145</v>
      </c>
      <c r="BE139" s="118">
        <f>IF(N139="základní",J139,0)</f>
        <v>0</v>
      </c>
      <c r="BF139" s="118">
        <f>IF(N139="snížená",J139,0)</f>
        <v>0</v>
      </c>
      <c r="BG139" s="118">
        <f>IF(N139="zákl. přenesená",J139,0)</f>
        <v>0</v>
      </c>
      <c r="BH139" s="118">
        <f>IF(N139="sníž. přenesená",J139,0)</f>
        <v>0</v>
      </c>
      <c r="BI139" s="118">
        <f>IF(N139="nulová",J139,0)</f>
        <v>0</v>
      </c>
      <c r="BJ139" s="18" t="s">
        <v>80</v>
      </c>
      <c r="BK139" s="118">
        <f>ROUND(I139*H139,2)</f>
        <v>0</v>
      </c>
      <c r="BL139" s="18" t="s">
        <v>151</v>
      </c>
      <c r="BM139" s="117" t="s">
        <v>1224</v>
      </c>
    </row>
    <row r="140" spans="1:65" s="13" customFormat="1">
      <c r="B140" s="119"/>
      <c r="C140" s="220"/>
      <c r="D140" s="221" t="s">
        <v>153</v>
      </c>
      <c r="E140" s="220"/>
      <c r="F140" s="223" t="s">
        <v>1225</v>
      </c>
      <c r="G140" s="220"/>
      <c r="H140" s="224">
        <v>128</v>
      </c>
      <c r="I140" s="220"/>
      <c r="J140" s="220"/>
      <c r="L140" s="119"/>
      <c r="M140" s="122"/>
      <c r="N140" s="123"/>
      <c r="O140" s="123"/>
      <c r="P140" s="123"/>
      <c r="Q140" s="123"/>
      <c r="R140" s="123"/>
      <c r="S140" s="123"/>
      <c r="T140" s="124"/>
      <c r="AT140" s="121" t="s">
        <v>153</v>
      </c>
      <c r="AU140" s="121" t="s">
        <v>82</v>
      </c>
      <c r="AV140" s="13" t="s">
        <v>82</v>
      </c>
      <c r="AW140" s="13" t="s">
        <v>3</v>
      </c>
      <c r="AX140" s="13" t="s">
        <v>80</v>
      </c>
      <c r="AY140" s="121" t="s">
        <v>145</v>
      </c>
    </row>
    <row r="141" spans="1:65" s="12" customFormat="1" ht="22.9" customHeight="1">
      <c r="B141" s="103"/>
      <c r="C141" s="208"/>
      <c r="D141" s="209" t="s">
        <v>71</v>
      </c>
      <c r="E141" s="212" t="s">
        <v>151</v>
      </c>
      <c r="F141" s="212" t="s">
        <v>1226</v>
      </c>
      <c r="G141" s="208"/>
      <c r="H141" s="208"/>
      <c r="I141" s="208"/>
      <c r="J141" s="213">
        <f>BK141</f>
        <v>0</v>
      </c>
      <c r="L141" s="103"/>
      <c r="M141" s="105"/>
      <c r="N141" s="106"/>
      <c r="O141" s="106"/>
      <c r="P141" s="107">
        <f>SUM(P142:P151)</f>
        <v>29.199097999999999</v>
      </c>
      <c r="Q141" s="106"/>
      <c r="R141" s="107">
        <f>SUM(R142:R151)</f>
        <v>0.16086685999999997</v>
      </c>
      <c r="S141" s="106"/>
      <c r="T141" s="108">
        <f>SUM(T142:T151)</f>
        <v>0</v>
      </c>
      <c r="AR141" s="104" t="s">
        <v>80</v>
      </c>
      <c r="AT141" s="109" t="s">
        <v>71</v>
      </c>
      <c r="AU141" s="109" t="s">
        <v>80</v>
      </c>
      <c r="AY141" s="104" t="s">
        <v>145</v>
      </c>
      <c r="BK141" s="110">
        <f>SUM(BK142:BK151)</f>
        <v>0</v>
      </c>
    </row>
    <row r="142" spans="1:65" s="2" customFormat="1" ht="16.5" customHeight="1">
      <c r="A142" s="29"/>
      <c r="B142" s="111"/>
      <c r="C142" s="214" t="s">
        <v>8</v>
      </c>
      <c r="D142" s="214" t="s">
        <v>147</v>
      </c>
      <c r="E142" s="215" t="s">
        <v>1227</v>
      </c>
      <c r="F142" s="216" t="s">
        <v>1228</v>
      </c>
      <c r="G142" s="217" t="s">
        <v>168</v>
      </c>
      <c r="H142" s="218">
        <v>14.76</v>
      </c>
      <c r="I142" s="239">
        <v>0</v>
      </c>
      <c r="J142" s="219">
        <f>ROUND(I142*H142,2)</f>
        <v>0</v>
      </c>
      <c r="K142" s="112"/>
      <c r="L142" s="30"/>
      <c r="M142" s="113" t="s">
        <v>1</v>
      </c>
      <c r="N142" s="114" t="s">
        <v>37</v>
      </c>
      <c r="O142" s="115">
        <v>1.3169999999999999</v>
      </c>
      <c r="P142" s="115">
        <f>O142*H142</f>
        <v>19.43892</v>
      </c>
      <c r="Q142" s="115">
        <v>0</v>
      </c>
      <c r="R142" s="115">
        <f>Q142*H142</f>
        <v>0</v>
      </c>
      <c r="S142" s="115">
        <v>0</v>
      </c>
      <c r="T142" s="116">
        <f>S142*H142</f>
        <v>0</v>
      </c>
      <c r="U142" s="29"/>
      <c r="V142" s="29"/>
      <c r="W142" s="29"/>
      <c r="X142" s="29"/>
      <c r="Y142" s="29"/>
      <c r="Z142" s="29"/>
      <c r="AA142" s="29"/>
      <c r="AB142" s="29"/>
      <c r="AC142" s="29"/>
      <c r="AD142" s="29"/>
      <c r="AE142" s="29"/>
      <c r="AR142" s="117" t="s">
        <v>151</v>
      </c>
      <c r="AT142" s="117" t="s">
        <v>147</v>
      </c>
      <c r="AU142" s="117" t="s">
        <v>82</v>
      </c>
      <c r="AY142" s="18" t="s">
        <v>145</v>
      </c>
      <c r="BE142" s="118">
        <f>IF(N142="základní",J142,0)</f>
        <v>0</v>
      </c>
      <c r="BF142" s="118">
        <f>IF(N142="snížená",J142,0)</f>
        <v>0</v>
      </c>
      <c r="BG142" s="118">
        <f>IF(N142="zákl. přenesená",J142,0)</f>
        <v>0</v>
      </c>
      <c r="BH142" s="118">
        <f>IF(N142="sníž. přenesená",J142,0)</f>
        <v>0</v>
      </c>
      <c r="BI142" s="118">
        <f>IF(N142="nulová",J142,0)</f>
        <v>0</v>
      </c>
      <c r="BJ142" s="18" t="s">
        <v>80</v>
      </c>
      <c r="BK142" s="118">
        <f>ROUND(I142*H142,2)</f>
        <v>0</v>
      </c>
      <c r="BL142" s="18" t="s">
        <v>151</v>
      </c>
      <c r="BM142" s="117" t="s">
        <v>1229</v>
      </c>
    </row>
    <row r="143" spans="1:65" s="13" customFormat="1">
      <c r="B143" s="119"/>
      <c r="C143" s="220"/>
      <c r="D143" s="221" t="s">
        <v>153</v>
      </c>
      <c r="E143" s="222" t="s">
        <v>1</v>
      </c>
      <c r="F143" s="223" t="s">
        <v>1230</v>
      </c>
      <c r="G143" s="220"/>
      <c r="H143" s="224">
        <v>14.76</v>
      </c>
      <c r="I143" s="220"/>
      <c r="J143" s="220"/>
      <c r="L143" s="119"/>
      <c r="M143" s="122"/>
      <c r="N143" s="123"/>
      <c r="O143" s="123"/>
      <c r="P143" s="123"/>
      <c r="Q143" s="123"/>
      <c r="R143" s="123"/>
      <c r="S143" s="123"/>
      <c r="T143" s="124"/>
      <c r="AT143" s="121" t="s">
        <v>153</v>
      </c>
      <c r="AU143" s="121" t="s">
        <v>82</v>
      </c>
      <c r="AV143" s="13" t="s">
        <v>82</v>
      </c>
      <c r="AW143" s="13" t="s">
        <v>28</v>
      </c>
      <c r="AX143" s="13" t="s">
        <v>80</v>
      </c>
      <c r="AY143" s="121" t="s">
        <v>145</v>
      </c>
    </row>
    <row r="144" spans="1:65" s="2" customFormat="1" ht="33" customHeight="1">
      <c r="A144" s="29"/>
      <c r="B144" s="111"/>
      <c r="C144" s="214" t="s">
        <v>212</v>
      </c>
      <c r="D144" s="214" t="s">
        <v>147</v>
      </c>
      <c r="E144" s="215" t="s">
        <v>1231</v>
      </c>
      <c r="F144" s="216" t="s">
        <v>1232</v>
      </c>
      <c r="G144" s="217" t="s">
        <v>168</v>
      </c>
      <c r="H144" s="218">
        <v>1.6879999999999999</v>
      </c>
      <c r="I144" s="239">
        <v>0</v>
      </c>
      <c r="J144" s="219">
        <f>ROUND(I144*H144,2)</f>
        <v>0</v>
      </c>
      <c r="K144" s="112"/>
      <c r="L144" s="30"/>
      <c r="M144" s="113" t="s">
        <v>1</v>
      </c>
      <c r="N144" s="114" t="s">
        <v>37</v>
      </c>
      <c r="O144" s="115">
        <v>1.4650000000000001</v>
      </c>
      <c r="P144" s="115">
        <f>O144*H144</f>
        <v>2.4729200000000002</v>
      </c>
      <c r="Q144" s="115">
        <v>0</v>
      </c>
      <c r="R144" s="115">
        <f>Q144*H144</f>
        <v>0</v>
      </c>
      <c r="S144" s="115">
        <v>0</v>
      </c>
      <c r="T144" s="116">
        <f>S144*H144</f>
        <v>0</v>
      </c>
      <c r="U144" s="29"/>
      <c r="V144" s="29"/>
      <c r="W144" s="29"/>
      <c r="X144" s="29"/>
      <c r="Y144" s="29"/>
      <c r="Z144" s="29"/>
      <c r="AA144" s="29"/>
      <c r="AB144" s="29"/>
      <c r="AC144" s="29"/>
      <c r="AD144" s="29"/>
      <c r="AE144" s="29"/>
      <c r="AR144" s="117" t="s">
        <v>151</v>
      </c>
      <c r="AT144" s="117" t="s">
        <v>147</v>
      </c>
      <c r="AU144" s="117" t="s">
        <v>82</v>
      </c>
      <c r="AY144" s="18" t="s">
        <v>145</v>
      </c>
      <c r="BE144" s="118">
        <f>IF(N144="základní",J144,0)</f>
        <v>0</v>
      </c>
      <c r="BF144" s="118">
        <f>IF(N144="snížená",J144,0)</f>
        <v>0</v>
      </c>
      <c r="BG144" s="118">
        <f>IF(N144="zákl. přenesená",J144,0)</f>
        <v>0</v>
      </c>
      <c r="BH144" s="118">
        <f>IF(N144="sníž. přenesená",J144,0)</f>
        <v>0</v>
      </c>
      <c r="BI144" s="118">
        <f>IF(N144="nulová",J144,0)</f>
        <v>0</v>
      </c>
      <c r="BJ144" s="18" t="s">
        <v>80</v>
      </c>
      <c r="BK144" s="118">
        <f>ROUND(I144*H144,2)</f>
        <v>0</v>
      </c>
      <c r="BL144" s="18" t="s">
        <v>151</v>
      </c>
      <c r="BM144" s="117" t="s">
        <v>1233</v>
      </c>
    </row>
    <row r="145" spans="1:65" s="13" customFormat="1">
      <c r="B145" s="119"/>
      <c r="C145" s="220"/>
      <c r="D145" s="221" t="s">
        <v>153</v>
      </c>
      <c r="E145" s="222" t="s">
        <v>1</v>
      </c>
      <c r="F145" s="223" t="s">
        <v>1234</v>
      </c>
      <c r="G145" s="220"/>
      <c r="H145" s="224">
        <v>1.6879999999999999</v>
      </c>
      <c r="I145" s="220"/>
      <c r="J145" s="220"/>
      <c r="L145" s="119"/>
      <c r="M145" s="122"/>
      <c r="N145" s="123"/>
      <c r="O145" s="123"/>
      <c r="P145" s="123"/>
      <c r="Q145" s="123"/>
      <c r="R145" s="123"/>
      <c r="S145" s="123"/>
      <c r="T145" s="124"/>
      <c r="AT145" s="121" t="s">
        <v>153</v>
      </c>
      <c r="AU145" s="121" t="s">
        <v>82</v>
      </c>
      <c r="AV145" s="13" t="s">
        <v>82</v>
      </c>
      <c r="AW145" s="13" t="s">
        <v>28</v>
      </c>
      <c r="AX145" s="13" t="s">
        <v>80</v>
      </c>
      <c r="AY145" s="121" t="s">
        <v>145</v>
      </c>
    </row>
    <row r="146" spans="1:65" s="2" customFormat="1" ht="33" customHeight="1">
      <c r="A146" s="29"/>
      <c r="B146" s="111"/>
      <c r="C146" s="214" t="s">
        <v>218</v>
      </c>
      <c r="D146" s="214" t="s">
        <v>147</v>
      </c>
      <c r="E146" s="215" t="s">
        <v>1235</v>
      </c>
      <c r="F146" s="216" t="s">
        <v>1236</v>
      </c>
      <c r="G146" s="217" t="s">
        <v>150</v>
      </c>
      <c r="H146" s="218">
        <v>4.5</v>
      </c>
      <c r="I146" s="239">
        <v>0</v>
      </c>
      <c r="J146" s="219">
        <f>ROUND(I146*H146,2)</f>
        <v>0</v>
      </c>
      <c r="K146" s="112"/>
      <c r="L146" s="30"/>
      <c r="M146" s="113" t="s">
        <v>1</v>
      </c>
      <c r="N146" s="114" t="s">
        <v>37</v>
      </c>
      <c r="O146" s="115">
        <v>0.89800000000000002</v>
      </c>
      <c r="P146" s="115">
        <f>O146*H146</f>
        <v>4.0410000000000004</v>
      </c>
      <c r="Q146" s="115">
        <v>7.8799999999999999E-3</v>
      </c>
      <c r="R146" s="115">
        <f>Q146*H146</f>
        <v>3.5459999999999998E-2</v>
      </c>
      <c r="S146" s="115">
        <v>0</v>
      </c>
      <c r="T146" s="116">
        <f>S146*H146</f>
        <v>0</v>
      </c>
      <c r="U146" s="29"/>
      <c r="V146" s="29"/>
      <c r="W146" s="29"/>
      <c r="X146" s="29"/>
      <c r="Y146" s="29"/>
      <c r="Z146" s="29"/>
      <c r="AA146" s="29"/>
      <c r="AB146" s="29"/>
      <c r="AC146" s="29"/>
      <c r="AD146" s="29"/>
      <c r="AE146" s="29"/>
      <c r="AR146" s="117" t="s">
        <v>151</v>
      </c>
      <c r="AT146" s="117" t="s">
        <v>147</v>
      </c>
      <c r="AU146" s="117" t="s">
        <v>82</v>
      </c>
      <c r="AY146" s="18" t="s">
        <v>145</v>
      </c>
      <c r="BE146" s="118">
        <f>IF(N146="základní",J146,0)</f>
        <v>0</v>
      </c>
      <c r="BF146" s="118">
        <f>IF(N146="snížená",J146,0)</f>
        <v>0</v>
      </c>
      <c r="BG146" s="118">
        <f>IF(N146="zákl. přenesená",J146,0)</f>
        <v>0</v>
      </c>
      <c r="BH146" s="118">
        <f>IF(N146="sníž. přenesená",J146,0)</f>
        <v>0</v>
      </c>
      <c r="BI146" s="118">
        <f>IF(N146="nulová",J146,0)</f>
        <v>0</v>
      </c>
      <c r="BJ146" s="18" t="s">
        <v>80</v>
      </c>
      <c r="BK146" s="118">
        <f>ROUND(I146*H146,2)</f>
        <v>0</v>
      </c>
      <c r="BL146" s="18" t="s">
        <v>151</v>
      </c>
      <c r="BM146" s="117" t="s">
        <v>1237</v>
      </c>
    </row>
    <row r="147" spans="1:65" s="13" customFormat="1">
      <c r="B147" s="119"/>
      <c r="C147" s="220"/>
      <c r="D147" s="221" t="s">
        <v>153</v>
      </c>
      <c r="E147" s="222" t="s">
        <v>1</v>
      </c>
      <c r="F147" s="223" t="s">
        <v>1238</v>
      </c>
      <c r="G147" s="220"/>
      <c r="H147" s="224">
        <v>4.5</v>
      </c>
      <c r="I147" s="220"/>
      <c r="J147" s="220"/>
      <c r="L147" s="119"/>
      <c r="M147" s="122"/>
      <c r="N147" s="123"/>
      <c r="O147" s="123"/>
      <c r="P147" s="123"/>
      <c r="Q147" s="123"/>
      <c r="R147" s="123"/>
      <c r="S147" s="123"/>
      <c r="T147" s="124"/>
      <c r="AT147" s="121" t="s">
        <v>153</v>
      </c>
      <c r="AU147" s="121" t="s">
        <v>82</v>
      </c>
      <c r="AV147" s="13" t="s">
        <v>82</v>
      </c>
      <c r="AW147" s="13" t="s">
        <v>28</v>
      </c>
      <c r="AX147" s="13" t="s">
        <v>80</v>
      </c>
      <c r="AY147" s="121" t="s">
        <v>145</v>
      </c>
    </row>
    <row r="148" spans="1:65" s="2" customFormat="1" ht="37.9" customHeight="1">
      <c r="A148" s="29"/>
      <c r="B148" s="111"/>
      <c r="C148" s="214" t="s">
        <v>227</v>
      </c>
      <c r="D148" s="214" t="s">
        <v>147</v>
      </c>
      <c r="E148" s="215" t="s">
        <v>1239</v>
      </c>
      <c r="F148" s="216" t="s">
        <v>1240</v>
      </c>
      <c r="G148" s="217" t="s">
        <v>150</v>
      </c>
      <c r="H148" s="218">
        <v>4.5</v>
      </c>
      <c r="I148" s="239">
        <v>0</v>
      </c>
      <c r="J148" s="219">
        <f>ROUND(I148*H148,2)</f>
        <v>0</v>
      </c>
      <c r="K148" s="112"/>
      <c r="L148" s="30"/>
      <c r="M148" s="113" t="s">
        <v>1</v>
      </c>
      <c r="N148" s="114" t="s">
        <v>37</v>
      </c>
      <c r="O148" s="115">
        <v>0.32200000000000001</v>
      </c>
      <c r="P148" s="115">
        <f>O148*H148</f>
        <v>1.4490000000000001</v>
      </c>
      <c r="Q148" s="115">
        <v>0</v>
      </c>
      <c r="R148" s="115">
        <f>Q148*H148</f>
        <v>0</v>
      </c>
      <c r="S148" s="115">
        <v>0</v>
      </c>
      <c r="T148" s="116">
        <f>S148*H148</f>
        <v>0</v>
      </c>
      <c r="U148" s="29"/>
      <c r="V148" s="29"/>
      <c r="W148" s="29"/>
      <c r="X148" s="29"/>
      <c r="Y148" s="29"/>
      <c r="Z148" s="29"/>
      <c r="AA148" s="29"/>
      <c r="AB148" s="29"/>
      <c r="AC148" s="29"/>
      <c r="AD148" s="29"/>
      <c r="AE148" s="29"/>
      <c r="AR148" s="117" t="s">
        <v>151</v>
      </c>
      <c r="AT148" s="117" t="s">
        <v>147</v>
      </c>
      <c r="AU148" s="117" t="s">
        <v>82</v>
      </c>
      <c r="AY148" s="18" t="s">
        <v>145</v>
      </c>
      <c r="BE148" s="118">
        <f>IF(N148="základní",J148,0)</f>
        <v>0</v>
      </c>
      <c r="BF148" s="118">
        <f>IF(N148="snížená",J148,0)</f>
        <v>0</v>
      </c>
      <c r="BG148" s="118">
        <f>IF(N148="zákl. přenesená",J148,0)</f>
        <v>0</v>
      </c>
      <c r="BH148" s="118">
        <f>IF(N148="sníž. přenesená",J148,0)</f>
        <v>0</v>
      </c>
      <c r="BI148" s="118">
        <f>IF(N148="nulová",J148,0)</f>
        <v>0</v>
      </c>
      <c r="BJ148" s="18" t="s">
        <v>80</v>
      </c>
      <c r="BK148" s="118">
        <f>ROUND(I148*H148,2)</f>
        <v>0</v>
      </c>
      <c r="BL148" s="18" t="s">
        <v>151</v>
      </c>
      <c r="BM148" s="117" t="s">
        <v>1241</v>
      </c>
    </row>
    <row r="149" spans="1:65" s="13" customFormat="1">
      <c r="B149" s="119"/>
      <c r="C149" s="220"/>
      <c r="D149" s="221" t="s">
        <v>153</v>
      </c>
      <c r="E149" s="222" t="s">
        <v>1</v>
      </c>
      <c r="F149" s="223" t="s">
        <v>1238</v>
      </c>
      <c r="G149" s="220"/>
      <c r="H149" s="224">
        <v>4.5</v>
      </c>
      <c r="I149" s="220"/>
      <c r="J149" s="220"/>
      <c r="L149" s="119"/>
      <c r="M149" s="122"/>
      <c r="N149" s="123"/>
      <c r="O149" s="123"/>
      <c r="P149" s="123"/>
      <c r="Q149" s="123"/>
      <c r="R149" s="123"/>
      <c r="S149" s="123"/>
      <c r="T149" s="124"/>
      <c r="AT149" s="121" t="s">
        <v>153</v>
      </c>
      <c r="AU149" s="121" t="s">
        <v>82</v>
      </c>
      <c r="AV149" s="13" t="s">
        <v>82</v>
      </c>
      <c r="AW149" s="13" t="s">
        <v>28</v>
      </c>
      <c r="AX149" s="13" t="s">
        <v>80</v>
      </c>
      <c r="AY149" s="121" t="s">
        <v>145</v>
      </c>
    </row>
    <row r="150" spans="1:65" s="2" customFormat="1" ht="24.2" customHeight="1">
      <c r="A150" s="29"/>
      <c r="B150" s="111"/>
      <c r="C150" s="214" t="s">
        <v>231</v>
      </c>
      <c r="D150" s="214" t="s">
        <v>147</v>
      </c>
      <c r="E150" s="215" t="s">
        <v>1242</v>
      </c>
      <c r="F150" s="216" t="s">
        <v>1243</v>
      </c>
      <c r="G150" s="217" t="s">
        <v>196</v>
      </c>
      <c r="H150" s="218">
        <v>0.11799999999999999</v>
      </c>
      <c r="I150" s="239">
        <v>0</v>
      </c>
      <c r="J150" s="219">
        <f>ROUND(I150*H150,2)</f>
        <v>0</v>
      </c>
      <c r="K150" s="112"/>
      <c r="L150" s="30"/>
      <c r="M150" s="113" t="s">
        <v>1</v>
      </c>
      <c r="N150" s="114" t="s">
        <v>37</v>
      </c>
      <c r="O150" s="115">
        <v>15.231</v>
      </c>
      <c r="P150" s="115">
        <f>O150*H150</f>
        <v>1.7972579999999998</v>
      </c>
      <c r="Q150" s="115">
        <v>1.06277</v>
      </c>
      <c r="R150" s="115">
        <f>Q150*H150</f>
        <v>0.12540685999999998</v>
      </c>
      <c r="S150" s="115">
        <v>0</v>
      </c>
      <c r="T150" s="116">
        <f>S150*H150</f>
        <v>0</v>
      </c>
      <c r="U150" s="29"/>
      <c r="V150" s="29"/>
      <c r="W150" s="29"/>
      <c r="X150" s="29"/>
      <c r="Y150" s="29"/>
      <c r="Z150" s="29"/>
      <c r="AA150" s="29"/>
      <c r="AB150" s="29"/>
      <c r="AC150" s="29"/>
      <c r="AD150" s="29"/>
      <c r="AE150" s="29"/>
      <c r="AR150" s="117" t="s">
        <v>151</v>
      </c>
      <c r="AT150" s="117" t="s">
        <v>147</v>
      </c>
      <c r="AU150" s="117" t="s">
        <v>82</v>
      </c>
      <c r="AY150" s="18" t="s">
        <v>145</v>
      </c>
      <c r="BE150" s="118">
        <f>IF(N150="základní",J150,0)</f>
        <v>0</v>
      </c>
      <c r="BF150" s="118">
        <f>IF(N150="snížená",J150,0)</f>
        <v>0</v>
      </c>
      <c r="BG150" s="118">
        <f>IF(N150="zákl. přenesená",J150,0)</f>
        <v>0</v>
      </c>
      <c r="BH150" s="118">
        <f>IF(N150="sníž. přenesená",J150,0)</f>
        <v>0</v>
      </c>
      <c r="BI150" s="118">
        <f>IF(N150="nulová",J150,0)</f>
        <v>0</v>
      </c>
      <c r="BJ150" s="18" t="s">
        <v>80</v>
      </c>
      <c r="BK150" s="118">
        <f>ROUND(I150*H150,2)</f>
        <v>0</v>
      </c>
      <c r="BL150" s="18" t="s">
        <v>151</v>
      </c>
      <c r="BM150" s="117" t="s">
        <v>1244</v>
      </c>
    </row>
    <row r="151" spans="1:65" s="13" customFormat="1">
      <c r="B151" s="119"/>
      <c r="C151" s="220"/>
      <c r="D151" s="221" t="s">
        <v>153</v>
      </c>
      <c r="E151" s="222" t="s">
        <v>1</v>
      </c>
      <c r="F151" s="223" t="s">
        <v>1245</v>
      </c>
      <c r="G151" s="220"/>
      <c r="H151" s="224">
        <v>0.11799999999999999</v>
      </c>
      <c r="I151" s="220"/>
      <c r="J151" s="220"/>
      <c r="L151" s="119"/>
      <c r="M151" s="122"/>
      <c r="N151" s="123"/>
      <c r="O151" s="123"/>
      <c r="P151" s="123"/>
      <c r="Q151" s="123"/>
      <c r="R151" s="123"/>
      <c r="S151" s="123"/>
      <c r="T151" s="124"/>
      <c r="AT151" s="121" t="s">
        <v>153</v>
      </c>
      <c r="AU151" s="121" t="s">
        <v>82</v>
      </c>
      <c r="AV151" s="13" t="s">
        <v>82</v>
      </c>
      <c r="AW151" s="13" t="s">
        <v>28</v>
      </c>
      <c r="AX151" s="13" t="s">
        <v>80</v>
      </c>
      <c r="AY151" s="121" t="s">
        <v>145</v>
      </c>
    </row>
    <row r="152" spans="1:65" s="12" customFormat="1" ht="22.9" customHeight="1">
      <c r="B152" s="103"/>
      <c r="C152" s="208"/>
      <c r="D152" s="209" t="s">
        <v>71</v>
      </c>
      <c r="E152" s="212" t="s">
        <v>188</v>
      </c>
      <c r="F152" s="212" t="s">
        <v>1246</v>
      </c>
      <c r="G152" s="208"/>
      <c r="H152" s="208"/>
      <c r="I152" s="220"/>
      <c r="J152" s="213">
        <f>BK152</f>
        <v>0</v>
      </c>
      <c r="L152" s="103"/>
      <c r="M152" s="105"/>
      <c r="N152" s="106"/>
      <c r="O152" s="106"/>
      <c r="P152" s="107">
        <f>SUM(P153:P186)</f>
        <v>334.19159999999999</v>
      </c>
      <c r="Q152" s="106"/>
      <c r="R152" s="107">
        <f>SUM(R153:R186)</f>
        <v>28.542414100000002</v>
      </c>
      <c r="S152" s="106"/>
      <c r="T152" s="108">
        <f>SUM(T153:T186)</f>
        <v>15.727</v>
      </c>
      <c r="AR152" s="104" t="s">
        <v>80</v>
      </c>
      <c r="AT152" s="109" t="s">
        <v>71</v>
      </c>
      <c r="AU152" s="109" t="s">
        <v>80</v>
      </c>
      <c r="AY152" s="104" t="s">
        <v>145</v>
      </c>
      <c r="BK152" s="110">
        <f>SUM(BK153:BK186)</f>
        <v>0</v>
      </c>
    </row>
    <row r="153" spans="1:65" s="2" customFormat="1" ht="24.2" customHeight="1">
      <c r="A153" s="29"/>
      <c r="B153" s="111"/>
      <c r="C153" s="214" t="s">
        <v>238</v>
      </c>
      <c r="D153" s="214" t="s">
        <v>147</v>
      </c>
      <c r="E153" s="215" t="s">
        <v>1247</v>
      </c>
      <c r="F153" s="216" t="s">
        <v>1248</v>
      </c>
      <c r="G153" s="217" t="s">
        <v>365</v>
      </c>
      <c r="H153" s="218">
        <v>65</v>
      </c>
      <c r="I153" s="239">
        <v>0</v>
      </c>
      <c r="J153" s="219">
        <f>ROUND(I153*H153,2)</f>
        <v>0</v>
      </c>
      <c r="K153" s="112"/>
      <c r="L153" s="30"/>
      <c r="M153" s="113" t="s">
        <v>1</v>
      </c>
      <c r="N153" s="114" t="s">
        <v>37</v>
      </c>
      <c r="O153" s="115">
        <v>0.16400000000000001</v>
      </c>
      <c r="P153" s="115">
        <f>O153*H153</f>
        <v>10.66</v>
      </c>
      <c r="Q153" s="115">
        <v>0</v>
      </c>
      <c r="R153" s="115">
        <f>Q153*H153</f>
        <v>0</v>
      </c>
      <c r="S153" s="115">
        <v>0.155</v>
      </c>
      <c r="T153" s="116">
        <f>S153*H153</f>
        <v>10.074999999999999</v>
      </c>
      <c r="U153" s="29"/>
      <c r="V153" s="29"/>
      <c r="W153" s="29"/>
      <c r="X153" s="29"/>
      <c r="Y153" s="29"/>
      <c r="Z153" s="29"/>
      <c r="AA153" s="29"/>
      <c r="AB153" s="29"/>
      <c r="AC153" s="29"/>
      <c r="AD153" s="29"/>
      <c r="AE153" s="29"/>
      <c r="AR153" s="117" t="s">
        <v>151</v>
      </c>
      <c r="AT153" s="117" t="s">
        <v>147</v>
      </c>
      <c r="AU153" s="117" t="s">
        <v>82</v>
      </c>
      <c r="AY153" s="18" t="s">
        <v>145</v>
      </c>
      <c r="BE153" s="118">
        <f>IF(N153="základní",J153,0)</f>
        <v>0</v>
      </c>
      <c r="BF153" s="118">
        <f>IF(N153="snížená",J153,0)</f>
        <v>0</v>
      </c>
      <c r="BG153" s="118">
        <f>IF(N153="zákl. přenesená",J153,0)</f>
        <v>0</v>
      </c>
      <c r="BH153" s="118">
        <f>IF(N153="sníž. přenesená",J153,0)</f>
        <v>0</v>
      </c>
      <c r="BI153" s="118">
        <f>IF(N153="nulová",J153,0)</f>
        <v>0</v>
      </c>
      <c r="BJ153" s="18" t="s">
        <v>80</v>
      </c>
      <c r="BK153" s="118">
        <f>ROUND(I153*H153,2)</f>
        <v>0</v>
      </c>
      <c r="BL153" s="18" t="s">
        <v>151</v>
      </c>
      <c r="BM153" s="117" t="s">
        <v>1249</v>
      </c>
    </row>
    <row r="154" spans="1:65" s="2" customFormat="1" ht="24.2" customHeight="1">
      <c r="A154" s="29"/>
      <c r="B154" s="111"/>
      <c r="C154" s="214" t="s">
        <v>243</v>
      </c>
      <c r="D154" s="214" t="s">
        <v>147</v>
      </c>
      <c r="E154" s="215" t="s">
        <v>1250</v>
      </c>
      <c r="F154" s="216" t="s">
        <v>1251</v>
      </c>
      <c r="G154" s="217" t="s">
        <v>365</v>
      </c>
      <c r="H154" s="218">
        <v>68</v>
      </c>
      <c r="I154" s="239">
        <v>0</v>
      </c>
      <c r="J154" s="219">
        <f>ROUND(I154*H154,2)</f>
        <v>0</v>
      </c>
      <c r="K154" s="112"/>
      <c r="L154" s="30"/>
      <c r="M154" s="113" t="s">
        <v>1</v>
      </c>
      <c r="N154" s="114" t="s">
        <v>37</v>
      </c>
      <c r="O154" s="115">
        <v>0.31</v>
      </c>
      <c r="P154" s="115">
        <f>O154*H154</f>
        <v>21.08</v>
      </c>
      <c r="Q154" s="115">
        <v>1.0000000000000001E-5</v>
      </c>
      <c r="R154" s="115">
        <f>Q154*H154</f>
        <v>6.8000000000000005E-4</v>
      </c>
      <c r="S154" s="115">
        <v>0</v>
      </c>
      <c r="T154" s="116">
        <f>S154*H154</f>
        <v>0</v>
      </c>
      <c r="U154" s="29"/>
      <c r="V154" s="29"/>
      <c r="W154" s="29"/>
      <c r="X154" s="29"/>
      <c r="Y154" s="29"/>
      <c r="Z154" s="29"/>
      <c r="AA154" s="29"/>
      <c r="AB154" s="29"/>
      <c r="AC154" s="29"/>
      <c r="AD154" s="29"/>
      <c r="AE154" s="29"/>
      <c r="AR154" s="117" t="s">
        <v>151</v>
      </c>
      <c r="AT154" s="117" t="s">
        <v>147</v>
      </c>
      <c r="AU154" s="117" t="s">
        <v>82</v>
      </c>
      <c r="AY154" s="18" t="s">
        <v>145</v>
      </c>
      <c r="BE154" s="118">
        <f>IF(N154="základní",J154,0)</f>
        <v>0</v>
      </c>
      <c r="BF154" s="118">
        <f>IF(N154="snížená",J154,0)</f>
        <v>0</v>
      </c>
      <c r="BG154" s="118">
        <f>IF(N154="zákl. přenesená",J154,0)</f>
        <v>0</v>
      </c>
      <c r="BH154" s="118">
        <f>IF(N154="sníž. přenesená",J154,0)</f>
        <v>0</v>
      </c>
      <c r="BI154" s="118">
        <f>IF(N154="nulová",J154,0)</f>
        <v>0</v>
      </c>
      <c r="BJ154" s="18" t="s">
        <v>80</v>
      </c>
      <c r="BK154" s="118">
        <f>ROUND(I154*H154,2)</f>
        <v>0</v>
      </c>
      <c r="BL154" s="18" t="s">
        <v>151</v>
      </c>
      <c r="BM154" s="117" t="s">
        <v>1252</v>
      </c>
    </row>
    <row r="155" spans="1:65" s="2" customFormat="1" ht="24.2" customHeight="1">
      <c r="A155" s="29"/>
      <c r="B155" s="111"/>
      <c r="C155" s="233" t="s">
        <v>248</v>
      </c>
      <c r="D155" s="233" t="s">
        <v>316</v>
      </c>
      <c r="E155" s="234" t="s">
        <v>1253</v>
      </c>
      <c r="F155" s="235" t="s">
        <v>1254</v>
      </c>
      <c r="G155" s="236" t="s">
        <v>365</v>
      </c>
      <c r="H155" s="237">
        <v>70.040000000000006</v>
      </c>
      <c r="I155" s="239">
        <v>0</v>
      </c>
      <c r="J155" s="238">
        <f>ROUND(I155*H155,2)</f>
        <v>0</v>
      </c>
      <c r="K155" s="135"/>
      <c r="L155" s="136"/>
      <c r="M155" s="137" t="s">
        <v>1</v>
      </c>
      <c r="N155" s="138" t="s">
        <v>37</v>
      </c>
      <c r="O155" s="115">
        <v>0</v>
      </c>
      <c r="P155" s="115">
        <f>O155*H155</f>
        <v>0</v>
      </c>
      <c r="Q155" s="115">
        <v>1.4300000000000001E-3</v>
      </c>
      <c r="R155" s="115">
        <f>Q155*H155</f>
        <v>0.10015720000000002</v>
      </c>
      <c r="S155" s="115">
        <v>0</v>
      </c>
      <c r="T155" s="116">
        <f>S155*H155</f>
        <v>0</v>
      </c>
      <c r="U155" s="29"/>
      <c r="V155" s="29"/>
      <c r="W155" s="29"/>
      <c r="X155" s="29"/>
      <c r="Y155" s="29"/>
      <c r="Z155" s="29"/>
      <c r="AA155" s="29"/>
      <c r="AB155" s="29"/>
      <c r="AC155" s="29"/>
      <c r="AD155" s="29"/>
      <c r="AE155" s="29"/>
      <c r="AR155" s="117" t="s">
        <v>188</v>
      </c>
      <c r="AT155" s="117" t="s">
        <v>316</v>
      </c>
      <c r="AU155" s="117" t="s">
        <v>82</v>
      </c>
      <c r="AY155" s="18" t="s">
        <v>145</v>
      </c>
      <c r="BE155" s="118">
        <f>IF(N155="základní",J155,0)</f>
        <v>0</v>
      </c>
      <c r="BF155" s="118">
        <f>IF(N155="snížená",J155,0)</f>
        <v>0</v>
      </c>
      <c r="BG155" s="118">
        <f>IF(N155="zákl. přenesená",J155,0)</f>
        <v>0</v>
      </c>
      <c r="BH155" s="118">
        <f>IF(N155="sníž. přenesená",J155,0)</f>
        <v>0</v>
      </c>
      <c r="BI155" s="118">
        <f>IF(N155="nulová",J155,0)</f>
        <v>0</v>
      </c>
      <c r="BJ155" s="18" t="s">
        <v>80</v>
      </c>
      <c r="BK155" s="118">
        <f>ROUND(I155*H155,2)</f>
        <v>0</v>
      </c>
      <c r="BL155" s="18" t="s">
        <v>151</v>
      </c>
      <c r="BM155" s="117" t="s">
        <v>1255</v>
      </c>
    </row>
    <row r="156" spans="1:65" s="13" customFormat="1">
      <c r="B156" s="119"/>
      <c r="C156" s="220"/>
      <c r="D156" s="221" t="s">
        <v>153</v>
      </c>
      <c r="E156" s="220"/>
      <c r="F156" s="223" t="s">
        <v>1256</v>
      </c>
      <c r="G156" s="220"/>
      <c r="H156" s="224">
        <v>70.040000000000006</v>
      </c>
      <c r="I156" s="220"/>
      <c r="J156" s="220"/>
      <c r="L156" s="119"/>
      <c r="M156" s="122"/>
      <c r="N156" s="123"/>
      <c r="O156" s="123"/>
      <c r="P156" s="123"/>
      <c r="Q156" s="123"/>
      <c r="R156" s="123"/>
      <c r="S156" s="123"/>
      <c r="T156" s="124"/>
      <c r="AT156" s="121" t="s">
        <v>153</v>
      </c>
      <c r="AU156" s="121" t="s">
        <v>82</v>
      </c>
      <c r="AV156" s="13" t="s">
        <v>82</v>
      </c>
      <c r="AW156" s="13" t="s">
        <v>3</v>
      </c>
      <c r="AX156" s="13" t="s">
        <v>80</v>
      </c>
      <c r="AY156" s="121" t="s">
        <v>145</v>
      </c>
    </row>
    <row r="157" spans="1:65" s="2" customFormat="1" ht="24.2" customHeight="1">
      <c r="A157" s="29"/>
      <c r="B157" s="111"/>
      <c r="C157" s="214" t="s">
        <v>252</v>
      </c>
      <c r="D157" s="214" t="s">
        <v>147</v>
      </c>
      <c r="E157" s="215" t="s">
        <v>1257</v>
      </c>
      <c r="F157" s="216" t="s">
        <v>1258</v>
      </c>
      <c r="G157" s="217" t="s">
        <v>365</v>
      </c>
      <c r="H157" s="218">
        <v>18</v>
      </c>
      <c r="I157" s="239">
        <v>0</v>
      </c>
      <c r="J157" s="219">
        <f>ROUND(I157*H157,2)</f>
        <v>0</v>
      </c>
      <c r="K157" s="112"/>
      <c r="L157" s="30"/>
      <c r="M157" s="113" t="s">
        <v>1</v>
      </c>
      <c r="N157" s="114" t="s">
        <v>37</v>
      </c>
      <c r="O157" s="115">
        <v>0.33200000000000002</v>
      </c>
      <c r="P157" s="115">
        <f>O157*H157</f>
        <v>5.976</v>
      </c>
      <c r="Q157" s="115">
        <v>1.0000000000000001E-5</v>
      </c>
      <c r="R157" s="115">
        <f>Q157*H157</f>
        <v>1.8000000000000001E-4</v>
      </c>
      <c r="S157" s="115">
        <v>0</v>
      </c>
      <c r="T157" s="116">
        <f>S157*H157</f>
        <v>0</v>
      </c>
      <c r="U157" s="29"/>
      <c r="V157" s="29"/>
      <c r="W157" s="29"/>
      <c r="X157" s="29"/>
      <c r="Y157" s="29"/>
      <c r="Z157" s="29"/>
      <c r="AA157" s="29"/>
      <c r="AB157" s="29"/>
      <c r="AC157" s="29"/>
      <c r="AD157" s="29"/>
      <c r="AE157" s="29"/>
      <c r="AR157" s="117" t="s">
        <v>151</v>
      </c>
      <c r="AT157" s="117" t="s">
        <v>147</v>
      </c>
      <c r="AU157" s="117" t="s">
        <v>82</v>
      </c>
      <c r="AY157" s="18" t="s">
        <v>145</v>
      </c>
      <c r="BE157" s="118">
        <f>IF(N157="základní",J157,0)</f>
        <v>0</v>
      </c>
      <c r="BF157" s="118">
        <f>IF(N157="snížená",J157,0)</f>
        <v>0</v>
      </c>
      <c r="BG157" s="118">
        <f>IF(N157="zákl. přenesená",J157,0)</f>
        <v>0</v>
      </c>
      <c r="BH157" s="118">
        <f>IF(N157="sníž. přenesená",J157,0)</f>
        <v>0</v>
      </c>
      <c r="BI157" s="118">
        <f>IF(N157="nulová",J157,0)</f>
        <v>0</v>
      </c>
      <c r="BJ157" s="18" t="s">
        <v>80</v>
      </c>
      <c r="BK157" s="118">
        <f>ROUND(I157*H157,2)</f>
        <v>0</v>
      </c>
      <c r="BL157" s="18" t="s">
        <v>151</v>
      </c>
      <c r="BM157" s="117" t="s">
        <v>1259</v>
      </c>
    </row>
    <row r="158" spans="1:65" s="2" customFormat="1" ht="24.2" customHeight="1">
      <c r="A158" s="29"/>
      <c r="B158" s="111"/>
      <c r="C158" s="233" t="s">
        <v>7</v>
      </c>
      <c r="D158" s="233" t="s">
        <v>316</v>
      </c>
      <c r="E158" s="234" t="s">
        <v>1260</v>
      </c>
      <c r="F158" s="235" t="s">
        <v>1261</v>
      </c>
      <c r="G158" s="236" t="s">
        <v>365</v>
      </c>
      <c r="H158" s="237">
        <v>18.54</v>
      </c>
      <c r="I158" s="239">
        <v>0</v>
      </c>
      <c r="J158" s="238">
        <f>ROUND(I158*H158,2)</f>
        <v>0</v>
      </c>
      <c r="K158" s="135"/>
      <c r="L158" s="136"/>
      <c r="M158" s="137" t="s">
        <v>1</v>
      </c>
      <c r="N158" s="138" t="s">
        <v>37</v>
      </c>
      <c r="O158" s="115">
        <v>0</v>
      </c>
      <c r="P158" s="115">
        <f>O158*H158</f>
        <v>0</v>
      </c>
      <c r="Q158" s="115">
        <v>6.7299999999999999E-3</v>
      </c>
      <c r="R158" s="115">
        <f>Q158*H158</f>
        <v>0.12477419999999999</v>
      </c>
      <c r="S158" s="115">
        <v>0</v>
      </c>
      <c r="T158" s="116">
        <f>S158*H158</f>
        <v>0</v>
      </c>
      <c r="U158" s="29"/>
      <c r="V158" s="29"/>
      <c r="W158" s="29"/>
      <c r="X158" s="29"/>
      <c r="Y158" s="29"/>
      <c r="Z158" s="29"/>
      <c r="AA158" s="29"/>
      <c r="AB158" s="29"/>
      <c r="AC158" s="29"/>
      <c r="AD158" s="29"/>
      <c r="AE158" s="29"/>
      <c r="AR158" s="117" t="s">
        <v>188</v>
      </c>
      <c r="AT158" s="117" t="s">
        <v>316</v>
      </c>
      <c r="AU158" s="117" t="s">
        <v>82</v>
      </c>
      <c r="AY158" s="18" t="s">
        <v>145</v>
      </c>
      <c r="BE158" s="118">
        <f>IF(N158="základní",J158,0)</f>
        <v>0</v>
      </c>
      <c r="BF158" s="118">
        <f>IF(N158="snížená",J158,0)</f>
        <v>0</v>
      </c>
      <c r="BG158" s="118">
        <f>IF(N158="zákl. přenesená",J158,0)</f>
        <v>0</v>
      </c>
      <c r="BH158" s="118">
        <f>IF(N158="sníž. přenesená",J158,0)</f>
        <v>0</v>
      </c>
      <c r="BI158" s="118">
        <f>IF(N158="nulová",J158,0)</f>
        <v>0</v>
      </c>
      <c r="BJ158" s="18" t="s">
        <v>80</v>
      </c>
      <c r="BK158" s="118">
        <f>ROUND(I158*H158,2)</f>
        <v>0</v>
      </c>
      <c r="BL158" s="18" t="s">
        <v>151</v>
      </c>
      <c r="BM158" s="117" t="s">
        <v>1262</v>
      </c>
    </row>
    <row r="159" spans="1:65" s="13" customFormat="1">
      <c r="B159" s="119"/>
      <c r="C159" s="220"/>
      <c r="D159" s="221" t="s">
        <v>153</v>
      </c>
      <c r="E159" s="220"/>
      <c r="F159" s="223" t="s">
        <v>1263</v>
      </c>
      <c r="G159" s="220"/>
      <c r="H159" s="224">
        <v>18.54</v>
      </c>
      <c r="I159" s="220"/>
      <c r="J159" s="220"/>
      <c r="L159" s="119"/>
      <c r="M159" s="122"/>
      <c r="N159" s="123"/>
      <c r="O159" s="123"/>
      <c r="P159" s="123"/>
      <c r="Q159" s="123"/>
      <c r="R159" s="123"/>
      <c r="S159" s="123"/>
      <c r="T159" s="124"/>
      <c r="AT159" s="121" t="s">
        <v>153</v>
      </c>
      <c r="AU159" s="121" t="s">
        <v>82</v>
      </c>
      <c r="AV159" s="13" t="s">
        <v>82</v>
      </c>
      <c r="AW159" s="13" t="s">
        <v>3</v>
      </c>
      <c r="AX159" s="13" t="s">
        <v>80</v>
      </c>
      <c r="AY159" s="121" t="s">
        <v>145</v>
      </c>
    </row>
    <row r="160" spans="1:65" s="2" customFormat="1" ht="24.2" customHeight="1">
      <c r="A160" s="29"/>
      <c r="B160" s="111"/>
      <c r="C160" s="214" t="s">
        <v>264</v>
      </c>
      <c r="D160" s="214" t="s">
        <v>147</v>
      </c>
      <c r="E160" s="215" t="s">
        <v>1264</v>
      </c>
      <c r="F160" s="216" t="s">
        <v>1265</v>
      </c>
      <c r="G160" s="217" t="s">
        <v>365</v>
      </c>
      <c r="H160" s="218">
        <v>15</v>
      </c>
      <c r="I160" s="239">
        <v>0</v>
      </c>
      <c r="J160" s="219">
        <f>ROUND(I160*H160,2)</f>
        <v>0</v>
      </c>
      <c r="K160" s="112"/>
      <c r="L160" s="30"/>
      <c r="M160" s="113" t="s">
        <v>1</v>
      </c>
      <c r="N160" s="114" t="s">
        <v>37</v>
      </c>
      <c r="O160" s="115">
        <v>0.34100000000000003</v>
      </c>
      <c r="P160" s="115">
        <f>O160*H160</f>
        <v>5.1150000000000002</v>
      </c>
      <c r="Q160" s="115">
        <v>2.0000000000000002E-5</v>
      </c>
      <c r="R160" s="115">
        <f>Q160*H160</f>
        <v>3.0000000000000003E-4</v>
      </c>
      <c r="S160" s="115">
        <v>0</v>
      </c>
      <c r="T160" s="116">
        <f>S160*H160</f>
        <v>0</v>
      </c>
      <c r="U160" s="29"/>
      <c r="V160" s="29"/>
      <c r="W160" s="29"/>
      <c r="X160" s="29"/>
      <c r="Y160" s="29"/>
      <c r="Z160" s="29"/>
      <c r="AA160" s="29"/>
      <c r="AB160" s="29"/>
      <c r="AC160" s="29"/>
      <c r="AD160" s="29"/>
      <c r="AE160" s="29"/>
      <c r="AR160" s="117" t="s">
        <v>151</v>
      </c>
      <c r="AT160" s="117" t="s">
        <v>147</v>
      </c>
      <c r="AU160" s="117" t="s">
        <v>82</v>
      </c>
      <c r="AY160" s="18" t="s">
        <v>145</v>
      </c>
      <c r="BE160" s="118">
        <f>IF(N160="základní",J160,0)</f>
        <v>0</v>
      </c>
      <c r="BF160" s="118">
        <f>IF(N160="snížená",J160,0)</f>
        <v>0</v>
      </c>
      <c r="BG160" s="118">
        <f>IF(N160="zákl. přenesená",J160,0)</f>
        <v>0</v>
      </c>
      <c r="BH160" s="118">
        <f>IF(N160="sníž. přenesená",J160,0)</f>
        <v>0</v>
      </c>
      <c r="BI160" s="118">
        <f>IF(N160="nulová",J160,0)</f>
        <v>0</v>
      </c>
      <c r="BJ160" s="18" t="s">
        <v>80</v>
      </c>
      <c r="BK160" s="118">
        <f>ROUND(I160*H160,2)</f>
        <v>0</v>
      </c>
      <c r="BL160" s="18" t="s">
        <v>151</v>
      </c>
      <c r="BM160" s="117" t="s">
        <v>1266</v>
      </c>
    </row>
    <row r="161" spans="1:65" s="2" customFormat="1" ht="24.2" customHeight="1">
      <c r="A161" s="29"/>
      <c r="B161" s="111"/>
      <c r="C161" s="233" t="s">
        <v>268</v>
      </c>
      <c r="D161" s="233" t="s">
        <v>316</v>
      </c>
      <c r="E161" s="234" t="s">
        <v>1267</v>
      </c>
      <c r="F161" s="235" t="s">
        <v>1268</v>
      </c>
      <c r="G161" s="236" t="s">
        <v>365</v>
      </c>
      <c r="H161" s="237">
        <v>15.45</v>
      </c>
      <c r="I161" s="239">
        <v>0</v>
      </c>
      <c r="J161" s="238">
        <f>ROUND(I161*H161,2)</f>
        <v>0</v>
      </c>
      <c r="K161" s="135"/>
      <c r="L161" s="136"/>
      <c r="M161" s="137" t="s">
        <v>1</v>
      </c>
      <c r="N161" s="138" t="s">
        <v>37</v>
      </c>
      <c r="O161" s="115">
        <v>0</v>
      </c>
      <c r="P161" s="115">
        <f>O161*H161</f>
        <v>0</v>
      </c>
      <c r="Q161" s="115">
        <v>1.052E-2</v>
      </c>
      <c r="R161" s="115">
        <f>Q161*H161</f>
        <v>0.16253399999999998</v>
      </c>
      <c r="S161" s="115">
        <v>0</v>
      </c>
      <c r="T161" s="116">
        <f>S161*H161</f>
        <v>0</v>
      </c>
      <c r="U161" s="29"/>
      <c r="V161" s="29"/>
      <c r="W161" s="29"/>
      <c r="X161" s="29"/>
      <c r="Y161" s="29"/>
      <c r="Z161" s="29"/>
      <c r="AA161" s="29"/>
      <c r="AB161" s="29"/>
      <c r="AC161" s="29"/>
      <c r="AD161" s="29"/>
      <c r="AE161" s="29"/>
      <c r="AR161" s="117" t="s">
        <v>188</v>
      </c>
      <c r="AT161" s="117" t="s">
        <v>316</v>
      </c>
      <c r="AU161" s="117" t="s">
        <v>82</v>
      </c>
      <c r="AY161" s="18" t="s">
        <v>145</v>
      </c>
      <c r="BE161" s="118">
        <f>IF(N161="základní",J161,0)</f>
        <v>0</v>
      </c>
      <c r="BF161" s="118">
        <f>IF(N161="snížená",J161,0)</f>
        <v>0</v>
      </c>
      <c r="BG161" s="118">
        <f>IF(N161="zákl. přenesená",J161,0)</f>
        <v>0</v>
      </c>
      <c r="BH161" s="118">
        <f>IF(N161="sníž. přenesená",J161,0)</f>
        <v>0</v>
      </c>
      <c r="BI161" s="118">
        <f>IF(N161="nulová",J161,0)</f>
        <v>0</v>
      </c>
      <c r="BJ161" s="18" t="s">
        <v>80</v>
      </c>
      <c r="BK161" s="118">
        <f>ROUND(I161*H161,2)</f>
        <v>0</v>
      </c>
      <c r="BL161" s="18" t="s">
        <v>151</v>
      </c>
      <c r="BM161" s="117" t="s">
        <v>1269</v>
      </c>
    </row>
    <row r="162" spans="1:65" s="13" customFormat="1">
      <c r="B162" s="119"/>
      <c r="C162" s="220"/>
      <c r="D162" s="221" t="s">
        <v>153</v>
      </c>
      <c r="E162" s="220"/>
      <c r="F162" s="223" t="s">
        <v>1270</v>
      </c>
      <c r="G162" s="220"/>
      <c r="H162" s="224">
        <v>15.45</v>
      </c>
      <c r="I162" s="220"/>
      <c r="J162" s="220"/>
      <c r="L162" s="119"/>
      <c r="M162" s="122"/>
      <c r="N162" s="123"/>
      <c r="O162" s="123"/>
      <c r="P162" s="123"/>
      <c r="Q162" s="123"/>
      <c r="R162" s="123"/>
      <c r="S162" s="123"/>
      <c r="T162" s="124"/>
      <c r="AT162" s="121" t="s">
        <v>153</v>
      </c>
      <c r="AU162" s="121" t="s">
        <v>82</v>
      </c>
      <c r="AV162" s="13" t="s">
        <v>82</v>
      </c>
      <c r="AW162" s="13" t="s">
        <v>3</v>
      </c>
      <c r="AX162" s="13" t="s">
        <v>80</v>
      </c>
      <c r="AY162" s="121" t="s">
        <v>145</v>
      </c>
    </row>
    <row r="163" spans="1:65" s="2" customFormat="1" ht="24.2" customHeight="1">
      <c r="A163" s="29"/>
      <c r="B163" s="111"/>
      <c r="C163" s="214" t="s">
        <v>276</v>
      </c>
      <c r="D163" s="214" t="s">
        <v>147</v>
      </c>
      <c r="E163" s="215" t="s">
        <v>1271</v>
      </c>
      <c r="F163" s="216" t="s">
        <v>1272</v>
      </c>
      <c r="G163" s="217" t="s">
        <v>365</v>
      </c>
      <c r="H163" s="218">
        <v>63</v>
      </c>
      <c r="I163" s="239">
        <v>0</v>
      </c>
      <c r="J163" s="219">
        <f>ROUND(I163*H163,2)</f>
        <v>0</v>
      </c>
      <c r="K163" s="112"/>
      <c r="L163" s="30"/>
      <c r="M163" s="113" t="s">
        <v>1</v>
      </c>
      <c r="N163" s="114" t="s">
        <v>37</v>
      </c>
      <c r="O163" s="115">
        <v>0.42399999999999999</v>
      </c>
      <c r="P163" s="115">
        <f>O163*H163</f>
        <v>26.712</v>
      </c>
      <c r="Q163" s="115">
        <v>3.0000000000000001E-5</v>
      </c>
      <c r="R163" s="115">
        <f>Q163*H163</f>
        <v>1.89E-3</v>
      </c>
      <c r="S163" s="115">
        <v>0</v>
      </c>
      <c r="T163" s="116">
        <f>S163*H163</f>
        <v>0</v>
      </c>
      <c r="U163" s="29"/>
      <c r="V163" s="29"/>
      <c r="W163" s="29"/>
      <c r="X163" s="29"/>
      <c r="Y163" s="29"/>
      <c r="Z163" s="29"/>
      <c r="AA163" s="29"/>
      <c r="AB163" s="29"/>
      <c r="AC163" s="29"/>
      <c r="AD163" s="29"/>
      <c r="AE163" s="29"/>
      <c r="AR163" s="117" t="s">
        <v>151</v>
      </c>
      <c r="AT163" s="117" t="s">
        <v>147</v>
      </c>
      <c r="AU163" s="117" t="s">
        <v>82</v>
      </c>
      <c r="AY163" s="18" t="s">
        <v>145</v>
      </c>
      <c r="BE163" s="118">
        <f>IF(N163="základní",J163,0)</f>
        <v>0</v>
      </c>
      <c r="BF163" s="118">
        <f>IF(N163="snížená",J163,0)</f>
        <v>0</v>
      </c>
      <c r="BG163" s="118">
        <f>IF(N163="zákl. přenesená",J163,0)</f>
        <v>0</v>
      </c>
      <c r="BH163" s="118">
        <f>IF(N163="sníž. přenesená",J163,0)</f>
        <v>0</v>
      </c>
      <c r="BI163" s="118">
        <f>IF(N163="nulová",J163,0)</f>
        <v>0</v>
      </c>
      <c r="BJ163" s="18" t="s">
        <v>80</v>
      </c>
      <c r="BK163" s="118">
        <f>ROUND(I163*H163,2)</f>
        <v>0</v>
      </c>
      <c r="BL163" s="18" t="s">
        <v>151</v>
      </c>
      <c r="BM163" s="117" t="s">
        <v>1273</v>
      </c>
    </row>
    <row r="164" spans="1:65" s="2" customFormat="1" ht="24.2" customHeight="1">
      <c r="A164" s="29"/>
      <c r="B164" s="111"/>
      <c r="C164" s="233" t="s">
        <v>281</v>
      </c>
      <c r="D164" s="233" t="s">
        <v>316</v>
      </c>
      <c r="E164" s="234" t="s">
        <v>1274</v>
      </c>
      <c r="F164" s="235" t="s">
        <v>1275</v>
      </c>
      <c r="G164" s="236" t="s">
        <v>365</v>
      </c>
      <c r="H164" s="237">
        <v>64.89</v>
      </c>
      <c r="I164" s="239">
        <v>0</v>
      </c>
      <c r="J164" s="238">
        <f>ROUND(I164*H164,2)</f>
        <v>0</v>
      </c>
      <c r="K164" s="135"/>
      <c r="L164" s="136"/>
      <c r="M164" s="137" t="s">
        <v>1</v>
      </c>
      <c r="N164" s="138" t="s">
        <v>37</v>
      </c>
      <c r="O164" s="115">
        <v>0</v>
      </c>
      <c r="P164" s="115">
        <f>O164*H164</f>
        <v>0</v>
      </c>
      <c r="Q164" s="115">
        <v>2.683E-2</v>
      </c>
      <c r="R164" s="115">
        <f>Q164*H164</f>
        <v>1.7409987</v>
      </c>
      <c r="S164" s="115">
        <v>0</v>
      </c>
      <c r="T164" s="116">
        <f>S164*H164</f>
        <v>0</v>
      </c>
      <c r="U164" s="29"/>
      <c r="V164" s="29"/>
      <c r="W164" s="29"/>
      <c r="X164" s="29"/>
      <c r="Y164" s="29"/>
      <c r="Z164" s="29"/>
      <c r="AA164" s="29"/>
      <c r="AB164" s="29"/>
      <c r="AC164" s="29"/>
      <c r="AD164" s="29"/>
      <c r="AE164" s="29"/>
      <c r="AR164" s="117" t="s">
        <v>188</v>
      </c>
      <c r="AT164" s="117" t="s">
        <v>316</v>
      </c>
      <c r="AU164" s="117" t="s">
        <v>82</v>
      </c>
      <c r="AY164" s="18" t="s">
        <v>145</v>
      </c>
      <c r="BE164" s="118">
        <f>IF(N164="základní",J164,0)</f>
        <v>0</v>
      </c>
      <c r="BF164" s="118">
        <f>IF(N164="snížená",J164,0)</f>
        <v>0</v>
      </c>
      <c r="BG164" s="118">
        <f>IF(N164="zákl. přenesená",J164,0)</f>
        <v>0</v>
      </c>
      <c r="BH164" s="118">
        <f>IF(N164="sníž. přenesená",J164,0)</f>
        <v>0</v>
      </c>
      <c r="BI164" s="118">
        <f>IF(N164="nulová",J164,0)</f>
        <v>0</v>
      </c>
      <c r="BJ164" s="18" t="s">
        <v>80</v>
      </c>
      <c r="BK164" s="118">
        <f>ROUND(I164*H164,2)</f>
        <v>0</v>
      </c>
      <c r="BL164" s="18" t="s">
        <v>151</v>
      </c>
      <c r="BM164" s="117" t="s">
        <v>1276</v>
      </c>
    </row>
    <row r="165" spans="1:65" s="13" customFormat="1">
      <c r="B165" s="119"/>
      <c r="C165" s="220"/>
      <c r="D165" s="221" t="s">
        <v>153</v>
      </c>
      <c r="E165" s="220"/>
      <c r="F165" s="223" t="s">
        <v>1277</v>
      </c>
      <c r="G165" s="220"/>
      <c r="H165" s="224">
        <v>64.89</v>
      </c>
      <c r="I165" s="220"/>
      <c r="J165" s="220"/>
      <c r="L165" s="119"/>
      <c r="M165" s="122"/>
      <c r="N165" s="123"/>
      <c r="O165" s="123"/>
      <c r="P165" s="123"/>
      <c r="Q165" s="123"/>
      <c r="R165" s="123"/>
      <c r="S165" s="123"/>
      <c r="T165" s="124"/>
      <c r="AT165" s="121" t="s">
        <v>153</v>
      </c>
      <c r="AU165" s="121" t="s">
        <v>82</v>
      </c>
      <c r="AV165" s="13" t="s">
        <v>82</v>
      </c>
      <c r="AW165" s="13" t="s">
        <v>3</v>
      </c>
      <c r="AX165" s="13" t="s">
        <v>80</v>
      </c>
      <c r="AY165" s="121" t="s">
        <v>145</v>
      </c>
    </row>
    <row r="166" spans="1:65" s="2" customFormat="1" ht="24.2" customHeight="1">
      <c r="A166" s="29"/>
      <c r="B166" s="111"/>
      <c r="C166" s="214" t="s">
        <v>285</v>
      </c>
      <c r="D166" s="214" t="s">
        <v>147</v>
      </c>
      <c r="E166" s="215" t="s">
        <v>1278</v>
      </c>
      <c r="F166" s="216" t="s">
        <v>1279</v>
      </c>
      <c r="G166" s="217" t="s">
        <v>168</v>
      </c>
      <c r="H166" s="218">
        <v>9.42</v>
      </c>
      <c r="I166" s="239">
        <v>0</v>
      </c>
      <c r="J166" s="219">
        <f>ROUND(I166*H166,2)</f>
        <v>0</v>
      </c>
      <c r="K166" s="112"/>
      <c r="L166" s="30"/>
      <c r="M166" s="113" t="s">
        <v>1</v>
      </c>
      <c r="N166" s="114" t="s">
        <v>37</v>
      </c>
      <c r="O166" s="115">
        <v>7.53</v>
      </c>
      <c r="P166" s="115">
        <f>O166*H166</f>
        <v>70.932600000000008</v>
      </c>
      <c r="Q166" s="115">
        <v>0</v>
      </c>
      <c r="R166" s="115">
        <f>Q166*H166</f>
        <v>0</v>
      </c>
      <c r="S166" s="115">
        <v>0.6</v>
      </c>
      <c r="T166" s="116">
        <f>S166*H166</f>
        <v>5.6520000000000001</v>
      </c>
      <c r="U166" s="29"/>
      <c r="V166" s="29"/>
      <c r="W166" s="29"/>
      <c r="X166" s="29"/>
      <c r="Y166" s="29"/>
      <c r="Z166" s="29"/>
      <c r="AA166" s="29"/>
      <c r="AB166" s="29"/>
      <c r="AC166" s="29"/>
      <c r="AD166" s="29"/>
      <c r="AE166" s="29"/>
      <c r="AR166" s="117" t="s">
        <v>151</v>
      </c>
      <c r="AT166" s="117" t="s">
        <v>147</v>
      </c>
      <c r="AU166" s="117" t="s">
        <v>82</v>
      </c>
      <c r="AY166" s="18" t="s">
        <v>145</v>
      </c>
      <c r="BE166" s="118">
        <f>IF(N166="základní",J166,0)</f>
        <v>0</v>
      </c>
      <c r="BF166" s="118">
        <f>IF(N166="snížená",J166,0)</f>
        <v>0</v>
      </c>
      <c r="BG166" s="118">
        <f>IF(N166="zákl. přenesená",J166,0)</f>
        <v>0</v>
      </c>
      <c r="BH166" s="118">
        <f>IF(N166="sníž. přenesená",J166,0)</f>
        <v>0</v>
      </c>
      <c r="BI166" s="118">
        <f>IF(N166="nulová",J166,0)</f>
        <v>0</v>
      </c>
      <c r="BJ166" s="18" t="s">
        <v>80</v>
      </c>
      <c r="BK166" s="118">
        <f>ROUND(I166*H166,2)</f>
        <v>0</v>
      </c>
      <c r="BL166" s="18" t="s">
        <v>151</v>
      </c>
      <c r="BM166" s="117" t="s">
        <v>1280</v>
      </c>
    </row>
    <row r="167" spans="1:65" s="2" customFormat="1" ht="21.75" customHeight="1">
      <c r="A167" s="29"/>
      <c r="B167" s="111"/>
      <c r="C167" s="214" t="s">
        <v>289</v>
      </c>
      <c r="D167" s="214" t="s">
        <v>147</v>
      </c>
      <c r="E167" s="215" t="s">
        <v>1281</v>
      </c>
      <c r="F167" s="216" t="s">
        <v>1282</v>
      </c>
      <c r="G167" s="217" t="s">
        <v>365</v>
      </c>
      <c r="H167" s="218">
        <v>86</v>
      </c>
      <c r="I167" s="239">
        <v>0</v>
      </c>
      <c r="J167" s="219">
        <f>ROUND(I167*H167,2)</f>
        <v>0</v>
      </c>
      <c r="K167" s="112"/>
      <c r="L167" s="30"/>
      <c r="M167" s="113" t="s">
        <v>1</v>
      </c>
      <c r="N167" s="114" t="s">
        <v>37</v>
      </c>
      <c r="O167" s="115">
        <v>5.5E-2</v>
      </c>
      <c r="P167" s="115">
        <f>O167*H167</f>
        <v>4.7300000000000004</v>
      </c>
      <c r="Q167" s="115">
        <v>0</v>
      </c>
      <c r="R167" s="115">
        <f>Q167*H167</f>
        <v>0</v>
      </c>
      <c r="S167" s="115">
        <v>0</v>
      </c>
      <c r="T167" s="116">
        <f>S167*H167</f>
        <v>0</v>
      </c>
      <c r="U167" s="29"/>
      <c r="V167" s="29"/>
      <c r="W167" s="29"/>
      <c r="X167" s="29"/>
      <c r="Y167" s="29"/>
      <c r="Z167" s="29"/>
      <c r="AA167" s="29"/>
      <c r="AB167" s="29"/>
      <c r="AC167" s="29"/>
      <c r="AD167" s="29"/>
      <c r="AE167" s="29"/>
      <c r="AR167" s="117" t="s">
        <v>151</v>
      </c>
      <c r="AT167" s="117" t="s">
        <v>147</v>
      </c>
      <c r="AU167" s="117" t="s">
        <v>82</v>
      </c>
      <c r="AY167" s="18" t="s">
        <v>145</v>
      </c>
      <c r="BE167" s="118">
        <f>IF(N167="základní",J167,0)</f>
        <v>0</v>
      </c>
      <c r="BF167" s="118">
        <f>IF(N167="snížená",J167,0)</f>
        <v>0</v>
      </c>
      <c r="BG167" s="118">
        <f>IF(N167="zákl. přenesená",J167,0)</f>
        <v>0</v>
      </c>
      <c r="BH167" s="118">
        <f>IF(N167="sníž. přenesená",J167,0)</f>
        <v>0</v>
      </c>
      <c r="BI167" s="118">
        <f>IF(N167="nulová",J167,0)</f>
        <v>0</v>
      </c>
      <c r="BJ167" s="18" t="s">
        <v>80</v>
      </c>
      <c r="BK167" s="118">
        <f>ROUND(I167*H167,2)</f>
        <v>0</v>
      </c>
      <c r="BL167" s="18" t="s">
        <v>151</v>
      </c>
      <c r="BM167" s="117" t="s">
        <v>1283</v>
      </c>
    </row>
    <row r="168" spans="1:65" s="13" customFormat="1">
      <c r="B168" s="119"/>
      <c r="C168" s="220"/>
      <c r="D168" s="221" t="s">
        <v>153</v>
      </c>
      <c r="E168" s="222" t="s">
        <v>1</v>
      </c>
      <c r="F168" s="223" t="s">
        <v>1284</v>
      </c>
      <c r="G168" s="220"/>
      <c r="H168" s="224">
        <v>86</v>
      </c>
      <c r="I168" s="220"/>
      <c r="J168" s="220"/>
      <c r="L168" s="119"/>
      <c r="M168" s="122"/>
      <c r="N168" s="123"/>
      <c r="O168" s="123"/>
      <c r="P168" s="123"/>
      <c r="Q168" s="123"/>
      <c r="R168" s="123"/>
      <c r="S168" s="123"/>
      <c r="T168" s="124"/>
      <c r="AT168" s="121" t="s">
        <v>153</v>
      </c>
      <c r="AU168" s="121" t="s">
        <v>82</v>
      </c>
      <c r="AV168" s="13" t="s">
        <v>82</v>
      </c>
      <c r="AW168" s="13" t="s">
        <v>28</v>
      </c>
      <c r="AX168" s="13" t="s">
        <v>80</v>
      </c>
      <c r="AY168" s="121" t="s">
        <v>145</v>
      </c>
    </row>
    <row r="169" spans="1:65" s="2" customFormat="1" ht="24.2" customHeight="1">
      <c r="A169" s="29"/>
      <c r="B169" s="111"/>
      <c r="C169" s="214" t="s">
        <v>293</v>
      </c>
      <c r="D169" s="214" t="s">
        <v>147</v>
      </c>
      <c r="E169" s="215" t="s">
        <v>1285</v>
      </c>
      <c r="F169" s="216" t="s">
        <v>1286</v>
      </c>
      <c r="G169" s="217" t="s">
        <v>319</v>
      </c>
      <c r="H169" s="218">
        <v>10</v>
      </c>
      <c r="I169" s="239">
        <v>0</v>
      </c>
      <c r="J169" s="219">
        <f>ROUND(I169*H169,2)</f>
        <v>0</v>
      </c>
      <c r="K169" s="112"/>
      <c r="L169" s="30"/>
      <c r="M169" s="113" t="s">
        <v>1</v>
      </c>
      <c r="N169" s="114" t="s">
        <v>37</v>
      </c>
      <c r="O169" s="115">
        <v>10.3</v>
      </c>
      <c r="P169" s="115">
        <f>O169*H169</f>
        <v>103</v>
      </c>
      <c r="Q169" s="115">
        <v>0.45937</v>
      </c>
      <c r="R169" s="115">
        <f>Q169*H169</f>
        <v>4.5937000000000001</v>
      </c>
      <c r="S169" s="115">
        <v>0</v>
      </c>
      <c r="T169" s="116">
        <f>S169*H169</f>
        <v>0</v>
      </c>
      <c r="U169" s="29"/>
      <c r="V169" s="29"/>
      <c r="W169" s="29"/>
      <c r="X169" s="29"/>
      <c r="Y169" s="29"/>
      <c r="Z169" s="29"/>
      <c r="AA169" s="29"/>
      <c r="AB169" s="29"/>
      <c r="AC169" s="29"/>
      <c r="AD169" s="29"/>
      <c r="AE169" s="29"/>
      <c r="AR169" s="117" t="s">
        <v>151</v>
      </c>
      <c r="AT169" s="117" t="s">
        <v>147</v>
      </c>
      <c r="AU169" s="117" t="s">
        <v>82</v>
      </c>
      <c r="AY169" s="18" t="s">
        <v>145</v>
      </c>
      <c r="BE169" s="118">
        <f>IF(N169="základní",J169,0)</f>
        <v>0</v>
      </c>
      <c r="BF169" s="118">
        <f>IF(N169="snížená",J169,0)</f>
        <v>0</v>
      </c>
      <c r="BG169" s="118">
        <f>IF(N169="zákl. přenesená",J169,0)</f>
        <v>0</v>
      </c>
      <c r="BH169" s="118">
        <f>IF(N169="sníž. přenesená",J169,0)</f>
        <v>0</v>
      </c>
      <c r="BI169" s="118">
        <f>IF(N169="nulová",J169,0)</f>
        <v>0</v>
      </c>
      <c r="BJ169" s="18" t="s">
        <v>80</v>
      </c>
      <c r="BK169" s="118">
        <f>ROUND(I169*H169,2)</f>
        <v>0</v>
      </c>
      <c r="BL169" s="18" t="s">
        <v>151</v>
      </c>
      <c r="BM169" s="117" t="s">
        <v>1287</v>
      </c>
    </row>
    <row r="170" spans="1:65" s="2" customFormat="1" ht="24.2" customHeight="1">
      <c r="A170" s="29"/>
      <c r="B170" s="111"/>
      <c r="C170" s="214" t="s">
        <v>297</v>
      </c>
      <c r="D170" s="214" t="s">
        <v>147</v>
      </c>
      <c r="E170" s="215" t="s">
        <v>1288</v>
      </c>
      <c r="F170" s="216" t="s">
        <v>1289</v>
      </c>
      <c r="G170" s="217" t="s">
        <v>365</v>
      </c>
      <c r="H170" s="218">
        <v>15</v>
      </c>
      <c r="I170" s="239">
        <v>0</v>
      </c>
      <c r="J170" s="219">
        <f>ROUND(I170*H170,2)</f>
        <v>0</v>
      </c>
      <c r="K170" s="112"/>
      <c r="L170" s="30"/>
      <c r="M170" s="113" t="s">
        <v>1</v>
      </c>
      <c r="N170" s="114" t="s">
        <v>37</v>
      </c>
      <c r="O170" s="115">
        <v>6.6000000000000003E-2</v>
      </c>
      <c r="P170" s="115">
        <f>O170*H170</f>
        <v>0.99</v>
      </c>
      <c r="Q170" s="115">
        <v>0</v>
      </c>
      <c r="R170" s="115">
        <f>Q170*H170</f>
        <v>0</v>
      </c>
      <c r="S170" s="115">
        <v>0</v>
      </c>
      <c r="T170" s="116">
        <f>S170*H170</f>
        <v>0</v>
      </c>
      <c r="U170" s="29"/>
      <c r="V170" s="29"/>
      <c r="W170" s="29"/>
      <c r="X170" s="29"/>
      <c r="Y170" s="29"/>
      <c r="Z170" s="29"/>
      <c r="AA170" s="29"/>
      <c r="AB170" s="29"/>
      <c r="AC170" s="29"/>
      <c r="AD170" s="29"/>
      <c r="AE170" s="29"/>
      <c r="AR170" s="117" t="s">
        <v>151</v>
      </c>
      <c r="AT170" s="117" t="s">
        <v>147</v>
      </c>
      <c r="AU170" s="117" t="s">
        <v>82</v>
      </c>
      <c r="AY170" s="18" t="s">
        <v>145</v>
      </c>
      <c r="BE170" s="118">
        <f>IF(N170="základní",J170,0)</f>
        <v>0</v>
      </c>
      <c r="BF170" s="118">
        <f>IF(N170="snížená",J170,0)</f>
        <v>0</v>
      </c>
      <c r="BG170" s="118">
        <f>IF(N170="zákl. přenesená",J170,0)</f>
        <v>0</v>
      </c>
      <c r="BH170" s="118">
        <f>IF(N170="sníž. přenesená",J170,0)</f>
        <v>0</v>
      </c>
      <c r="BI170" s="118">
        <f>IF(N170="nulová",J170,0)</f>
        <v>0</v>
      </c>
      <c r="BJ170" s="18" t="s">
        <v>80</v>
      </c>
      <c r="BK170" s="118">
        <f>ROUND(I170*H170,2)</f>
        <v>0</v>
      </c>
      <c r="BL170" s="18" t="s">
        <v>151</v>
      </c>
      <c r="BM170" s="117" t="s">
        <v>1290</v>
      </c>
    </row>
    <row r="171" spans="1:65" s="13" customFormat="1">
      <c r="B171" s="119"/>
      <c r="C171" s="220"/>
      <c r="D171" s="221" t="s">
        <v>153</v>
      </c>
      <c r="E171" s="222" t="s">
        <v>1</v>
      </c>
      <c r="F171" s="223" t="s">
        <v>227</v>
      </c>
      <c r="G171" s="220"/>
      <c r="H171" s="224">
        <v>15</v>
      </c>
      <c r="I171" s="220"/>
      <c r="J171" s="220"/>
      <c r="L171" s="119"/>
      <c r="M171" s="122"/>
      <c r="N171" s="123"/>
      <c r="O171" s="123"/>
      <c r="P171" s="123"/>
      <c r="Q171" s="123"/>
      <c r="R171" s="123"/>
      <c r="S171" s="123"/>
      <c r="T171" s="124"/>
      <c r="AT171" s="121" t="s">
        <v>153</v>
      </c>
      <c r="AU171" s="121" t="s">
        <v>82</v>
      </c>
      <c r="AV171" s="13" t="s">
        <v>82</v>
      </c>
      <c r="AW171" s="13" t="s">
        <v>28</v>
      </c>
      <c r="AX171" s="13" t="s">
        <v>80</v>
      </c>
      <c r="AY171" s="121" t="s">
        <v>145</v>
      </c>
    </row>
    <row r="172" spans="1:65" s="2" customFormat="1" ht="21.75" customHeight="1">
      <c r="A172" s="29"/>
      <c r="B172" s="111"/>
      <c r="C172" s="214" t="s">
        <v>160</v>
      </c>
      <c r="D172" s="214" t="s">
        <v>147</v>
      </c>
      <c r="E172" s="215" t="s">
        <v>1291</v>
      </c>
      <c r="F172" s="216" t="s">
        <v>1292</v>
      </c>
      <c r="G172" s="217" t="s">
        <v>365</v>
      </c>
      <c r="H172" s="218">
        <v>63</v>
      </c>
      <c r="I172" s="239">
        <v>0</v>
      </c>
      <c r="J172" s="219">
        <f>ROUND(I172*H172,2)</f>
        <v>0</v>
      </c>
      <c r="K172" s="112"/>
      <c r="L172" s="30"/>
      <c r="M172" s="113" t="s">
        <v>1</v>
      </c>
      <c r="N172" s="114" t="s">
        <v>37</v>
      </c>
      <c r="O172" s="115">
        <v>9.9000000000000005E-2</v>
      </c>
      <c r="P172" s="115">
        <f>O172*H172</f>
        <v>6.2370000000000001</v>
      </c>
      <c r="Q172" s="115">
        <v>0</v>
      </c>
      <c r="R172" s="115">
        <f>Q172*H172</f>
        <v>0</v>
      </c>
      <c r="S172" s="115">
        <v>0</v>
      </c>
      <c r="T172" s="116">
        <f>S172*H172</f>
        <v>0</v>
      </c>
      <c r="U172" s="29"/>
      <c r="V172" s="29"/>
      <c r="W172" s="29"/>
      <c r="X172" s="29"/>
      <c r="Y172" s="29"/>
      <c r="Z172" s="29"/>
      <c r="AA172" s="29"/>
      <c r="AB172" s="29"/>
      <c r="AC172" s="29"/>
      <c r="AD172" s="29"/>
      <c r="AE172" s="29"/>
      <c r="AR172" s="117" t="s">
        <v>151</v>
      </c>
      <c r="AT172" s="117" t="s">
        <v>147</v>
      </c>
      <c r="AU172" s="117" t="s">
        <v>82</v>
      </c>
      <c r="AY172" s="18" t="s">
        <v>145</v>
      </c>
      <c r="BE172" s="118">
        <f>IF(N172="základní",J172,0)</f>
        <v>0</v>
      </c>
      <c r="BF172" s="118">
        <f>IF(N172="snížená",J172,0)</f>
        <v>0</v>
      </c>
      <c r="BG172" s="118">
        <f>IF(N172="zákl. přenesená",J172,0)</f>
        <v>0</v>
      </c>
      <c r="BH172" s="118">
        <f>IF(N172="sníž. přenesená",J172,0)</f>
        <v>0</v>
      </c>
      <c r="BI172" s="118">
        <f>IF(N172="nulová",J172,0)</f>
        <v>0</v>
      </c>
      <c r="BJ172" s="18" t="s">
        <v>80</v>
      </c>
      <c r="BK172" s="118">
        <f>ROUND(I172*H172,2)</f>
        <v>0</v>
      </c>
      <c r="BL172" s="18" t="s">
        <v>151</v>
      </c>
      <c r="BM172" s="117" t="s">
        <v>1293</v>
      </c>
    </row>
    <row r="173" spans="1:65" s="13" customFormat="1">
      <c r="B173" s="119"/>
      <c r="C173" s="220"/>
      <c r="D173" s="221" t="s">
        <v>153</v>
      </c>
      <c r="E173" s="222" t="s">
        <v>1</v>
      </c>
      <c r="F173" s="223" t="s">
        <v>681</v>
      </c>
      <c r="G173" s="220"/>
      <c r="H173" s="224">
        <v>63</v>
      </c>
      <c r="I173" s="220"/>
      <c r="J173" s="220"/>
      <c r="L173" s="119"/>
      <c r="M173" s="122"/>
      <c r="N173" s="123"/>
      <c r="O173" s="123"/>
      <c r="P173" s="123"/>
      <c r="Q173" s="123"/>
      <c r="R173" s="123"/>
      <c r="S173" s="123"/>
      <c r="T173" s="124"/>
      <c r="AT173" s="121" t="s">
        <v>153</v>
      </c>
      <c r="AU173" s="121" t="s">
        <v>82</v>
      </c>
      <c r="AV173" s="13" t="s">
        <v>82</v>
      </c>
      <c r="AW173" s="13" t="s">
        <v>28</v>
      </c>
      <c r="AX173" s="13" t="s">
        <v>80</v>
      </c>
      <c r="AY173" s="121" t="s">
        <v>145</v>
      </c>
    </row>
    <row r="174" spans="1:65" s="2" customFormat="1" ht="16.5" customHeight="1">
      <c r="A174" s="29"/>
      <c r="B174" s="111"/>
      <c r="C174" s="214" t="s">
        <v>307</v>
      </c>
      <c r="D174" s="214" t="s">
        <v>147</v>
      </c>
      <c r="E174" s="215" t="s">
        <v>1294</v>
      </c>
      <c r="F174" s="216" t="s">
        <v>1295</v>
      </c>
      <c r="G174" s="217" t="s">
        <v>482</v>
      </c>
      <c r="H174" s="218">
        <v>5</v>
      </c>
      <c r="I174" s="239">
        <v>0</v>
      </c>
      <c r="J174" s="219">
        <f t="shared" ref="J174:J186" si="0">ROUND(I174*H174,2)</f>
        <v>0</v>
      </c>
      <c r="K174" s="112"/>
      <c r="L174" s="30"/>
      <c r="M174" s="113" t="s">
        <v>1</v>
      </c>
      <c r="N174" s="114" t="s">
        <v>37</v>
      </c>
      <c r="O174" s="115">
        <v>0</v>
      </c>
      <c r="P174" s="115">
        <f t="shared" ref="P174:P186" si="1">O174*H174</f>
        <v>0</v>
      </c>
      <c r="Q174" s="115">
        <v>0</v>
      </c>
      <c r="R174" s="115">
        <f t="shared" ref="R174:R186" si="2">Q174*H174</f>
        <v>0</v>
      </c>
      <c r="S174" s="115">
        <v>0</v>
      </c>
      <c r="T174" s="116">
        <f t="shared" ref="T174:T186" si="3">S174*H174</f>
        <v>0</v>
      </c>
      <c r="U174" s="29"/>
      <c r="V174" s="29"/>
      <c r="W174" s="29"/>
      <c r="X174" s="29"/>
      <c r="Y174" s="29"/>
      <c r="Z174" s="29"/>
      <c r="AA174" s="29"/>
      <c r="AB174" s="29"/>
      <c r="AC174" s="29"/>
      <c r="AD174" s="29"/>
      <c r="AE174" s="29"/>
      <c r="AR174" s="117" t="s">
        <v>151</v>
      </c>
      <c r="AT174" s="117" t="s">
        <v>147</v>
      </c>
      <c r="AU174" s="117" t="s">
        <v>82</v>
      </c>
      <c r="AY174" s="18" t="s">
        <v>145</v>
      </c>
      <c r="BE174" s="118">
        <f t="shared" ref="BE174:BE186" si="4">IF(N174="základní",J174,0)</f>
        <v>0</v>
      </c>
      <c r="BF174" s="118">
        <f t="shared" ref="BF174:BF186" si="5">IF(N174="snížená",J174,0)</f>
        <v>0</v>
      </c>
      <c r="BG174" s="118">
        <f t="shared" ref="BG174:BG186" si="6">IF(N174="zákl. přenesená",J174,0)</f>
        <v>0</v>
      </c>
      <c r="BH174" s="118">
        <f t="shared" ref="BH174:BH186" si="7">IF(N174="sníž. přenesená",J174,0)</f>
        <v>0</v>
      </c>
      <c r="BI174" s="118">
        <f t="shared" ref="BI174:BI186" si="8">IF(N174="nulová",J174,0)</f>
        <v>0</v>
      </c>
      <c r="BJ174" s="18" t="s">
        <v>80</v>
      </c>
      <c r="BK174" s="118">
        <f t="shared" ref="BK174:BK186" si="9">ROUND(I174*H174,2)</f>
        <v>0</v>
      </c>
      <c r="BL174" s="18" t="s">
        <v>151</v>
      </c>
      <c r="BM174" s="117" t="s">
        <v>1296</v>
      </c>
    </row>
    <row r="175" spans="1:65" s="2" customFormat="1" ht="24.2" customHeight="1">
      <c r="A175" s="29"/>
      <c r="B175" s="111"/>
      <c r="C175" s="214" t="s">
        <v>311</v>
      </c>
      <c r="D175" s="214" t="s">
        <v>147</v>
      </c>
      <c r="E175" s="215" t="s">
        <v>1297</v>
      </c>
      <c r="F175" s="216" t="s">
        <v>1298</v>
      </c>
      <c r="G175" s="217" t="s">
        <v>319</v>
      </c>
      <c r="H175" s="218">
        <v>5</v>
      </c>
      <c r="I175" s="239">
        <v>0</v>
      </c>
      <c r="J175" s="219">
        <f t="shared" si="0"/>
        <v>0</v>
      </c>
      <c r="K175" s="112"/>
      <c r="L175" s="30"/>
      <c r="M175" s="113" t="s">
        <v>1</v>
      </c>
      <c r="N175" s="114" t="s">
        <v>37</v>
      </c>
      <c r="O175" s="115">
        <v>5.3719999999999999</v>
      </c>
      <c r="P175" s="115">
        <f t="shared" si="1"/>
        <v>26.86</v>
      </c>
      <c r="Q175" s="115">
        <v>0.41948000000000002</v>
      </c>
      <c r="R175" s="115">
        <f t="shared" si="2"/>
        <v>2.0973999999999999</v>
      </c>
      <c r="S175" s="115">
        <v>0</v>
      </c>
      <c r="T175" s="116">
        <f t="shared" si="3"/>
        <v>0</v>
      </c>
      <c r="U175" s="29"/>
      <c r="V175" s="29"/>
      <c r="W175" s="29"/>
      <c r="X175" s="29"/>
      <c r="Y175" s="29"/>
      <c r="Z175" s="29"/>
      <c r="AA175" s="29"/>
      <c r="AB175" s="29"/>
      <c r="AC175" s="29"/>
      <c r="AD175" s="29"/>
      <c r="AE175" s="29"/>
      <c r="AR175" s="117" t="s">
        <v>151</v>
      </c>
      <c r="AT175" s="117" t="s">
        <v>147</v>
      </c>
      <c r="AU175" s="117" t="s">
        <v>82</v>
      </c>
      <c r="AY175" s="18" t="s">
        <v>145</v>
      </c>
      <c r="BE175" s="118">
        <f t="shared" si="4"/>
        <v>0</v>
      </c>
      <c r="BF175" s="118">
        <f t="shared" si="5"/>
        <v>0</v>
      </c>
      <c r="BG175" s="118">
        <f t="shared" si="6"/>
        <v>0</v>
      </c>
      <c r="BH175" s="118">
        <f t="shared" si="7"/>
        <v>0</v>
      </c>
      <c r="BI175" s="118">
        <f t="shared" si="8"/>
        <v>0</v>
      </c>
      <c r="BJ175" s="18" t="s">
        <v>80</v>
      </c>
      <c r="BK175" s="118">
        <f t="shared" si="9"/>
        <v>0</v>
      </c>
      <c r="BL175" s="18" t="s">
        <v>151</v>
      </c>
      <c r="BM175" s="117" t="s">
        <v>1299</v>
      </c>
    </row>
    <row r="176" spans="1:65" s="2" customFormat="1" ht="21.75" customHeight="1">
      <c r="A176" s="29"/>
      <c r="B176" s="111"/>
      <c r="C176" s="233" t="s">
        <v>315</v>
      </c>
      <c r="D176" s="233" t="s">
        <v>316</v>
      </c>
      <c r="E176" s="234" t="s">
        <v>1300</v>
      </c>
      <c r="F176" s="235" t="s">
        <v>1301</v>
      </c>
      <c r="G176" s="236" t="s">
        <v>319</v>
      </c>
      <c r="H176" s="237">
        <v>5</v>
      </c>
      <c r="I176" s="239">
        <v>0</v>
      </c>
      <c r="J176" s="238">
        <f t="shared" si="0"/>
        <v>0</v>
      </c>
      <c r="K176" s="135"/>
      <c r="L176" s="136"/>
      <c r="M176" s="137" t="s">
        <v>1</v>
      </c>
      <c r="N176" s="138" t="s">
        <v>37</v>
      </c>
      <c r="O176" s="115">
        <v>0</v>
      </c>
      <c r="P176" s="115">
        <f t="shared" si="1"/>
        <v>0</v>
      </c>
      <c r="Q176" s="115">
        <v>1.6</v>
      </c>
      <c r="R176" s="115">
        <f t="shared" si="2"/>
        <v>8</v>
      </c>
      <c r="S176" s="115">
        <v>0</v>
      </c>
      <c r="T176" s="116">
        <f t="shared" si="3"/>
        <v>0</v>
      </c>
      <c r="U176" s="29"/>
      <c r="V176" s="29"/>
      <c r="W176" s="29"/>
      <c r="X176" s="29"/>
      <c r="Y176" s="29"/>
      <c r="Z176" s="29"/>
      <c r="AA176" s="29"/>
      <c r="AB176" s="29"/>
      <c r="AC176" s="29"/>
      <c r="AD176" s="29"/>
      <c r="AE176" s="29"/>
      <c r="AR176" s="117" t="s">
        <v>188</v>
      </c>
      <c r="AT176" s="117" t="s">
        <v>316</v>
      </c>
      <c r="AU176" s="117" t="s">
        <v>82</v>
      </c>
      <c r="AY176" s="18" t="s">
        <v>145</v>
      </c>
      <c r="BE176" s="118">
        <f t="shared" si="4"/>
        <v>0</v>
      </c>
      <c r="BF176" s="118">
        <f t="shared" si="5"/>
        <v>0</v>
      </c>
      <c r="BG176" s="118">
        <f t="shared" si="6"/>
        <v>0</v>
      </c>
      <c r="BH176" s="118">
        <f t="shared" si="7"/>
        <v>0</v>
      </c>
      <c r="BI176" s="118">
        <f t="shared" si="8"/>
        <v>0</v>
      </c>
      <c r="BJ176" s="18" t="s">
        <v>80</v>
      </c>
      <c r="BK176" s="118">
        <f t="shared" si="9"/>
        <v>0</v>
      </c>
      <c r="BL176" s="18" t="s">
        <v>151</v>
      </c>
      <c r="BM176" s="117" t="s">
        <v>1302</v>
      </c>
    </row>
    <row r="177" spans="1:65" s="2" customFormat="1" ht="24.2" customHeight="1">
      <c r="A177" s="29"/>
      <c r="B177" s="111"/>
      <c r="C177" s="214" t="s">
        <v>323</v>
      </c>
      <c r="D177" s="214" t="s">
        <v>147</v>
      </c>
      <c r="E177" s="215" t="s">
        <v>1303</v>
      </c>
      <c r="F177" s="216" t="s">
        <v>1304</v>
      </c>
      <c r="G177" s="217" t="s">
        <v>319</v>
      </c>
      <c r="H177" s="218">
        <v>3</v>
      </c>
      <c r="I177" s="239">
        <v>0</v>
      </c>
      <c r="J177" s="219">
        <f t="shared" si="0"/>
        <v>0</v>
      </c>
      <c r="K177" s="112"/>
      <c r="L177" s="30"/>
      <c r="M177" s="113" t="s">
        <v>1</v>
      </c>
      <c r="N177" s="114" t="s">
        <v>37</v>
      </c>
      <c r="O177" s="115">
        <v>1.5109999999999999</v>
      </c>
      <c r="P177" s="115">
        <f t="shared" si="1"/>
        <v>4.5329999999999995</v>
      </c>
      <c r="Q177" s="115">
        <v>9.8899999999999995E-3</v>
      </c>
      <c r="R177" s="115">
        <f t="shared" si="2"/>
        <v>2.9669999999999998E-2</v>
      </c>
      <c r="S177" s="115">
        <v>0</v>
      </c>
      <c r="T177" s="116">
        <f t="shared" si="3"/>
        <v>0</v>
      </c>
      <c r="U177" s="29"/>
      <c r="V177" s="29"/>
      <c r="W177" s="29"/>
      <c r="X177" s="29"/>
      <c r="Y177" s="29"/>
      <c r="Z177" s="29"/>
      <c r="AA177" s="29"/>
      <c r="AB177" s="29"/>
      <c r="AC177" s="29"/>
      <c r="AD177" s="29"/>
      <c r="AE177" s="29"/>
      <c r="AR177" s="117" t="s">
        <v>151</v>
      </c>
      <c r="AT177" s="117" t="s">
        <v>147</v>
      </c>
      <c r="AU177" s="117" t="s">
        <v>82</v>
      </c>
      <c r="AY177" s="18" t="s">
        <v>145</v>
      </c>
      <c r="BE177" s="118">
        <f t="shared" si="4"/>
        <v>0</v>
      </c>
      <c r="BF177" s="118">
        <f t="shared" si="5"/>
        <v>0</v>
      </c>
      <c r="BG177" s="118">
        <f t="shared" si="6"/>
        <v>0</v>
      </c>
      <c r="BH177" s="118">
        <f t="shared" si="7"/>
        <v>0</v>
      </c>
      <c r="BI177" s="118">
        <f t="shared" si="8"/>
        <v>0</v>
      </c>
      <c r="BJ177" s="18" t="s">
        <v>80</v>
      </c>
      <c r="BK177" s="118">
        <f t="shared" si="9"/>
        <v>0</v>
      </c>
      <c r="BL177" s="18" t="s">
        <v>151</v>
      </c>
      <c r="BM177" s="117" t="s">
        <v>1305</v>
      </c>
    </row>
    <row r="178" spans="1:65" s="2" customFormat="1" ht="16.5" customHeight="1">
      <c r="A178" s="29"/>
      <c r="B178" s="111"/>
      <c r="C178" s="233" t="s">
        <v>326</v>
      </c>
      <c r="D178" s="233" t="s">
        <v>316</v>
      </c>
      <c r="E178" s="234" t="s">
        <v>1306</v>
      </c>
      <c r="F178" s="235" t="s">
        <v>1307</v>
      </c>
      <c r="G178" s="236" t="s">
        <v>319</v>
      </c>
      <c r="H178" s="237">
        <v>3</v>
      </c>
      <c r="I178" s="239">
        <v>0</v>
      </c>
      <c r="J178" s="238">
        <f t="shared" si="0"/>
        <v>0</v>
      </c>
      <c r="K178" s="135"/>
      <c r="L178" s="136"/>
      <c r="M178" s="137" t="s">
        <v>1</v>
      </c>
      <c r="N178" s="138" t="s">
        <v>37</v>
      </c>
      <c r="O178" s="115">
        <v>0</v>
      </c>
      <c r="P178" s="115">
        <f t="shared" si="1"/>
        <v>0</v>
      </c>
      <c r="Q178" s="115">
        <v>0.26200000000000001</v>
      </c>
      <c r="R178" s="115">
        <f t="shared" si="2"/>
        <v>0.78600000000000003</v>
      </c>
      <c r="S178" s="115">
        <v>0</v>
      </c>
      <c r="T178" s="116">
        <f t="shared" si="3"/>
        <v>0</v>
      </c>
      <c r="U178" s="29"/>
      <c r="V178" s="29"/>
      <c r="W178" s="29"/>
      <c r="X178" s="29"/>
      <c r="Y178" s="29"/>
      <c r="Z178" s="29"/>
      <c r="AA178" s="29"/>
      <c r="AB178" s="29"/>
      <c r="AC178" s="29"/>
      <c r="AD178" s="29"/>
      <c r="AE178" s="29"/>
      <c r="AR178" s="117" t="s">
        <v>188</v>
      </c>
      <c r="AT178" s="117" t="s">
        <v>316</v>
      </c>
      <c r="AU178" s="117" t="s">
        <v>82</v>
      </c>
      <c r="AY178" s="18" t="s">
        <v>145</v>
      </c>
      <c r="BE178" s="118">
        <f t="shared" si="4"/>
        <v>0</v>
      </c>
      <c r="BF178" s="118">
        <f t="shared" si="5"/>
        <v>0</v>
      </c>
      <c r="BG178" s="118">
        <f t="shared" si="6"/>
        <v>0</v>
      </c>
      <c r="BH178" s="118">
        <f t="shared" si="7"/>
        <v>0</v>
      </c>
      <c r="BI178" s="118">
        <f t="shared" si="8"/>
        <v>0</v>
      </c>
      <c r="BJ178" s="18" t="s">
        <v>80</v>
      </c>
      <c r="BK178" s="118">
        <f t="shared" si="9"/>
        <v>0</v>
      </c>
      <c r="BL178" s="18" t="s">
        <v>151</v>
      </c>
      <c r="BM178" s="117" t="s">
        <v>1308</v>
      </c>
    </row>
    <row r="179" spans="1:65" s="2" customFormat="1" ht="24.2" customHeight="1">
      <c r="A179" s="29"/>
      <c r="B179" s="111"/>
      <c r="C179" s="214" t="s">
        <v>328</v>
      </c>
      <c r="D179" s="214" t="s">
        <v>147</v>
      </c>
      <c r="E179" s="215" t="s">
        <v>1309</v>
      </c>
      <c r="F179" s="216" t="s">
        <v>1310</v>
      </c>
      <c r="G179" s="217" t="s">
        <v>319</v>
      </c>
      <c r="H179" s="218">
        <v>1</v>
      </c>
      <c r="I179" s="239">
        <v>0</v>
      </c>
      <c r="J179" s="219">
        <f t="shared" si="0"/>
        <v>0</v>
      </c>
      <c r="K179" s="112"/>
      <c r="L179" s="30"/>
      <c r="M179" s="113" t="s">
        <v>1</v>
      </c>
      <c r="N179" s="114" t="s">
        <v>37</v>
      </c>
      <c r="O179" s="115">
        <v>2.2029999999999998</v>
      </c>
      <c r="P179" s="115">
        <f t="shared" si="1"/>
        <v>2.2029999999999998</v>
      </c>
      <c r="Q179" s="115">
        <v>9.8899999999999995E-3</v>
      </c>
      <c r="R179" s="115">
        <f t="shared" si="2"/>
        <v>9.8899999999999995E-3</v>
      </c>
      <c r="S179" s="115">
        <v>0</v>
      </c>
      <c r="T179" s="116">
        <f t="shared" si="3"/>
        <v>0</v>
      </c>
      <c r="U179" s="29"/>
      <c r="V179" s="29"/>
      <c r="W179" s="29"/>
      <c r="X179" s="29"/>
      <c r="Y179" s="29"/>
      <c r="Z179" s="29"/>
      <c r="AA179" s="29"/>
      <c r="AB179" s="29"/>
      <c r="AC179" s="29"/>
      <c r="AD179" s="29"/>
      <c r="AE179" s="29"/>
      <c r="AR179" s="117" t="s">
        <v>151</v>
      </c>
      <c r="AT179" s="117" t="s">
        <v>147</v>
      </c>
      <c r="AU179" s="117" t="s">
        <v>82</v>
      </c>
      <c r="AY179" s="18" t="s">
        <v>145</v>
      </c>
      <c r="BE179" s="118">
        <f t="shared" si="4"/>
        <v>0</v>
      </c>
      <c r="BF179" s="118">
        <f t="shared" si="5"/>
        <v>0</v>
      </c>
      <c r="BG179" s="118">
        <f t="shared" si="6"/>
        <v>0</v>
      </c>
      <c r="BH179" s="118">
        <f t="shared" si="7"/>
        <v>0</v>
      </c>
      <c r="BI179" s="118">
        <f t="shared" si="8"/>
        <v>0</v>
      </c>
      <c r="BJ179" s="18" t="s">
        <v>80</v>
      </c>
      <c r="BK179" s="118">
        <f t="shared" si="9"/>
        <v>0</v>
      </c>
      <c r="BL179" s="18" t="s">
        <v>151</v>
      </c>
      <c r="BM179" s="117" t="s">
        <v>1311</v>
      </c>
    </row>
    <row r="180" spans="1:65" s="2" customFormat="1" ht="16.5" customHeight="1">
      <c r="A180" s="29"/>
      <c r="B180" s="111"/>
      <c r="C180" s="233" t="s">
        <v>332</v>
      </c>
      <c r="D180" s="233" t="s">
        <v>316</v>
      </c>
      <c r="E180" s="234" t="s">
        <v>1312</v>
      </c>
      <c r="F180" s="235" t="s">
        <v>1313</v>
      </c>
      <c r="G180" s="236" t="s">
        <v>319</v>
      </c>
      <c r="H180" s="237">
        <v>1</v>
      </c>
      <c r="I180" s="239">
        <v>0</v>
      </c>
      <c r="J180" s="238">
        <f t="shared" si="0"/>
        <v>0</v>
      </c>
      <c r="K180" s="135"/>
      <c r="L180" s="136"/>
      <c r="M180" s="137" t="s">
        <v>1</v>
      </c>
      <c r="N180" s="138" t="s">
        <v>37</v>
      </c>
      <c r="O180" s="115">
        <v>0</v>
      </c>
      <c r="P180" s="115">
        <f t="shared" si="1"/>
        <v>0</v>
      </c>
      <c r="Q180" s="115">
        <v>0.52600000000000002</v>
      </c>
      <c r="R180" s="115">
        <f t="shared" si="2"/>
        <v>0.52600000000000002</v>
      </c>
      <c r="S180" s="115">
        <v>0</v>
      </c>
      <c r="T180" s="116">
        <f t="shared" si="3"/>
        <v>0</v>
      </c>
      <c r="U180" s="29"/>
      <c r="V180" s="29"/>
      <c r="W180" s="29"/>
      <c r="X180" s="29"/>
      <c r="Y180" s="29"/>
      <c r="Z180" s="29"/>
      <c r="AA180" s="29"/>
      <c r="AB180" s="29"/>
      <c r="AC180" s="29"/>
      <c r="AD180" s="29"/>
      <c r="AE180" s="29"/>
      <c r="AR180" s="117" t="s">
        <v>188</v>
      </c>
      <c r="AT180" s="117" t="s">
        <v>316</v>
      </c>
      <c r="AU180" s="117" t="s">
        <v>82</v>
      </c>
      <c r="AY180" s="18" t="s">
        <v>145</v>
      </c>
      <c r="BE180" s="118">
        <f t="shared" si="4"/>
        <v>0</v>
      </c>
      <c r="BF180" s="118">
        <f t="shared" si="5"/>
        <v>0</v>
      </c>
      <c r="BG180" s="118">
        <f t="shared" si="6"/>
        <v>0</v>
      </c>
      <c r="BH180" s="118">
        <f t="shared" si="7"/>
        <v>0</v>
      </c>
      <c r="BI180" s="118">
        <f t="shared" si="8"/>
        <v>0</v>
      </c>
      <c r="BJ180" s="18" t="s">
        <v>80</v>
      </c>
      <c r="BK180" s="118">
        <f t="shared" si="9"/>
        <v>0</v>
      </c>
      <c r="BL180" s="18" t="s">
        <v>151</v>
      </c>
      <c r="BM180" s="117" t="s">
        <v>1314</v>
      </c>
    </row>
    <row r="181" spans="1:65" s="2" customFormat="1" ht="24.2" customHeight="1">
      <c r="A181" s="29"/>
      <c r="B181" s="111"/>
      <c r="C181" s="214" t="s">
        <v>339</v>
      </c>
      <c r="D181" s="214" t="s">
        <v>147</v>
      </c>
      <c r="E181" s="215" t="s">
        <v>1315</v>
      </c>
      <c r="F181" s="216" t="s">
        <v>1316</v>
      </c>
      <c r="G181" s="217" t="s">
        <v>319</v>
      </c>
      <c r="H181" s="218">
        <v>6</v>
      </c>
      <c r="I181" s="239">
        <v>0</v>
      </c>
      <c r="J181" s="219">
        <f t="shared" si="0"/>
        <v>0</v>
      </c>
      <c r="K181" s="112"/>
      <c r="L181" s="30"/>
      <c r="M181" s="113" t="s">
        <v>1</v>
      </c>
      <c r="N181" s="114" t="s">
        <v>37</v>
      </c>
      <c r="O181" s="115">
        <v>4.2629999999999999</v>
      </c>
      <c r="P181" s="115">
        <f t="shared" si="1"/>
        <v>25.577999999999999</v>
      </c>
      <c r="Q181" s="115">
        <v>9.8899999999999995E-3</v>
      </c>
      <c r="R181" s="115">
        <f t="shared" si="2"/>
        <v>5.9339999999999997E-2</v>
      </c>
      <c r="S181" s="115">
        <v>0</v>
      </c>
      <c r="T181" s="116">
        <f t="shared" si="3"/>
        <v>0</v>
      </c>
      <c r="U181" s="29"/>
      <c r="V181" s="29"/>
      <c r="W181" s="29"/>
      <c r="X181" s="29"/>
      <c r="Y181" s="29"/>
      <c r="Z181" s="29"/>
      <c r="AA181" s="29"/>
      <c r="AB181" s="29"/>
      <c r="AC181" s="29"/>
      <c r="AD181" s="29"/>
      <c r="AE181" s="29"/>
      <c r="AR181" s="117" t="s">
        <v>151</v>
      </c>
      <c r="AT181" s="117" t="s">
        <v>147</v>
      </c>
      <c r="AU181" s="117" t="s">
        <v>82</v>
      </c>
      <c r="AY181" s="18" t="s">
        <v>145</v>
      </c>
      <c r="BE181" s="118">
        <f t="shared" si="4"/>
        <v>0</v>
      </c>
      <c r="BF181" s="118">
        <f t="shared" si="5"/>
        <v>0</v>
      </c>
      <c r="BG181" s="118">
        <f t="shared" si="6"/>
        <v>0</v>
      </c>
      <c r="BH181" s="118">
        <f t="shared" si="7"/>
        <v>0</v>
      </c>
      <c r="BI181" s="118">
        <f t="shared" si="8"/>
        <v>0</v>
      </c>
      <c r="BJ181" s="18" t="s">
        <v>80</v>
      </c>
      <c r="BK181" s="118">
        <f t="shared" si="9"/>
        <v>0</v>
      </c>
      <c r="BL181" s="18" t="s">
        <v>151</v>
      </c>
      <c r="BM181" s="117" t="s">
        <v>1317</v>
      </c>
    </row>
    <row r="182" spans="1:65" s="2" customFormat="1" ht="21.75" customHeight="1">
      <c r="A182" s="29"/>
      <c r="B182" s="111"/>
      <c r="C182" s="233" t="s">
        <v>344</v>
      </c>
      <c r="D182" s="233" t="s">
        <v>316</v>
      </c>
      <c r="E182" s="234" t="s">
        <v>1318</v>
      </c>
      <c r="F182" s="235" t="s">
        <v>1319</v>
      </c>
      <c r="G182" s="236" t="s">
        <v>319</v>
      </c>
      <c r="H182" s="237">
        <v>6</v>
      </c>
      <c r="I182" s="239">
        <v>0</v>
      </c>
      <c r="J182" s="238">
        <f t="shared" si="0"/>
        <v>0</v>
      </c>
      <c r="K182" s="135"/>
      <c r="L182" s="136"/>
      <c r="M182" s="137" t="s">
        <v>1</v>
      </c>
      <c r="N182" s="138" t="s">
        <v>37</v>
      </c>
      <c r="O182" s="115">
        <v>0</v>
      </c>
      <c r="P182" s="115">
        <f t="shared" si="1"/>
        <v>0</v>
      </c>
      <c r="Q182" s="115">
        <v>1.0129999999999999</v>
      </c>
      <c r="R182" s="115">
        <f t="shared" si="2"/>
        <v>6.0779999999999994</v>
      </c>
      <c r="S182" s="115">
        <v>0</v>
      </c>
      <c r="T182" s="116">
        <f t="shared" si="3"/>
        <v>0</v>
      </c>
      <c r="U182" s="29"/>
      <c r="V182" s="29"/>
      <c r="W182" s="29"/>
      <c r="X182" s="29"/>
      <c r="Y182" s="29"/>
      <c r="Z182" s="29"/>
      <c r="AA182" s="29"/>
      <c r="AB182" s="29"/>
      <c r="AC182" s="29"/>
      <c r="AD182" s="29"/>
      <c r="AE182" s="29"/>
      <c r="AR182" s="117" t="s">
        <v>188</v>
      </c>
      <c r="AT182" s="117" t="s">
        <v>316</v>
      </c>
      <c r="AU182" s="117" t="s">
        <v>82</v>
      </c>
      <c r="AY182" s="18" t="s">
        <v>145</v>
      </c>
      <c r="BE182" s="118">
        <f t="shared" si="4"/>
        <v>0</v>
      </c>
      <c r="BF182" s="118">
        <f t="shared" si="5"/>
        <v>0</v>
      </c>
      <c r="BG182" s="118">
        <f t="shared" si="6"/>
        <v>0</v>
      </c>
      <c r="BH182" s="118">
        <f t="shared" si="7"/>
        <v>0</v>
      </c>
      <c r="BI182" s="118">
        <f t="shared" si="8"/>
        <v>0</v>
      </c>
      <c r="BJ182" s="18" t="s">
        <v>80</v>
      </c>
      <c r="BK182" s="118">
        <f t="shared" si="9"/>
        <v>0</v>
      </c>
      <c r="BL182" s="18" t="s">
        <v>151</v>
      </c>
      <c r="BM182" s="117" t="s">
        <v>1320</v>
      </c>
    </row>
    <row r="183" spans="1:65" s="2" customFormat="1" ht="24.2" customHeight="1">
      <c r="A183" s="29"/>
      <c r="B183" s="111"/>
      <c r="C183" s="214" t="s">
        <v>348</v>
      </c>
      <c r="D183" s="214" t="s">
        <v>147</v>
      </c>
      <c r="E183" s="215" t="s">
        <v>1321</v>
      </c>
      <c r="F183" s="216" t="s">
        <v>1322</v>
      </c>
      <c r="G183" s="217" t="s">
        <v>319</v>
      </c>
      <c r="H183" s="218">
        <v>5</v>
      </c>
      <c r="I183" s="239">
        <v>0</v>
      </c>
      <c r="J183" s="219">
        <f t="shared" si="0"/>
        <v>0</v>
      </c>
      <c r="K183" s="112"/>
      <c r="L183" s="30"/>
      <c r="M183" s="113" t="s">
        <v>1</v>
      </c>
      <c r="N183" s="114" t="s">
        <v>37</v>
      </c>
      <c r="O183" s="115">
        <v>2.2229999999999999</v>
      </c>
      <c r="P183" s="115">
        <f t="shared" si="1"/>
        <v>11.114999999999998</v>
      </c>
      <c r="Q183" s="115">
        <v>1.218E-2</v>
      </c>
      <c r="R183" s="115">
        <f t="shared" si="2"/>
        <v>6.0899999999999996E-2</v>
      </c>
      <c r="S183" s="115">
        <v>0</v>
      </c>
      <c r="T183" s="116">
        <f t="shared" si="3"/>
        <v>0</v>
      </c>
      <c r="U183" s="29"/>
      <c r="V183" s="29"/>
      <c r="W183" s="29"/>
      <c r="X183" s="29"/>
      <c r="Y183" s="29"/>
      <c r="Z183" s="29"/>
      <c r="AA183" s="29"/>
      <c r="AB183" s="29"/>
      <c r="AC183" s="29"/>
      <c r="AD183" s="29"/>
      <c r="AE183" s="29"/>
      <c r="AR183" s="117" t="s">
        <v>151</v>
      </c>
      <c r="AT183" s="117" t="s">
        <v>147</v>
      </c>
      <c r="AU183" s="117" t="s">
        <v>82</v>
      </c>
      <c r="AY183" s="18" t="s">
        <v>145</v>
      </c>
      <c r="BE183" s="118">
        <f t="shared" si="4"/>
        <v>0</v>
      </c>
      <c r="BF183" s="118">
        <f t="shared" si="5"/>
        <v>0</v>
      </c>
      <c r="BG183" s="118">
        <f t="shared" si="6"/>
        <v>0</v>
      </c>
      <c r="BH183" s="118">
        <f t="shared" si="7"/>
        <v>0</v>
      </c>
      <c r="BI183" s="118">
        <f t="shared" si="8"/>
        <v>0</v>
      </c>
      <c r="BJ183" s="18" t="s">
        <v>80</v>
      </c>
      <c r="BK183" s="118">
        <f t="shared" si="9"/>
        <v>0</v>
      </c>
      <c r="BL183" s="18" t="s">
        <v>151</v>
      </c>
      <c r="BM183" s="117" t="s">
        <v>1323</v>
      </c>
    </row>
    <row r="184" spans="1:65" s="2" customFormat="1" ht="24.2" customHeight="1">
      <c r="A184" s="29"/>
      <c r="B184" s="111"/>
      <c r="C184" s="233" t="s">
        <v>352</v>
      </c>
      <c r="D184" s="233" t="s">
        <v>316</v>
      </c>
      <c r="E184" s="234" t="s">
        <v>1324</v>
      </c>
      <c r="F184" s="235" t="s">
        <v>1325</v>
      </c>
      <c r="G184" s="236" t="s">
        <v>319</v>
      </c>
      <c r="H184" s="237">
        <v>5</v>
      </c>
      <c r="I184" s="239">
        <v>0</v>
      </c>
      <c r="J184" s="238">
        <f t="shared" si="0"/>
        <v>0</v>
      </c>
      <c r="K184" s="135"/>
      <c r="L184" s="136"/>
      <c r="M184" s="137" t="s">
        <v>1</v>
      </c>
      <c r="N184" s="138" t="s">
        <v>37</v>
      </c>
      <c r="O184" s="115">
        <v>0</v>
      </c>
      <c r="P184" s="115">
        <f t="shared" si="1"/>
        <v>0</v>
      </c>
      <c r="Q184" s="115">
        <v>0.54800000000000004</v>
      </c>
      <c r="R184" s="115">
        <f t="shared" si="2"/>
        <v>2.74</v>
      </c>
      <c r="S184" s="115">
        <v>0</v>
      </c>
      <c r="T184" s="116">
        <f t="shared" si="3"/>
        <v>0</v>
      </c>
      <c r="U184" s="29"/>
      <c r="V184" s="29"/>
      <c r="W184" s="29"/>
      <c r="X184" s="29"/>
      <c r="Y184" s="29"/>
      <c r="Z184" s="29"/>
      <c r="AA184" s="29"/>
      <c r="AB184" s="29"/>
      <c r="AC184" s="29"/>
      <c r="AD184" s="29"/>
      <c r="AE184" s="29"/>
      <c r="AR184" s="117" t="s">
        <v>188</v>
      </c>
      <c r="AT184" s="117" t="s">
        <v>316</v>
      </c>
      <c r="AU184" s="117" t="s">
        <v>82</v>
      </c>
      <c r="AY184" s="18" t="s">
        <v>145</v>
      </c>
      <c r="BE184" s="118">
        <f t="shared" si="4"/>
        <v>0</v>
      </c>
      <c r="BF184" s="118">
        <f t="shared" si="5"/>
        <v>0</v>
      </c>
      <c r="BG184" s="118">
        <f t="shared" si="6"/>
        <v>0</v>
      </c>
      <c r="BH184" s="118">
        <f t="shared" si="7"/>
        <v>0</v>
      </c>
      <c r="BI184" s="118">
        <f t="shared" si="8"/>
        <v>0</v>
      </c>
      <c r="BJ184" s="18" t="s">
        <v>80</v>
      </c>
      <c r="BK184" s="118">
        <f t="shared" si="9"/>
        <v>0</v>
      </c>
      <c r="BL184" s="18" t="s">
        <v>151</v>
      </c>
      <c r="BM184" s="117" t="s">
        <v>1326</v>
      </c>
    </row>
    <row r="185" spans="1:65" s="2" customFormat="1" ht="37.9" customHeight="1">
      <c r="A185" s="29"/>
      <c r="B185" s="111"/>
      <c r="C185" s="214" t="s">
        <v>356</v>
      </c>
      <c r="D185" s="214" t="s">
        <v>147</v>
      </c>
      <c r="E185" s="215" t="s">
        <v>1327</v>
      </c>
      <c r="F185" s="216" t="s">
        <v>1328</v>
      </c>
      <c r="G185" s="217" t="s">
        <v>319</v>
      </c>
      <c r="H185" s="218">
        <v>5</v>
      </c>
      <c r="I185" s="239">
        <v>0</v>
      </c>
      <c r="J185" s="219">
        <f t="shared" si="0"/>
        <v>0</v>
      </c>
      <c r="K185" s="112"/>
      <c r="L185" s="30"/>
      <c r="M185" s="113" t="s">
        <v>1</v>
      </c>
      <c r="N185" s="114" t="s">
        <v>37</v>
      </c>
      <c r="O185" s="115">
        <v>1.694</v>
      </c>
      <c r="P185" s="115">
        <f t="shared" si="1"/>
        <v>8.4699999999999989</v>
      </c>
      <c r="Q185" s="115">
        <v>0.09</v>
      </c>
      <c r="R185" s="115">
        <f t="shared" si="2"/>
        <v>0.44999999999999996</v>
      </c>
      <c r="S185" s="115">
        <v>0</v>
      </c>
      <c r="T185" s="116">
        <f t="shared" si="3"/>
        <v>0</v>
      </c>
      <c r="U185" s="29"/>
      <c r="V185" s="29"/>
      <c r="W185" s="29"/>
      <c r="X185" s="29"/>
      <c r="Y185" s="29"/>
      <c r="Z185" s="29"/>
      <c r="AA185" s="29"/>
      <c r="AB185" s="29"/>
      <c r="AC185" s="29"/>
      <c r="AD185" s="29"/>
      <c r="AE185" s="29"/>
      <c r="AR185" s="117" t="s">
        <v>151</v>
      </c>
      <c r="AT185" s="117" t="s">
        <v>147</v>
      </c>
      <c r="AU185" s="117" t="s">
        <v>82</v>
      </c>
      <c r="AY185" s="18" t="s">
        <v>145</v>
      </c>
      <c r="BE185" s="118">
        <f t="shared" si="4"/>
        <v>0</v>
      </c>
      <c r="BF185" s="118">
        <f t="shared" si="5"/>
        <v>0</v>
      </c>
      <c r="BG185" s="118">
        <f t="shared" si="6"/>
        <v>0</v>
      </c>
      <c r="BH185" s="118">
        <f t="shared" si="7"/>
        <v>0</v>
      </c>
      <c r="BI185" s="118">
        <f t="shared" si="8"/>
        <v>0</v>
      </c>
      <c r="BJ185" s="18" t="s">
        <v>80</v>
      </c>
      <c r="BK185" s="118">
        <f t="shared" si="9"/>
        <v>0</v>
      </c>
      <c r="BL185" s="18" t="s">
        <v>151</v>
      </c>
      <c r="BM185" s="117" t="s">
        <v>1329</v>
      </c>
    </row>
    <row r="186" spans="1:65" s="2" customFormat="1" ht="21.75" customHeight="1">
      <c r="A186" s="29"/>
      <c r="B186" s="111"/>
      <c r="C186" s="233" t="s">
        <v>362</v>
      </c>
      <c r="D186" s="233" t="s">
        <v>316</v>
      </c>
      <c r="E186" s="234" t="s">
        <v>1330</v>
      </c>
      <c r="F186" s="235" t="s">
        <v>1331</v>
      </c>
      <c r="G186" s="236" t="s">
        <v>319</v>
      </c>
      <c r="H186" s="237">
        <v>5</v>
      </c>
      <c r="I186" s="239">
        <v>0</v>
      </c>
      <c r="J186" s="238">
        <f t="shared" si="0"/>
        <v>0</v>
      </c>
      <c r="K186" s="135"/>
      <c r="L186" s="136"/>
      <c r="M186" s="137" t="s">
        <v>1</v>
      </c>
      <c r="N186" s="138" t="s">
        <v>37</v>
      </c>
      <c r="O186" s="115">
        <v>0</v>
      </c>
      <c r="P186" s="115">
        <f t="shared" si="1"/>
        <v>0</v>
      </c>
      <c r="Q186" s="115">
        <v>0.19600000000000001</v>
      </c>
      <c r="R186" s="115">
        <f t="shared" si="2"/>
        <v>0.98</v>
      </c>
      <c r="S186" s="115">
        <v>0</v>
      </c>
      <c r="T186" s="116">
        <f t="shared" si="3"/>
        <v>0</v>
      </c>
      <c r="U186" s="29"/>
      <c r="V186" s="29"/>
      <c r="W186" s="29"/>
      <c r="X186" s="29"/>
      <c r="Y186" s="29"/>
      <c r="Z186" s="29"/>
      <c r="AA186" s="29"/>
      <c r="AB186" s="29"/>
      <c r="AC186" s="29"/>
      <c r="AD186" s="29"/>
      <c r="AE186" s="29"/>
      <c r="AR186" s="117" t="s">
        <v>188</v>
      </c>
      <c r="AT186" s="117" t="s">
        <v>316</v>
      </c>
      <c r="AU186" s="117" t="s">
        <v>82</v>
      </c>
      <c r="AY186" s="18" t="s">
        <v>145</v>
      </c>
      <c r="BE186" s="118">
        <f t="shared" si="4"/>
        <v>0</v>
      </c>
      <c r="BF186" s="118">
        <f t="shared" si="5"/>
        <v>0</v>
      </c>
      <c r="BG186" s="118">
        <f t="shared" si="6"/>
        <v>0</v>
      </c>
      <c r="BH186" s="118">
        <f t="shared" si="7"/>
        <v>0</v>
      </c>
      <c r="BI186" s="118">
        <f t="shared" si="8"/>
        <v>0</v>
      </c>
      <c r="BJ186" s="18" t="s">
        <v>80</v>
      </c>
      <c r="BK186" s="118">
        <f t="shared" si="9"/>
        <v>0</v>
      </c>
      <c r="BL186" s="18" t="s">
        <v>151</v>
      </c>
      <c r="BM186" s="117" t="s">
        <v>1332</v>
      </c>
    </row>
    <row r="187" spans="1:65" s="12" customFormat="1" ht="22.9" customHeight="1">
      <c r="B187" s="103"/>
      <c r="C187" s="208"/>
      <c r="D187" s="209" t="s">
        <v>71</v>
      </c>
      <c r="E187" s="212" t="s">
        <v>417</v>
      </c>
      <c r="F187" s="212" t="s">
        <v>418</v>
      </c>
      <c r="G187" s="208"/>
      <c r="H187" s="208"/>
      <c r="I187" s="208"/>
      <c r="J187" s="213">
        <f>BK187</f>
        <v>0</v>
      </c>
      <c r="L187" s="103"/>
      <c r="M187" s="105"/>
      <c r="N187" s="106"/>
      <c r="O187" s="106"/>
      <c r="P187" s="107">
        <f>SUM(P188:P192)</f>
        <v>21.278630999999997</v>
      </c>
      <c r="Q187" s="106"/>
      <c r="R187" s="107">
        <f>SUM(R188:R192)</f>
        <v>0</v>
      </c>
      <c r="S187" s="106"/>
      <c r="T187" s="108">
        <f>SUM(T188:T192)</f>
        <v>0</v>
      </c>
      <c r="AR187" s="104" t="s">
        <v>80</v>
      </c>
      <c r="AT187" s="109" t="s">
        <v>71</v>
      </c>
      <c r="AU187" s="109" t="s">
        <v>80</v>
      </c>
      <c r="AY187" s="104" t="s">
        <v>145</v>
      </c>
      <c r="BK187" s="110">
        <f>SUM(BK188:BK192)</f>
        <v>0</v>
      </c>
    </row>
    <row r="188" spans="1:65" s="2" customFormat="1" ht="24.2" customHeight="1">
      <c r="A188" s="29"/>
      <c r="B188" s="111"/>
      <c r="C188" s="214" t="s">
        <v>368</v>
      </c>
      <c r="D188" s="214" t="s">
        <v>147</v>
      </c>
      <c r="E188" s="215" t="s">
        <v>1333</v>
      </c>
      <c r="F188" s="216" t="s">
        <v>1334</v>
      </c>
      <c r="G188" s="217" t="s">
        <v>196</v>
      </c>
      <c r="H188" s="218">
        <v>15.727</v>
      </c>
      <c r="I188" s="239">
        <v>0</v>
      </c>
      <c r="J188" s="219">
        <f>ROUND(I188*H188,2)</f>
        <v>0</v>
      </c>
      <c r="K188" s="112"/>
      <c r="L188" s="30"/>
      <c r="M188" s="113" t="s">
        <v>1</v>
      </c>
      <c r="N188" s="114" t="s">
        <v>37</v>
      </c>
      <c r="O188" s="115">
        <v>1.1679999999999999</v>
      </c>
      <c r="P188" s="115">
        <f>O188*H188</f>
        <v>18.369135999999997</v>
      </c>
      <c r="Q188" s="115">
        <v>0</v>
      </c>
      <c r="R188" s="115">
        <f>Q188*H188</f>
        <v>0</v>
      </c>
      <c r="S188" s="115">
        <v>0</v>
      </c>
      <c r="T188" s="116">
        <f>S188*H188</f>
        <v>0</v>
      </c>
      <c r="U188" s="29"/>
      <c r="V188" s="29"/>
      <c r="W188" s="29"/>
      <c r="X188" s="29"/>
      <c r="Y188" s="29"/>
      <c r="Z188" s="29"/>
      <c r="AA188" s="29"/>
      <c r="AB188" s="29"/>
      <c r="AC188" s="29"/>
      <c r="AD188" s="29"/>
      <c r="AE188" s="29"/>
      <c r="AR188" s="117" t="s">
        <v>151</v>
      </c>
      <c r="AT188" s="117" t="s">
        <v>147</v>
      </c>
      <c r="AU188" s="117" t="s">
        <v>82</v>
      </c>
      <c r="AY188" s="18" t="s">
        <v>145</v>
      </c>
      <c r="BE188" s="118">
        <f>IF(N188="základní",J188,0)</f>
        <v>0</v>
      </c>
      <c r="BF188" s="118">
        <f>IF(N188="snížená",J188,0)</f>
        <v>0</v>
      </c>
      <c r="BG188" s="118">
        <f>IF(N188="zákl. přenesená",J188,0)</f>
        <v>0</v>
      </c>
      <c r="BH188" s="118">
        <f>IF(N188="sníž. přenesená",J188,0)</f>
        <v>0</v>
      </c>
      <c r="BI188" s="118">
        <f>IF(N188="nulová",J188,0)</f>
        <v>0</v>
      </c>
      <c r="BJ188" s="18" t="s">
        <v>80</v>
      </c>
      <c r="BK188" s="118">
        <f>ROUND(I188*H188,2)</f>
        <v>0</v>
      </c>
      <c r="BL188" s="18" t="s">
        <v>151</v>
      </c>
      <c r="BM188" s="117" t="s">
        <v>1335</v>
      </c>
    </row>
    <row r="189" spans="1:65" s="2" customFormat="1" ht="24.2" customHeight="1">
      <c r="A189" s="29"/>
      <c r="B189" s="111"/>
      <c r="C189" s="214" t="s">
        <v>373</v>
      </c>
      <c r="D189" s="214" t="s">
        <v>147</v>
      </c>
      <c r="E189" s="215" t="s">
        <v>1336</v>
      </c>
      <c r="F189" s="216" t="s">
        <v>1337</v>
      </c>
      <c r="G189" s="217" t="s">
        <v>196</v>
      </c>
      <c r="H189" s="218">
        <v>15.727</v>
      </c>
      <c r="I189" s="239">
        <v>0</v>
      </c>
      <c r="J189" s="219">
        <f>ROUND(I189*H189,2)</f>
        <v>0</v>
      </c>
      <c r="K189" s="112"/>
      <c r="L189" s="30"/>
      <c r="M189" s="113" t="s">
        <v>1</v>
      </c>
      <c r="N189" s="114" t="s">
        <v>37</v>
      </c>
      <c r="O189" s="115">
        <v>0.125</v>
      </c>
      <c r="P189" s="115">
        <f>O189*H189</f>
        <v>1.965875</v>
      </c>
      <c r="Q189" s="115">
        <v>0</v>
      </c>
      <c r="R189" s="115">
        <f>Q189*H189</f>
        <v>0</v>
      </c>
      <c r="S189" s="115">
        <v>0</v>
      </c>
      <c r="T189" s="116">
        <f>S189*H189</f>
        <v>0</v>
      </c>
      <c r="U189" s="29"/>
      <c r="V189" s="29"/>
      <c r="W189" s="29"/>
      <c r="X189" s="29"/>
      <c r="Y189" s="29"/>
      <c r="Z189" s="29"/>
      <c r="AA189" s="29"/>
      <c r="AB189" s="29"/>
      <c r="AC189" s="29"/>
      <c r="AD189" s="29"/>
      <c r="AE189" s="29"/>
      <c r="AR189" s="117" t="s">
        <v>151</v>
      </c>
      <c r="AT189" s="117" t="s">
        <v>147</v>
      </c>
      <c r="AU189" s="117" t="s">
        <v>82</v>
      </c>
      <c r="AY189" s="18" t="s">
        <v>145</v>
      </c>
      <c r="BE189" s="118">
        <f>IF(N189="základní",J189,0)</f>
        <v>0</v>
      </c>
      <c r="BF189" s="118">
        <f>IF(N189="snížená",J189,0)</f>
        <v>0</v>
      </c>
      <c r="BG189" s="118">
        <f>IF(N189="zákl. přenesená",J189,0)</f>
        <v>0</v>
      </c>
      <c r="BH189" s="118">
        <f>IF(N189="sníž. přenesená",J189,0)</f>
        <v>0</v>
      </c>
      <c r="BI189" s="118">
        <f>IF(N189="nulová",J189,0)</f>
        <v>0</v>
      </c>
      <c r="BJ189" s="18" t="s">
        <v>80</v>
      </c>
      <c r="BK189" s="118">
        <f>ROUND(I189*H189,2)</f>
        <v>0</v>
      </c>
      <c r="BL189" s="18" t="s">
        <v>151</v>
      </c>
      <c r="BM189" s="117" t="s">
        <v>1338</v>
      </c>
    </row>
    <row r="190" spans="1:65" s="2" customFormat="1" ht="24.2" customHeight="1">
      <c r="A190" s="29"/>
      <c r="B190" s="111"/>
      <c r="C190" s="214" t="s">
        <v>378</v>
      </c>
      <c r="D190" s="214" t="s">
        <v>147</v>
      </c>
      <c r="E190" s="215" t="s">
        <v>1339</v>
      </c>
      <c r="F190" s="216" t="s">
        <v>1340</v>
      </c>
      <c r="G190" s="217" t="s">
        <v>196</v>
      </c>
      <c r="H190" s="218">
        <v>157.27000000000001</v>
      </c>
      <c r="I190" s="239">
        <v>0</v>
      </c>
      <c r="J190" s="219">
        <f>ROUND(I190*H190,2)</f>
        <v>0</v>
      </c>
      <c r="K190" s="112"/>
      <c r="L190" s="30"/>
      <c r="M190" s="113" t="s">
        <v>1</v>
      </c>
      <c r="N190" s="114" t="s">
        <v>37</v>
      </c>
      <c r="O190" s="115">
        <v>6.0000000000000001E-3</v>
      </c>
      <c r="P190" s="115">
        <f>O190*H190</f>
        <v>0.94362000000000013</v>
      </c>
      <c r="Q190" s="115">
        <v>0</v>
      </c>
      <c r="R190" s="115">
        <f>Q190*H190</f>
        <v>0</v>
      </c>
      <c r="S190" s="115">
        <v>0</v>
      </c>
      <c r="T190" s="116">
        <f>S190*H190</f>
        <v>0</v>
      </c>
      <c r="U190" s="29"/>
      <c r="V190" s="29"/>
      <c r="W190" s="29"/>
      <c r="X190" s="29"/>
      <c r="Y190" s="29"/>
      <c r="Z190" s="29"/>
      <c r="AA190" s="29"/>
      <c r="AB190" s="29"/>
      <c r="AC190" s="29"/>
      <c r="AD190" s="29"/>
      <c r="AE190" s="29"/>
      <c r="AR190" s="117" t="s">
        <v>151</v>
      </c>
      <c r="AT190" s="117" t="s">
        <v>147</v>
      </c>
      <c r="AU190" s="117" t="s">
        <v>82</v>
      </c>
      <c r="AY190" s="18" t="s">
        <v>145</v>
      </c>
      <c r="BE190" s="118">
        <f>IF(N190="základní",J190,0)</f>
        <v>0</v>
      </c>
      <c r="BF190" s="118">
        <f>IF(N190="snížená",J190,0)</f>
        <v>0</v>
      </c>
      <c r="BG190" s="118">
        <f>IF(N190="zákl. přenesená",J190,0)</f>
        <v>0</v>
      </c>
      <c r="BH190" s="118">
        <f>IF(N190="sníž. přenesená",J190,0)</f>
        <v>0</v>
      </c>
      <c r="BI190" s="118">
        <f>IF(N190="nulová",J190,0)</f>
        <v>0</v>
      </c>
      <c r="BJ190" s="18" t="s">
        <v>80</v>
      </c>
      <c r="BK190" s="118">
        <f>ROUND(I190*H190,2)</f>
        <v>0</v>
      </c>
      <c r="BL190" s="18" t="s">
        <v>151</v>
      </c>
      <c r="BM190" s="117" t="s">
        <v>1341</v>
      </c>
    </row>
    <row r="191" spans="1:65" s="13" customFormat="1">
      <c r="B191" s="119"/>
      <c r="C191" s="220"/>
      <c r="D191" s="221" t="s">
        <v>153</v>
      </c>
      <c r="E191" s="220"/>
      <c r="F191" s="223" t="s">
        <v>1342</v>
      </c>
      <c r="G191" s="220"/>
      <c r="H191" s="224">
        <v>157.27000000000001</v>
      </c>
      <c r="I191" s="220"/>
      <c r="J191" s="220"/>
      <c r="L191" s="119"/>
      <c r="M191" s="122"/>
      <c r="N191" s="123"/>
      <c r="O191" s="123"/>
      <c r="P191" s="123"/>
      <c r="Q191" s="123"/>
      <c r="R191" s="123"/>
      <c r="S191" s="123"/>
      <c r="T191" s="124"/>
      <c r="AT191" s="121" t="s">
        <v>153</v>
      </c>
      <c r="AU191" s="121" t="s">
        <v>82</v>
      </c>
      <c r="AV191" s="13" t="s">
        <v>82</v>
      </c>
      <c r="AW191" s="13" t="s">
        <v>3</v>
      </c>
      <c r="AX191" s="13" t="s">
        <v>80</v>
      </c>
      <c r="AY191" s="121" t="s">
        <v>145</v>
      </c>
    </row>
    <row r="192" spans="1:65" s="2" customFormat="1" ht="37.9" customHeight="1">
      <c r="A192" s="29"/>
      <c r="B192" s="111"/>
      <c r="C192" s="214" t="s">
        <v>383</v>
      </c>
      <c r="D192" s="214" t="s">
        <v>147</v>
      </c>
      <c r="E192" s="215" t="s">
        <v>1343</v>
      </c>
      <c r="F192" s="216" t="s">
        <v>1344</v>
      </c>
      <c r="G192" s="217" t="s">
        <v>196</v>
      </c>
      <c r="H192" s="218">
        <v>15.727</v>
      </c>
      <c r="I192" s="239">
        <v>0</v>
      </c>
      <c r="J192" s="219">
        <f>ROUND(I192*H192,2)</f>
        <v>0</v>
      </c>
      <c r="K192" s="112"/>
      <c r="L192" s="30"/>
      <c r="M192" s="113" t="s">
        <v>1</v>
      </c>
      <c r="N192" s="114" t="s">
        <v>37</v>
      </c>
      <c r="O192" s="115">
        <v>0</v>
      </c>
      <c r="P192" s="115">
        <f>O192*H192</f>
        <v>0</v>
      </c>
      <c r="Q192" s="115">
        <v>0</v>
      </c>
      <c r="R192" s="115">
        <f>Q192*H192</f>
        <v>0</v>
      </c>
      <c r="S192" s="115">
        <v>0</v>
      </c>
      <c r="T192" s="116">
        <f>S192*H192</f>
        <v>0</v>
      </c>
      <c r="U192" s="29"/>
      <c r="V192" s="29"/>
      <c r="W192" s="29"/>
      <c r="X192" s="29"/>
      <c r="Y192" s="29"/>
      <c r="Z192" s="29"/>
      <c r="AA192" s="29"/>
      <c r="AB192" s="29"/>
      <c r="AC192" s="29"/>
      <c r="AD192" s="29"/>
      <c r="AE192" s="29"/>
      <c r="AR192" s="117" t="s">
        <v>151</v>
      </c>
      <c r="AT192" s="117" t="s">
        <v>147</v>
      </c>
      <c r="AU192" s="117" t="s">
        <v>82</v>
      </c>
      <c r="AY192" s="18" t="s">
        <v>145</v>
      </c>
      <c r="BE192" s="118">
        <f>IF(N192="základní",J192,0)</f>
        <v>0</v>
      </c>
      <c r="BF192" s="118">
        <f>IF(N192="snížená",J192,0)</f>
        <v>0</v>
      </c>
      <c r="BG192" s="118">
        <f>IF(N192="zákl. přenesená",J192,0)</f>
        <v>0</v>
      </c>
      <c r="BH192" s="118">
        <f>IF(N192="sníž. přenesená",J192,0)</f>
        <v>0</v>
      </c>
      <c r="BI192" s="118">
        <f>IF(N192="nulová",J192,0)</f>
        <v>0</v>
      </c>
      <c r="BJ192" s="18" t="s">
        <v>80</v>
      </c>
      <c r="BK192" s="118">
        <f>ROUND(I192*H192,2)</f>
        <v>0</v>
      </c>
      <c r="BL192" s="18" t="s">
        <v>151</v>
      </c>
      <c r="BM192" s="117" t="s">
        <v>1345</v>
      </c>
    </row>
    <row r="193" spans="1:65" s="12" customFormat="1" ht="22.9" customHeight="1">
      <c r="B193" s="103"/>
      <c r="C193" s="208"/>
      <c r="D193" s="209" t="s">
        <v>71</v>
      </c>
      <c r="E193" s="212" t="s">
        <v>439</v>
      </c>
      <c r="F193" s="212" t="s">
        <v>440</v>
      </c>
      <c r="G193" s="208"/>
      <c r="H193" s="208"/>
      <c r="I193" s="208"/>
      <c r="J193" s="213">
        <f>BK193</f>
        <v>0</v>
      </c>
      <c r="L193" s="103"/>
      <c r="M193" s="105"/>
      <c r="N193" s="106"/>
      <c r="O193" s="106"/>
      <c r="P193" s="107">
        <f>P194</f>
        <v>232.73591999999999</v>
      </c>
      <c r="Q193" s="106"/>
      <c r="R193" s="107">
        <f>R194</f>
        <v>0</v>
      </c>
      <c r="S193" s="106"/>
      <c r="T193" s="108">
        <f>T194</f>
        <v>0</v>
      </c>
      <c r="AR193" s="104" t="s">
        <v>80</v>
      </c>
      <c r="AT193" s="109" t="s">
        <v>71</v>
      </c>
      <c r="AU193" s="109" t="s">
        <v>80</v>
      </c>
      <c r="AY193" s="104" t="s">
        <v>145</v>
      </c>
      <c r="BK193" s="110">
        <f>BK194</f>
        <v>0</v>
      </c>
    </row>
    <row r="194" spans="1:65" s="2" customFormat="1" ht="24.2" customHeight="1">
      <c r="A194" s="29"/>
      <c r="B194" s="111"/>
      <c r="C194" s="214" t="s">
        <v>387</v>
      </c>
      <c r="D194" s="214" t="s">
        <v>147</v>
      </c>
      <c r="E194" s="215" t="s">
        <v>1346</v>
      </c>
      <c r="F194" s="216" t="s">
        <v>1347</v>
      </c>
      <c r="G194" s="217" t="s">
        <v>196</v>
      </c>
      <c r="H194" s="218">
        <v>157.25399999999999</v>
      </c>
      <c r="I194" s="239">
        <v>0</v>
      </c>
      <c r="J194" s="219">
        <f>ROUND(I194*H194,2)</f>
        <v>0</v>
      </c>
      <c r="K194" s="112"/>
      <c r="L194" s="30"/>
      <c r="M194" s="139" t="s">
        <v>1</v>
      </c>
      <c r="N194" s="140" t="s">
        <v>37</v>
      </c>
      <c r="O194" s="141">
        <v>1.48</v>
      </c>
      <c r="P194" s="141">
        <f>O194*H194</f>
        <v>232.73591999999999</v>
      </c>
      <c r="Q194" s="141">
        <v>0</v>
      </c>
      <c r="R194" s="141">
        <f>Q194*H194</f>
        <v>0</v>
      </c>
      <c r="S194" s="141">
        <v>0</v>
      </c>
      <c r="T194" s="142">
        <f>S194*H194</f>
        <v>0</v>
      </c>
      <c r="U194" s="29"/>
      <c r="V194" s="29"/>
      <c r="W194" s="29"/>
      <c r="X194" s="29"/>
      <c r="Y194" s="29"/>
      <c r="Z194" s="29"/>
      <c r="AA194" s="29"/>
      <c r="AB194" s="29"/>
      <c r="AC194" s="29"/>
      <c r="AD194" s="29"/>
      <c r="AE194" s="29"/>
      <c r="AR194" s="117" t="s">
        <v>151</v>
      </c>
      <c r="AT194" s="117" t="s">
        <v>147</v>
      </c>
      <c r="AU194" s="117" t="s">
        <v>82</v>
      </c>
      <c r="AY194" s="18" t="s">
        <v>145</v>
      </c>
      <c r="BE194" s="118">
        <f>IF(N194="základní",J194,0)</f>
        <v>0</v>
      </c>
      <c r="BF194" s="118">
        <f>IF(N194="snížená",J194,0)</f>
        <v>0</v>
      </c>
      <c r="BG194" s="118">
        <f>IF(N194="zákl. přenesená",J194,0)</f>
        <v>0</v>
      </c>
      <c r="BH194" s="118">
        <f>IF(N194="sníž. přenesená",J194,0)</f>
        <v>0</v>
      </c>
      <c r="BI194" s="118">
        <f>IF(N194="nulová",J194,0)</f>
        <v>0</v>
      </c>
      <c r="BJ194" s="18" t="s">
        <v>80</v>
      </c>
      <c r="BK194" s="118">
        <f>ROUND(I194*H194,2)</f>
        <v>0</v>
      </c>
      <c r="BL194" s="18" t="s">
        <v>151</v>
      </c>
      <c r="BM194" s="117" t="s">
        <v>1348</v>
      </c>
    </row>
    <row r="195" spans="1:65" s="2" customFormat="1" ht="6.95" customHeight="1">
      <c r="A195" s="29"/>
      <c r="B195" s="43"/>
      <c r="C195" s="44"/>
      <c r="D195" s="44"/>
      <c r="E195" s="44"/>
      <c r="F195" s="44"/>
      <c r="G195" s="44"/>
      <c r="H195" s="44"/>
      <c r="I195" s="44"/>
      <c r="J195" s="44"/>
      <c r="K195" s="44"/>
      <c r="L195" s="30"/>
      <c r="M195" s="29"/>
      <c r="O195" s="29"/>
      <c r="P195" s="29"/>
      <c r="Q195" s="29"/>
      <c r="R195" s="29"/>
      <c r="S195" s="29"/>
      <c r="T195" s="29"/>
      <c r="U195" s="29"/>
      <c r="V195" s="29"/>
      <c r="W195" s="29"/>
      <c r="X195" s="29"/>
      <c r="Y195" s="29"/>
      <c r="Z195" s="29"/>
      <c r="AA195" s="29"/>
      <c r="AB195" s="29"/>
      <c r="AC195" s="29"/>
      <c r="AD195" s="29"/>
      <c r="AE195" s="29"/>
    </row>
  </sheetData>
  <sheetProtection password="CA50" sheet="1" objects="1" scenarios="1"/>
  <autoFilter ref="C121:K194"/>
  <mergeCells count="9">
    <mergeCell ref="E87:H87"/>
    <mergeCell ref="E112:H112"/>
    <mergeCell ref="E114:H114"/>
    <mergeCell ref="L2:V2"/>
    <mergeCell ref="E7:H7"/>
    <mergeCell ref="E9:H9"/>
    <mergeCell ref="E18:H18"/>
    <mergeCell ref="E27:H27"/>
    <mergeCell ref="E85:H85"/>
  </mergeCells>
  <pageMargins left="0.39374999999999999" right="0.39374999999999999" top="0.39374999999999999" bottom="0.39374999999999999" header="0" footer="0"/>
  <pageSetup paperSize="9" fitToHeight="100" orientation="portrait" blackAndWhite="1"/>
  <headerFooter>
    <oddFooter>&amp;CStrana &amp;P z &amp;N</oddFooter>
  </headerFooter>
  <drawing r:id="rId1"/>
</worksheet>
</file>

<file path=xl/worksheets/sheet9.xml><?xml version="1.0" encoding="utf-8"?>
<worksheet xmlns="http://schemas.openxmlformats.org/spreadsheetml/2006/main" xmlns:r="http://schemas.openxmlformats.org/officeDocument/2006/relationships">
  <sheetPr>
    <pageSetUpPr fitToPage="1"/>
  </sheetPr>
  <dimension ref="A1:BM233"/>
  <sheetViews>
    <sheetView showGridLines="0" topLeftCell="A129" workbookViewId="0">
      <selection activeCell="I159" sqref="I159"/>
    </sheetView>
  </sheetViews>
  <sheetFormatPr defaultRowHeight="11.25"/>
  <cols>
    <col min="1" max="1" width="8.33203125" style="1" customWidth="1"/>
    <col min="2" max="2" width="1.1640625" style="1" customWidth="1"/>
    <col min="3" max="3" width="4.1640625" style="1" customWidth="1"/>
    <col min="4" max="4" width="4.33203125" style="1" customWidth="1"/>
    <col min="5" max="5" width="17.1640625" style="1" customWidth="1"/>
    <col min="6" max="6" width="50.83203125" style="1" customWidth="1"/>
    <col min="7" max="7" width="7.5" style="1" customWidth="1"/>
    <col min="8" max="8" width="14" style="1" customWidth="1"/>
    <col min="9" max="9" width="15.83203125" style="1" customWidth="1"/>
    <col min="10" max="10" width="22.33203125" style="1" customWidth="1"/>
    <col min="11" max="11" width="22.33203125" style="1" hidden="1" customWidth="1"/>
    <col min="12" max="12" width="9.33203125" style="1" customWidth="1"/>
    <col min="13" max="13" width="10.83203125" style="1" hidden="1" customWidth="1"/>
    <col min="14" max="14" width="9.33203125" style="1" hidden="1"/>
    <col min="15" max="20" width="14.1640625" style="1" hidden="1" customWidth="1"/>
    <col min="21" max="21" width="16.33203125" style="1" hidden="1" customWidth="1"/>
    <col min="22" max="22" width="12.33203125" style="1" customWidth="1"/>
    <col min="23" max="23" width="16.33203125" style="1" customWidth="1"/>
    <col min="24" max="24" width="12.33203125" style="1" customWidth="1"/>
    <col min="25" max="25" width="15" style="1" customWidth="1"/>
    <col min="26" max="26" width="11" style="1" customWidth="1"/>
    <col min="27" max="27" width="15" style="1" customWidth="1"/>
    <col min="28" max="28" width="16.33203125" style="1" customWidth="1"/>
    <col min="29" max="29" width="11" style="1" customWidth="1"/>
    <col min="30" max="30" width="15" style="1" customWidth="1"/>
    <col min="31" max="31" width="16.33203125" style="1" customWidth="1"/>
    <col min="44" max="65" width="9.33203125" style="1" hidden="1"/>
  </cols>
  <sheetData>
    <row r="1" spans="1:46">
      <c r="A1" s="87"/>
    </row>
    <row r="2" spans="1:46" s="1" customFormat="1" ht="36.950000000000003" customHeight="1">
      <c r="L2" s="255" t="s">
        <v>5</v>
      </c>
      <c r="M2" s="256"/>
      <c r="N2" s="256"/>
      <c r="O2" s="256"/>
      <c r="P2" s="256"/>
      <c r="Q2" s="256"/>
      <c r="R2" s="256"/>
      <c r="S2" s="256"/>
      <c r="T2" s="256"/>
      <c r="U2" s="256"/>
      <c r="V2" s="256"/>
      <c r="AT2" s="18" t="s">
        <v>103</v>
      </c>
    </row>
    <row r="3" spans="1:46" s="1" customFormat="1" ht="6.95" customHeight="1">
      <c r="B3" s="19"/>
      <c r="C3" s="241"/>
      <c r="D3" s="241"/>
      <c r="E3" s="241"/>
      <c r="F3" s="241"/>
      <c r="G3" s="241"/>
      <c r="H3" s="241"/>
      <c r="I3" s="241"/>
      <c r="J3" s="241"/>
      <c r="K3" s="20"/>
      <c r="L3" s="21"/>
      <c r="AT3" s="18" t="s">
        <v>82</v>
      </c>
    </row>
    <row r="4" spans="1:46" s="1" customFormat="1" ht="24.95" customHeight="1">
      <c r="B4" s="21"/>
      <c r="C4" s="87"/>
      <c r="D4" s="162" t="s">
        <v>110</v>
      </c>
      <c r="E4" s="87"/>
      <c r="F4" s="87"/>
      <c r="G4" s="87"/>
      <c r="H4" s="87"/>
      <c r="I4" s="87"/>
      <c r="J4" s="87"/>
      <c r="L4" s="21"/>
      <c r="M4" s="88" t="s">
        <v>10</v>
      </c>
      <c r="AT4" s="18" t="s">
        <v>3</v>
      </c>
    </row>
    <row r="5" spans="1:46" s="1" customFormat="1" ht="6.95" customHeight="1">
      <c r="B5" s="21"/>
      <c r="C5" s="87"/>
      <c r="D5" s="87"/>
      <c r="E5" s="87"/>
      <c r="F5" s="87"/>
      <c r="G5" s="87"/>
      <c r="H5" s="87"/>
      <c r="I5" s="87"/>
      <c r="J5" s="87"/>
      <c r="L5" s="21"/>
    </row>
    <row r="6" spans="1:46" s="1" customFormat="1" ht="12" customHeight="1">
      <c r="B6" s="21"/>
      <c r="C6" s="87"/>
      <c r="D6" s="163" t="s">
        <v>14</v>
      </c>
      <c r="E6" s="87"/>
      <c r="F6" s="87"/>
      <c r="G6" s="87"/>
      <c r="H6" s="87"/>
      <c r="I6" s="87"/>
      <c r="J6" s="87"/>
      <c r="L6" s="21"/>
    </row>
    <row r="7" spans="1:46" s="1" customFormat="1" ht="16.5" customHeight="1">
      <c r="B7" s="21"/>
      <c r="C7" s="87"/>
      <c r="D7" s="87"/>
      <c r="E7" s="283" t="str">
        <f>'Rekapitulace stavby'!K6</f>
        <v>Revitalizace parkoviště u NB</v>
      </c>
      <c r="F7" s="284"/>
      <c r="G7" s="284"/>
      <c r="H7" s="284"/>
      <c r="I7" s="87"/>
      <c r="J7" s="87"/>
      <c r="L7" s="21"/>
    </row>
    <row r="8" spans="1:46" s="2" customFormat="1" ht="12" customHeight="1">
      <c r="A8" s="29"/>
      <c r="B8" s="30"/>
      <c r="C8" s="164"/>
      <c r="D8" s="163" t="s">
        <v>111</v>
      </c>
      <c r="E8" s="164"/>
      <c r="F8" s="164"/>
      <c r="G8" s="164"/>
      <c r="H8" s="164"/>
      <c r="I8" s="164"/>
      <c r="J8" s="164"/>
      <c r="K8" s="29"/>
      <c r="L8" s="38"/>
      <c r="S8" s="29"/>
      <c r="T8" s="29"/>
      <c r="U8" s="29"/>
      <c r="V8" s="29"/>
      <c r="W8" s="29"/>
      <c r="X8" s="29"/>
      <c r="Y8" s="29"/>
      <c r="Z8" s="29"/>
      <c r="AA8" s="29"/>
      <c r="AB8" s="29"/>
      <c r="AC8" s="29"/>
      <c r="AD8" s="29"/>
      <c r="AE8" s="29"/>
    </row>
    <row r="9" spans="1:46" s="2" customFormat="1" ht="16.5" customHeight="1">
      <c r="A9" s="29"/>
      <c r="B9" s="30"/>
      <c r="C9" s="164"/>
      <c r="D9" s="164"/>
      <c r="E9" s="281" t="s">
        <v>1349</v>
      </c>
      <c r="F9" s="282"/>
      <c r="G9" s="282"/>
      <c r="H9" s="282"/>
      <c r="I9" s="164"/>
      <c r="J9" s="164"/>
      <c r="K9" s="29"/>
      <c r="L9" s="38"/>
      <c r="S9" s="29"/>
      <c r="T9" s="29"/>
      <c r="U9" s="29"/>
      <c r="V9" s="29"/>
      <c r="W9" s="29"/>
      <c r="X9" s="29"/>
      <c r="Y9" s="29"/>
      <c r="Z9" s="29"/>
      <c r="AA9" s="29"/>
      <c r="AB9" s="29"/>
      <c r="AC9" s="29"/>
      <c r="AD9" s="29"/>
      <c r="AE9" s="29"/>
    </row>
    <row r="10" spans="1:46" s="2" customFormat="1">
      <c r="A10" s="29"/>
      <c r="B10" s="30"/>
      <c r="C10" s="164"/>
      <c r="D10" s="164"/>
      <c r="E10" s="164"/>
      <c r="F10" s="164"/>
      <c r="G10" s="164"/>
      <c r="H10" s="164"/>
      <c r="I10" s="164"/>
      <c r="J10" s="164"/>
      <c r="K10" s="29"/>
      <c r="L10" s="38"/>
      <c r="S10" s="29"/>
      <c r="T10" s="29"/>
      <c r="U10" s="29"/>
      <c r="V10" s="29"/>
      <c r="W10" s="29"/>
      <c r="X10" s="29"/>
      <c r="Y10" s="29"/>
      <c r="Z10" s="29"/>
      <c r="AA10" s="29"/>
      <c r="AB10" s="29"/>
      <c r="AC10" s="29"/>
      <c r="AD10" s="29"/>
      <c r="AE10" s="29"/>
    </row>
    <row r="11" spans="1:46" s="2" customFormat="1" ht="12" customHeight="1">
      <c r="A11" s="29"/>
      <c r="B11" s="30"/>
      <c r="C11" s="164"/>
      <c r="D11" s="163" t="s">
        <v>16</v>
      </c>
      <c r="E11" s="164"/>
      <c r="F11" s="165" t="s">
        <v>1</v>
      </c>
      <c r="G11" s="164"/>
      <c r="H11" s="164"/>
      <c r="I11" s="163" t="s">
        <v>17</v>
      </c>
      <c r="J11" s="165" t="s">
        <v>1</v>
      </c>
      <c r="K11" s="29"/>
      <c r="L11" s="38"/>
      <c r="S11" s="29"/>
      <c r="T11" s="29"/>
      <c r="U11" s="29"/>
      <c r="V11" s="29"/>
      <c r="W11" s="29"/>
      <c r="X11" s="29"/>
      <c r="Y11" s="29"/>
      <c r="Z11" s="29"/>
      <c r="AA11" s="29"/>
      <c r="AB11" s="29"/>
      <c r="AC11" s="29"/>
      <c r="AD11" s="29"/>
      <c r="AE11" s="29"/>
    </row>
    <row r="12" spans="1:46" s="2" customFormat="1" ht="12" customHeight="1">
      <c r="A12" s="29"/>
      <c r="B12" s="30"/>
      <c r="C12" s="164"/>
      <c r="D12" s="163" t="s">
        <v>18</v>
      </c>
      <c r="E12" s="164"/>
      <c r="F12" s="165" t="s">
        <v>19</v>
      </c>
      <c r="G12" s="164"/>
      <c r="H12" s="164"/>
      <c r="I12" s="163" t="s">
        <v>20</v>
      </c>
      <c r="J12" s="166" t="str">
        <f>'Rekapitulace stavby'!AN8</f>
        <v>17. 9. 2025</v>
      </c>
      <c r="K12" s="29"/>
      <c r="L12" s="38"/>
      <c r="S12" s="29"/>
      <c r="T12" s="29"/>
      <c r="U12" s="29"/>
      <c r="V12" s="29"/>
      <c r="W12" s="29"/>
      <c r="X12" s="29"/>
      <c r="Y12" s="29"/>
      <c r="Z12" s="29"/>
      <c r="AA12" s="29"/>
      <c r="AB12" s="29"/>
      <c r="AC12" s="29"/>
      <c r="AD12" s="29"/>
      <c r="AE12" s="29"/>
    </row>
    <row r="13" spans="1:46" s="2" customFormat="1" ht="10.9" customHeight="1">
      <c r="A13" s="29"/>
      <c r="B13" s="30"/>
      <c r="C13" s="164"/>
      <c r="D13" s="164"/>
      <c r="E13" s="164"/>
      <c r="F13" s="164"/>
      <c r="G13" s="164"/>
      <c r="H13" s="164"/>
      <c r="I13" s="164"/>
      <c r="J13" s="164"/>
      <c r="K13" s="29"/>
      <c r="L13" s="38"/>
      <c r="S13" s="29"/>
      <c r="T13" s="29"/>
      <c r="U13" s="29"/>
      <c r="V13" s="29"/>
      <c r="W13" s="29"/>
      <c r="X13" s="29"/>
      <c r="Y13" s="29"/>
      <c r="Z13" s="29"/>
      <c r="AA13" s="29"/>
      <c r="AB13" s="29"/>
      <c r="AC13" s="29"/>
      <c r="AD13" s="29"/>
      <c r="AE13" s="29"/>
    </row>
    <row r="14" spans="1:46" s="2" customFormat="1" ht="12" customHeight="1">
      <c r="A14" s="29"/>
      <c r="B14" s="30"/>
      <c r="C14" s="164"/>
      <c r="D14" s="163" t="s">
        <v>22</v>
      </c>
      <c r="E14" s="164"/>
      <c r="F14" s="164"/>
      <c r="G14" s="164"/>
      <c r="H14" s="164"/>
      <c r="I14" s="163" t="s">
        <v>23</v>
      </c>
      <c r="J14" s="165" t="str">
        <f>IF('Rekapitulace stavby'!AN10="","",'Rekapitulace stavby'!AN10)</f>
        <v/>
      </c>
      <c r="K14" s="29"/>
      <c r="L14" s="38"/>
      <c r="S14" s="29"/>
      <c r="T14" s="29"/>
      <c r="U14" s="29"/>
      <c r="V14" s="29"/>
      <c r="W14" s="29"/>
      <c r="X14" s="29"/>
      <c r="Y14" s="29"/>
      <c r="Z14" s="29"/>
      <c r="AA14" s="29"/>
      <c r="AB14" s="29"/>
      <c r="AC14" s="29"/>
      <c r="AD14" s="29"/>
      <c r="AE14" s="29"/>
    </row>
    <row r="15" spans="1:46" s="2" customFormat="1" ht="18" customHeight="1">
      <c r="A15" s="29"/>
      <c r="B15" s="30"/>
      <c r="C15" s="164"/>
      <c r="D15" s="164"/>
      <c r="E15" s="165" t="str">
        <f>IF('Rekapitulace stavby'!E11="","",'Rekapitulace stavby'!E11)</f>
        <v xml:space="preserve"> </v>
      </c>
      <c r="F15" s="164"/>
      <c r="G15" s="164"/>
      <c r="H15" s="164"/>
      <c r="I15" s="163" t="s">
        <v>25</v>
      </c>
      <c r="J15" s="165" t="str">
        <f>IF('Rekapitulace stavby'!AN11="","",'Rekapitulace stavby'!AN11)</f>
        <v/>
      </c>
      <c r="K15" s="29"/>
      <c r="L15" s="38"/>
      <c r="S15" s="29"/>
      <c r="T15" s="29"/>
      <c r="U15" s="29"/>
      <c r="V15" s="29"/>
      <c r="W15" s="29"/>
      <c r="X15" s="29"/>
      <c r="Y15" s="29"/>
      <c r="Z15" s="29"/>
      <c r="AA15" s="29"/>
      <c r="AB15" s="29"/>
      <c r="AC15" s="29"/>
      <c r="AD15" s="29"/>
      <c r="AE15" s="29"/>
    </row>
    <row r="16" spans="1:46" s="2" customFormat="1" ht="6.95" customHeight="1">
      <c r="A16" s="29"/>
      <c r="B16" s="30"/>
      <c r="C16" s="164"/>
      <c r="D16" s="164"/>
      <c r="E16" s="164"/>
      <c r="F16" s="164"/>
      <c r="G16" s="164"/>
      <c r="H16" s="164"/>
      <c r="I16" s="164"/>
      <c r="J16" s="164"/>
      <c r="K16" s="29"/>
      <c r="L16" s="38"/>
      <c r="S16" s="29"/>
      <c r="T16" s="29"/>
      <c r="U16" s="29"/>
      <c r="V16" s="29"/>
      <c r="W16" s="29"/>
      <c r="X16" s="29"/>
      <c r="Y16" s="29"/>
      <c r="Z16" s="29"/>
      <c r="AA16" s="29"/>
      <c r="AB16" s="29"/>
      <c r="AC16" s="29"/>
      <c r="AD16" s="29"/>
      <c r="AE16" s="29"/>
    </row>
    <row r="17" spans="1:31" s="2" customFormat="1" ht="12" customHeight="1">
      <c r="A17" s="29"/>
      <c r="B17" s="30"/>
      <c r="C17" s="164"/>
      <c r="D17" s="163" t="s">
        <v>26</v>
      </c>
      <c r="E17" s="164"/>
      <c r="F17" s="164"/>
      <c r="G17" s="164"/>
      <c r="H17" s="164"/>
      <c r="I17" s="163" t="s">
        <v>23</v>
      </c>
      <c r="J17" s="165" t="str">
        <f>'Rekapitulace stavby'!AN13</f>
        <v/>
      </c>
      <c r="K17" s="29"/>
      <c r="L17" s="38"/>
      <c r="S17" s="29"/>
      <c r="T17" s="29"/>
      <c r="U17" s="29"/>
      <c r="V17" s="29"/>
      <c r="W17" s="29"/>
      <c r="X17" s="29"/>
      <c r="Y17" s="29"/>
      <c r="Z17" s="29"/>
      <c r="AA17" s="29"/>
      <c r="AB17" s="29"/>
      <c r="AC17" s="29"/>
      <c r="AD17" s="29"/>
      <c r="AE17" s="29"/>
    </row>
    <row r="18" spans="1:31" s="2" customFormat="1" ht="18" customHeight="1">
      <c r="A18" s="29"/>
      <c r="B18" s="30"/>
      <c r="C18" s="164"/>
      <c r="D18" s="164"/>
      <c r="E18" s="285" t="str">
        <f>'Rekapitulace stavby'!E14</f>
        <v xml:space="preserve"> </v>
      </c>
      <c r="F18" s="285"/>
      <c r="G18" s="285"/>
      <c r="H18" s="285"/>
      <c r="I18" s="163" t="s">
        <v>25</v>
      </c>
      <c r="J18" s="165" t="str">
        <f>'Rekapitulace stavby'!AN14</f>
        <v/>
      </c>
      <c r="K18" s="29"/>
      <c r="L18" s="38"/>
      <c r="S18" s="29"/>
      <c r="T18" s="29"/>
      <c r="U18" s="29"/>
      <c r="V18" s="29"/>
      <c r="W18" s="29"/>
      <c r="X18" s="29"/>
      <c r="Y18" s="29"/>
      <c r="Z18" s="29"/>
      <c r="AA18" s="29"/>
      <c r="AB18" s="29"/>
      <c r="AC18" s="29"/>
      <c r="AD18" s="29"/>
      <c r="AE18" s="29"/>
    </row>
    <row r="19" spans="1:31" s="2" customFormat="1" ht="6.95" customHeight="1">
      <c r="A19" s="29"/>
      <c r="B19" s="30"/>
      <c r="C19" s="164"/>
      <c r="D19" s="164"/>
      <c r="E19" s="164"/>
      <c r="F19" s="164"/>
      <c r="G19" s="164"/>
      <c r="H19" s="164"/>
      <c r="I19" s="164"/>
      <c r="J19" s="164"/>
      <c r="K19" s="29"/>
      <c r="L19" s="38"/>
      <c r="S19" s="29"/>
      <c r="T19" s="29"/>
      <c r="U19" s="29"/>
      <c r="V19" s="29"/>
      <c r="W19" s="29"/>
      <c r="X19" s="29"/>
      <c r="Y19" s="29"/>
      <c r="Z19" s="29"/>
      <c r="AA19" s="29"/>
      <c r="AB19" s="29"/>
      <c r="AC19" s="29"/>
      <c r="AD19" s="29"/>
      <c r="AE19" s="29"/>
    </row>
    <row r="20" spans="1:31" s="2" customFormat="1" ht="12" customHeight="1">
      <c r="A20" s="29"/>
      <c r="B20" s="30"/>
      <c r="C20" s="164"/>
      <c r="D20" s="163" t="s">
        <v>27</v>
      </c>
      <c r="E20" s="164"/>
      <c r="F20" s="164"/>
      <c r="G20" s="164"/>
      <c r="H20" s="164"/>
      <c r="I20" s="163" t="s">
        <v>23</v>
      </c>
      <c r="J20" s="165" t="str">
        <f>IF('Rekapitulace stavby'!AN16="","",'Rekapitulace stavby'!AN16)</f>
        <v/>
      </c>
      <c r="K20" s="29"/>
      <c r="L20" s="38"/>
      <c r="S20" s="29"/>
      <c r="T20" s="29"/>
      <c r="U20" s="29"/>
      <c r="V20" s="29"/>
      <c r="W20" s="29"/>
      <c r="X20" s="29"/>
      <c r="Y20" s="29"/>
      <c r="Z20" s="29"/>
      <c r="AA20" s="29"/>
      <c r="AB20" s="29"/>
      <c r="AC20" s="29"/>
      <c r="AD20" s="29"/>
      <c r="AE20" s="29"/>
    </row>
    <row r="21" spans="1:31" s="2" customFormat="1" ht="18" customHeight="1">
      <c r="A21" s="29"/>
      <c r="B21" s="30"/>
      <c r="C21" s="164"/>
      <c r="D21" s="164"/>
      <c r="E21" s="165" t="str">
        <f>IF('Rekapitulace stavby'!E17="","",'Rekapitulace stavby'!E17)</f>
        <v xml:space="preserve"> </v>
      </c>
      <c r="F21" s="164"/>
      <c r="G21" s="164"/>
      <c r="H21" s="164"/>
      <c r="I21" s="163" t="s">
        <v>25</v>
      </c>
      <c r="J21" s="165" t="str">
        <f>IF('Rekapitulace stavby'!AN17="","",'Rekapitulace stavby'!AN17)</f>
        <v/>
      </c>
      <c r="K21" s="29"/>
      <c r="L21" s="38"/>
      <c r="S21" s="29"/>
      <c r="T21" s="29"/>
      <c r="U21" s="29"/>
      <c r="V21" s="29"/>
      <c r="W21" s="29"/>
      <c r="X21" s="29"/>
      <c r="Y21" s="29"/>
      <c r="Z21" s="29"/>
      <c r="AA21" s="29"/>
      <c r="AB21" s="29"/>
      <c r="AC21" s="29"/>
      <c r="AD21" s="29"/>
      <c r="AE21" s="29"/>
    </row>
    <row r="22" spans="1:31" s="2" customFormat="1" ht="6.95" customHeight="1">
      <c r="A22" s="29"/>
      <c r="B22" s="30"/>
      <c r="C22" s="164"/>
      <c r="D22" s="164"/>
      <c r="E22" s="164"/>
      <c r="F22" s="164"/>
      <c r="G22" s="164"/>
      <c r="H22" s="164"/>
      <c r="I22" s="164"/>
      <c r="J22" s="164"/>
      <c r="K22" s="29"/>
      <c r="L22" s="38"/>
      <c r="S22" s="29"/>
      <c r="T22" s="29"/>
      <c r="U22" s="29"/>
      <c r="V22" s="29"/>
      <c r="W22" s="29"/>
      <c r="X22" s="29"/>
      <c r="Y22" s="29"/>
      <c r="Z22" s="29"/>
      <c r="AA22" s="29"/>
      <c r="AB22" s="29"/>
      <c r="AC22" s="29"/>
      <c r="AD22" s="29"/>
      <c r="AE22" s="29"/>
    </row>
    <row r="23" spans="1:31" s="2" customFormat="1" ht="12" customHeight="1">
      <c r="A23" s="29"/>
      <c r="B23" s="30"/>
      <c r="C23" s="164"/>
      <c r="D23" s="163" t="s">
        <v>29</v>
      </c>
      <c r="E23" s="164"/>
      <c r="F23" s="164"/>
      <c r="G23" s="164"/>
      <c r="H23" s="164"/>
      <c r="I23" s="163" t="s">
        <v>23</v>
      </c>
      <c r="J23" s="165" t="s">
        <v>1</v>
      </c>
      <c r="K23" s="29"/>
      <c r="L23" s="38"/>
      <c r="S23" s="29"/>
      <c r="T23" s="29"/>
      <c r="U23" s="29"/>
      <c r="V23" s="29"/>
      <c r="W23" s="29"/>
      <c r="X23" s="29"/>
      <c r="Y23" s="29"/>
      <c r="Z23" s="29"/>
      <c r="AA23" s="29"/>
      <c r="AB23" s="29"/>
      <c r="AC23" s="29"/>
      <c r="AD23" s="29"/>
      <c r="AE23" s="29"/>
    </row>
    <row r="24" spans="1:31" s="2" customFormat="1" ht="18" customHeight="1">
      <c r="A24" s="29"/>
      <c r="B24" s="30"/>
      <c r="C24" s="164"/>
      <c r="D24" s="164"/>
      <c r="E24" s="165" t="s">
        <v>30</v>
      </c>
      <c r="F24" s="164"/>
      <c r="G24" s="164"/>
      <c r="H24" s="164"/>
      <c r="I24" s="163" t="s">
        <v>25</v>
      </c>
      <c r="J24" s="165" t="s">
        <v>1</v>
      </c>
      <c r="K24" s="29"/>
      <c r="L24" s="38"/>
      <c r="S24" s="29"/>
      <c r="T24" s="29"/>
      <c r="U24" s="29"/>
      <c r="V24" s="29"/>
      <c r="W24" s="29"/>
      <c r="X24" s="29"/>
      <c r="Y24" s="29"/>
      <c r="Z24" s="29"/>
      <c r="AA24" s="29"/>
      <c r="AB24" s="29"/>
      <c r="AC24" s="29"/>
      <c r="AD24" s="29"/>
      <c r="AE24" s="29"/>
    </row>
    <row r="25" spans="1:31" s="2" customFormat="1" ht="6.95" customHeight="1">
      <c r="A25" s="29"/>
      <c r="B25" s="30"/>
      <c r="C25" s="164"/>
      <c r="D25" s="164"/>
      <c r="E25" s="164"/>
      <c r="F25" s="164"/>
      <c r="G25" s="164"/>
      <c r="H25" s="164"/>
      <c r="I25" s="164"/>
      <c r="J25" s="164"/>
      <c r="K25" s="29"/>
      <c r="L25" s="38"/>
      <c r="S25" s="29"/>
      <c r="T25" s="29"/>
      <c r="U25" s="29"/>
      <c r="V25" s="29"/>
      <c r="W25" s="29"/>
      <c r="X25" s="29"/>
      <c r="Y25" s="29"/>
      <c r="Z25" s="29"/>
      <c r="AA25" s="29"/>
      <c r="AB25" s="29"/>
      <c r="AC25" s="29"/>
      <c r="AD25" s="29"/>
      <c r="AE25" s="29"/>
    </row>
    <row r="26" spans="1:31" s="2" customFormat="1" ht="12" customHeight="1">
      <c r="A26" s="29"/>
      <c r="B26" s="30"/>
      <c r="C26" s="164"/>
      <c r="D26" s="163" t="s">
        <v>31</v>
      </c>
      <c r="E26" s="164"/>
      <c r="F26" s="164"/>
      <c r="G26" s="164"/>
      <c r="H26" s="164"/>
      <c r="I26" s="164"/>
      <c r="J26" s="164"/>
      <c r="K26" s="29"/>
      <c r="L26" s="38"/>
      <c r="S26" s="29"/>
      <c r="T26" s="29"/>
      <c r="U26" s="29"/>
      <c r="V26" s="29"/>
      <c r="W26" s="29"/>
      <c r="X26" s="29"/>
      <c r="Y26" s="29"/>
      <c r="Z26" s="29"/>
      <c r="AA26" s="29"/>
      <c r="AB26" s="29"/>
      <c r="AC26" s="29"/>
      <c r="AD26" s="29"/>
      <c r="AE26" s="29"/>
    </row>
    <row r="27" spans="1:31" s="8" customFormat="1" ht="16.5" customHeight="1">
      <c r="A27" s="89"/>
      <c r="B27" s="90"/>
      <c r="C27" s="167"/>
      <c r="D27" s="167"/>
      <c r="E27" s="286" t="s">
        <v>1</v>
      </c>
      <c r="F27" s="286"/>
      <c r="G27" s="286"/>
      <c r="H27" s="286"/>
      <c r="I27" s="167"/>
      <c r="J27" s="167"/>
      <c r="K27" s="89"/>
      <c r="L27" s="91"/>
      <c r="S27" s="89"/>
      <c r="T27" s="89"/>
      <c r="U27" s="89"/>
      <c r="V27" s="89"/>
      <c r="W27" s="89"/>
      <c r="X27" s="89"/>
      <c r="Y27" s="89"/>
      <c r="Z27" s="89"/>
      <c r="AA27" s="89"/>
      <c r="AB27" s="89"/>
      <c r="AC27" s="89"/>
      <c r="AD27" s="89"/>
      <c r="AE27" s="89"/>
    </row>
    <row r="28" spans="1:31" s="2" customFormat="1" ht="6.95" customHeight="1">
      <c r="A28" s="29"/>
      <c r="B28" s="30"/>
      <c r="C28" s="164"/>
      <c r="D28" s="164"/>
      <c r="E28" s="164"/>
      <c r="F28" s="164"/>
      <c r="G28" s="164"/>
      <c r="H28" s="164"/>
      <c r="I28" s="164"/>
      <c r="J28" s="164"/>
      <c r="K28" s="29"/>
      <c r="L28" s="38"/>
      <c r="S28" s="29"/>
      <c r="T28" s="29"/>
      <c r="U28" s="29"/>
      <c r="V28" s="29"/>
      <c r="W28" s="29"/>
      <c r="X28" s="29"/>
      <c r="Y28" s="29"/>
      <c r="Z28" s="29"/>
      <c r="AA28" s="29"/>
      <c r="AB28" s="29"/>
      <c r="AC28" s="29"/>
      <c r="AD28" s="29"/>
      <c r="AE28" s="29"/>
    </row>
    <row r="29" spans="1:31" s="2" customFormat="1" ht="6.95" customHeight="1">
      <c r="A29" s="29"/>
      <c r="B29" s="30"/>
      <c r="C29" s="164"/>
      <c r="D29" s="168"/>
      <c r="E29" s="168"/>
      <c r="F29" s="168"/>
      <c r="G29" s="168"/>
      <c r="H29" s="168"/>
      <c r="I29" s="168"/>
      <c r="J29" s="168"/>
      <c r="K29" s="61"/>
      <c r="L29" s="38"/>
      <c r="S29" s="29"/>
      <c r="T29" s="29"/>
      <c r="U29" s="29"/>
      <c r="V29" s="29"/>
      <c r="W29" s="29"/>
      <c r="X29" s="29"/>
      <c r="Y29" s="29"/>
      <c r="Z29" s="29"/>
      <c r="AA29" s="29"/>
      <c r="AB29" s="29"/>
      <c r="AC29" s="29"/>
      <c r="AD29" s="29"/>
      <c r="AE29" s="29"/>
    </row>
    <row r="30" spans="1:31" s="2" customFormat="1" ht="25.35" customHeight="1">
      <c r="A30" s="29"/>
      <c r="B30" s="30"/>
      <c r="C30" s="164"/>
      <c r="D30" s="169" t="s">
        <v>32</v>
      </c>
      <c r="E30" s="164"/>
      <c r="F30" s="164"/>
      <c r="G30" s="164"/>
      <c r="H30" s="164"/>
      <c r="I30" s="164"/>
      <c r="J30" s="170">
        <f>ROUND(J128, 2)</f>
        <v>0</v>
      </c>
      <c r="K30" s="29"/>
      <c r="L30" s="38"/>
      <c r="S30" s="29"/>
      <c r="T30" s="29"/>
      <c r="U30" s="29"/>
      <c r="V30" s="29"/>
      <c r="W30" s="29"/>
      <c r="X30" s="29"/>
      <c r="Y30" s="29"/>
      <c r="Z30" s="29"/>
      <c r="AA30" s="29"/>
      <c r="AB30" s="29"/>
      <c r="AC30" s="29"/>
      <c r="AD30" s="29"/>
      <c r="AE30" s="29"/>
    </row>
    <row r="31" spans="1:31" s="2" customFormat="1" ht="6.95" customHeight="1">
      <c r="A31" s="29"/>
      <c r="B31" s="30"/>
      <c r="C31" s="164"/>
      <c r="D31" s="168"/>
      <c r="E31" s="168"/>
      <c r="F31" s="168"/>
      <c r="G31" s="168"/>
      <c r="H31" s="168"/>
      <c r="I31" s="168"/>
      <c r="J31" s="168"/>
      <c r="K31" s="61"/>
      <c r="L31" s="38"/>
      <c r="S31" s="29"/>
      <c r="T31" s="29"/>
      <c r="U31" s="29"/>
      <c r="V31" s="29"/>
      <c r="W31" s="29"/>
      <c r="X31" s="29"/>
      <c r="Y31" s="29"/>
      <c r="Z31" s="29"/>
      <c r="AA31" s="29"/>
      <c r="AB31" s="29"/>
      <c r="AC31" s="29"/>
      <c r="AD31" s="29"/>
      <c r="AE31" s="29"/>
    </row>
    <row r="32" spans="1:31" s="2" customFormat="1" ht="14.45" customHeight="1">
      <c r="A32" s="29"/>
      <c r="B32" s="30"/>
      <c r="C32" s="164"/>
      <c r="D32" s="164"/>
      <c r="E32" s="164"/>
      <c r="F32" s="171" t="s">
        <v>34</v>
      </c>
      <c r="G32" s="164"/>
      <c r="H32" s="164"/>
      <c r="I32" s="171" t="s">
        <v>33</v>
      </c>
      <c r="J32" s="171" t="s">
        <v>35</v>
      </c>
      <c r="K32" s="29"/>
      <c r="L32" s="38"/>
      <c r="S32" s="29"/>
      <c r="T32" s="29"/>
      <c r="U32" s="29"/>
      <c r="V32" s="29"/>
      <c r="W32" s="29"/>
      <c r="X32" s="29"/>
      <c r="Y32" s="29"/>
      <c r="Z32" s="29"/>
      <c r="AA32" s="29"/>
      <c r="AB32" s="29"/>
      <c r="AC32" s="29"/>
      <c r="AD32" s="29"/>
      <c r="AE32" s="29"/>
    </row>
    <row r="33" spans="1:31" s="2" customFormat="1" ht="14.45" customHeight="1">
      <c r="A33" s="29"/>
      <c r="B33" s="30"/>
      <c r="C33" s="164"/>
      <c r="D33" s="172" t="s">
        <v>36</v>
      </c>
      <c r="E33" s="163" t="s">
        <v>37</v>
      </c>
      <c r="F33" s="173">
        <f>ROUND((SUM(BE128:BE232)),  2)</f>
        <v>0</v>
      </c>
      <c r="G33" s="164"/>
      <c r="H33" s="164"/>
      <c r="I33" s="174">
        <v>0.21</v>
      </c>
      <c r="J33" s="173">
        <f>ROUND(((SUM(BE128:BE232))*I33),  2)</f>
        <v>0</v>
      </c>
      <c r="K33" s="29"/>
      <c r="L33" s="38"/>
      <c r="S33" s="29"/>
      <c r="T33" s="29"/>
      <c r="U33" s="29"/>
      <c r="V33" s="29"/>
      <c r="W33" s="29"/>
      <c r="X33" s="29"/>
      <c r="Y33" s="29"/>
      <c r="Z33" s="29"/>
      <c r="AA33" s="29"/>
      <c r="AB33" s="29"/>
      <c r="AC33" s="29"/>
      <c r="AD33" s="29"/>
      <c r="AE33" s="29"/>
    </row>
    <row r="34" spans="1:31" s="2" customFormat="1" ht="14.45" customHeight="1">
      <c r="A34" s="29"/>
      <c r="B34" s="30"/>
      <c r="C34" s="164"/>
      <c r="D34" s="164"/>
      <c r="E34" s="163" t="s">
        <v>38</v>
      </c>
      <c r="F34" s="173">
        <f>ROUND((SUM(BF128:BF232)),  2)</f>
        <v>0</v>
      </c>
      <c r="G34" s="164"/>
      <c r="H34" s="164"/>
      <c r="I34" s="174">
        <v>0.12</v>
      </c>
      <c r="J34" s="173">
        <f>ROUND(((SUM(BF128:BF232))*I34),  2)</f>
        <v>0</v>
      </c>
      <c r="K34" s="29"/>
      <c r="L34" s="38"/>
      <c r="S34" s="29"/>
      <c r="T34" s="29"/>
      <c r="U34" s="29"/>
      <c r="V34" s="29"/>
      <c r="W34" s="29"/>
      <c r="X34" s="29"/>
      <c r="Y34" s="29"/>
      <c r="Z34" s="29"/>
      <c r="AA34" s="29"/>
      <c r="AB34" s="29"/>
      <c r="AC34" s="29"/>
      <c r="AD34" s="29"/>
      <c r="AE34" s="29"/>
    </row>
    <row r="35" spans="1:31" s="2" customFormat="1" ht="14.45" hidden="1" customHeight="1">
      <c r="A35" s="29"/>
      <c r="B35" s="30"/>
      <c r="C35" s="164"/>
      <c r="D35" s="164"/>
      <c r="E35" s="163" t="s">
        <v>39</v>
      </c>
      <c r="F35" s="173">
        <f>ROUND((SUM(BG128:BG232)),  2)</f>
        <v>0</v>
      </c>
      <c r="G35" s="164"/>
      <c r="H35" s="164"/>
      <c r="I35" s="174">
        <v>0.21</v>
      </c>
      <c r="J35" s="173">
        <f>0</f>
        <v>0</v>
      </c>
      <c r="K35" s="29"/>
      <c r="L35" s="38"/>
      <c r="S35" s="29"/>
      <c r="T35" s="29"/>
      <c r="U35" s="29"/>
      <c r="V35" s="29"/>
      <c r="W35" s="29"/>
      <c r="X35" s="29"/>
      <c r="Y35" s="29"/>
      <c r="Z35" s="29"/>
      <c r="AA35" s="29"/>
      <c r="AB35" s="29"/>
      <c r="AC35" s="29"/>
      <c r="AD35" s="29"/>
      <c r="AE35" s="29"/>
    </row>
    <row r="36" spans="1:31" s="2" customFormat="1" ht="14.45" hidden="1" customHeight="1">
      <c r="A36" s="29"/>
      <c r="B36" s="30"/>
      <c r="C36" s="164"/>
      <c r="D36" s="164"/>
      <c r="E36" s="163" t="s">
        <v>40</v>
      </c>
      <c r="F36" s="173">
        <f>ROUND((SUM(BH128:BH232)),  2)</f>
        <v>0</v>
      </c>
      <c r="G36" s="164"/>
      <c r="H36" s="164"/>
      <c r="I36" s="174">
        <v>0.12</v>
      </c>
      <c r="J36" s="173">
        <f>0</f>
        <v>0</v>
      </c>
      <c r="K36" s="29"/>
      <c r="L36" s="38"/>
      <c r="S36" s="29"/>
      <c r="T36" s="29"/>
      <c r="U36" s="29"/>
      <c r="V36" s="29"/>
      <c r="W36" s="29"/>
      <c r="X36" s="29"/>
      <c r="Y36" s="29"/>
      <c r="Z36" s="29"/>
      <c r="AA36" s="29"/>
      <c r="AB36" s="29"/>
      <c r="AC36" s="29"/>
      <c r="AD36" s="29"/>
      <c r="AE36" s="29"/>
    </row>
    <row r="37" spans="1:31" s="2" customFormat="1" ht="14.45" hidden="1" customHeight="1">
      <c r="A37" s="29"/>
      <c r="B37" s="30"/>
      <c r="C37" s="164"/>
      <c r="D37" s="164"/>
      <c r="E37" s="163" t="s">
        <v>41</v>
      </c>
      <c r="F37" s="173">
        <f>ROUND((SUM(BI128:BI232)),  2)</f>
        <v>0</v>
      </c>
      <c r="G37" s="164"/>
      <c r="H37" s="164"/>
      <c r="I37" s="174">
        <v>0</v>
      </c>
      <c r="J37" s="173">
        <f>0</f>
        <v>0</v>
      </c>
      <c r="K37" s="29"/>
      <c r="L37" s="38"/>
      <c r="S37" s="29"/>
      <c r="T37" s="29"/>
      <c r="U37" s="29"/>
      <c r="V37" s="29"/>
      <c r="W37" s="29"/>
      <c r="X37" s="29"/>
      <c r="Y37" s="29"/>
      <c r="Z37" s="29"/>
      <c r="AA37" s="29"/>
      <c r="AB37" s="29"/>
      <c r="AC37" s="29"/>
      <c r="AD37" s="29"/>
      <c r="AE37" s="29"/>
    </row>
    <row r="38" spans="1:31" s="2" customFormat="1" ht="6.95" customHeight="1">
      <c r="A38" s="29"/>
      <c r="B38" s="30"/>
      <c r="C38" s="164"/>
      <c r="D38" s="164"/>
      <c r="E38" s="164"/>
      <c r="F38" s="164"/>
      <c r="G38" s="164"/>
      <c r="H38" s="164"/>
      <c r="I38" s="164"/>
      <c r="J38" s="164"/>
      <c r="K38" s="29"/>
      <c r="L38" s="38"/>
      <c r="S38" s="29"/>
      <c r="T38" s="29"/>
      <c r="U38" s="29"/>
      <c r="V38" s="29"/>
      <c r="W38" s="29"/>
      <c r="X38" s="29"/>
      <c r="Y38" s="29"/>
      <c r="Z38" s="29"/>
      <c r="AA38" s="29"/>
      <c r="AB38" s="29"/>
      <c r="AC38" s="29"/>
      <c r="AD38" s="29"/>
      <c r="AE38" s="29"/>
    </row>
    <row r="39" spans="1:31" s="2" customFormat="1" ht="25.35" customHeight="1">
      <c r="A39" s="29"/>
      <c r="B39" s="30"/>
      <c r="C39" s="175"/>
      <c r="D39" s="176" t="s">
        <v>42</v>
      </c>
      <c r="E39" s="177"/>
      <c r="F39" s="177"/>
      <c r="G39" s="178" t="s">
        <v>43</v>
      </c>
      <c r="H39" s="179" t="s">
        <v>44</v>
      </c>
      <c r="I39" s="177"/>
      <c r="J39" s="180">
        <f>SUM(J30:J37)</f>
        <v>0</v>
      </c>
      <c r="K39" s="93"/>
      <c r="L39" s="38"/>
      <c r="S39" s="29"/>
      <c r="T39" s="29"/>
      <c r="U39" s="29"/>
      <c r="V39" s="29"/>
      <c r="W39" s="29"/>
      <c r="X39" s="29"/>
      <c r="Y39" s="29"/>
      <c r="Z39" s="29"/>
      <c r="AA39" s="29"/>
      <c r="AB39" s="29"/>
      <c r="AC39" s="29"/>
      <c r="AD39" s="29"/>
      <c r="AE39" s="29"/>
    </row>
    <row r="40" spans="1:31" s="2" customFormat="1" ht="14.45" customHeight="1">
      <c r="A40" s="29"/>
      <c r="B40" s="30"/>
      <c r="C40" s="164"/>
      <c r="D40" s="164"/>
      <c r="E40" s="164"/>
      <c r="F40" s="164"/>
      <c r="G40" s="164"/>
      <c r="H40" s="164"/>
      <c r="I40" s="164"/>
      <c r="J40" s="164"/>
      <c r="K40" s="29"/>
      <c r="L40" s="38"/>
      <c r="S40" s="29"/>
      <c r="T40" s="29"/>
      <c r="U40" s="29"/>
      <c r="V40" s="29"/>
      <c r="W40" s="29"/>
      <c r="X40" s="29"/>
      <c r="Y40" s="29"/>
      <c r="Z40" s="29"/>
      <c r="AA40" s="29"/>
      <c r="AB40" s="29"/>
      <c r="AC40" s="29"/>
      <c r="AD40" s="29"/>
      <c r="AE40" s="29"/>
    </row>
    <row r="41" spans="1:31" s="1" customFormat="1" ht="14.45" customHeight="1">
      <c r="B41" s="21"/>
      <c r="C41" s="87"/>
      <c r="D41" s="87"/>
      <c r="E41" s="87"/>
      <c r="F41" s="87"/>
      <c r="G41" s="87"/>
      <c r="H41" s="87"/>
      <c r="I41" s="87"/>
      <c r="J41" s="87"/>
      <c r="L41" s="21"/>
    </row>
    <row r="42" spans="1:31" s="1" customFormat="1" ht="14.45" customHeight="1">
      <c r="B42" s="21"/>
      <c r="C42" s="87"/>
      <c r="D42" s="87"/>
      <c r="E42" s="87"/>
      <c r="F42" s="87"/>
      <c r="G42" s="87"/>
      <c r="H42" s="87"/>
      <c r="I42" s="87"/>
      <c r="J42" s="87"/>
      <c r="L42" s="21"/>
    </row>
    <row r="43" spans="1:31" s="1" customFormat="1" ht="14.45" customHeight="1">
      <c r="B43" s="21"/>
      <c r="C43" s="87"/>
      <c r="D43" s="87"/>
      <c r="E43" s="87"/>
      <c r="F43" s="87"/>
      <c r="G43" s="87"/>
      <c r="H43" s="87"/>
      <c r="I43" s="87"/>
      <c r="J43" s="87"/>
      <c r="L43" s="21"/>
    </row>
    <row r="44" spans="1:31" s="1" customFormat="1" ht="14.45" customHeight="1">
      <c r="B44" s="21"/>
      <c r="C44" s="87"/>
      <c r="D44" s="87"/>
      <c r="E44" s="87"/>
      <c r="F44" s="87"/>
      <c r="G44" s="87"/>
      <c r="H44" s="87"/>
      <c r="I44" s="87"/>
      <c r="J44" s="87"/>
      <c r="L44" s="21"/>
    </row>
    <row r="45" spans="1:31" s="1" customFormat="1" ht="14.45" customHeight="1">
      <c r="B45" s="21"/>
      <c r="C45" s="87"/>
      <c r="D45" s="87"/>
      <c r="E45" s="87"/>
      <c r="F45" s="87"/>
      <c r="G45" s="87"/>
      <c r="H45" s="87"/>
      <c r="I45" s="87"/>
      <c r="J45" s="87"/>
      <c r="L45" s="21"/>
    </row>
    <row r="46" spans="1:31" s="1" customFormat="1" ht="14.45" customHeight="1">
      <c r="B46" s="21"/>
      <c r="C46" s="87"/>
      <c r="D46" s="87"/>
      <c r="E46" s="87"/>
      <c r="F46" s="87"/>
      <c r="G46" s="87"/>
      <c r="H46" s="87"/>
      <c r="I46" s="87"/>
      <c r="J46" s="87"/>
      <c r="L46" s="21"/>
    </row>
    <row r="47" spans="1:31" s="1" customFormat="1" ht="14.45" customHeight="1">
      <c r="B47" s="21"/>
      <c r="C47" s="87"/>
      <c r="D47" s="87"/>
      <c r="E47" s="87"/>
      <c r="F47" s="87"/>
      <c r="G47" s="87"/>
      <c r="H47" s="87"/>
      <c r="I47" s="87"/>
      <c r="J47" s="87"/>
      <c r="L47" s="21"/>
    </row>
    <row r="48" spans="1:31" s="1" customFormat="1" ht="14.45" customHeight="1">
      <c r="B48" s="21"/>
      <c r="C48" s="87"/>
      <c r="D48" s="87"/>
      <c r="E48" s="87"/>
      <c r="F48" s="87"/>
      <c r="G48" s="87"/>
      <c r="H48" s="87"/>
      <c r="I48" s="87"/>
      <c r="J48" s="87"/>
      <c r="L48" s="21"/>
    </row>
    <row r="49" spans="1:31" s="1" customFormat="1" ht="14.45" customHeight="1">
      <c r="B49" s="21"/>
      <c r="C49" s="87"/>
      <c r="D49" s="87"/>
      <c r="E49" s="87"/>
      <c r="F49" s="87"/>
      <c r="G49" s="87"/>
      <c r="H49" s="87"/>
      <c r="I49" s="87"/>
      <c r="J49" s="87"/>
      <c r="L49" s="21"/>
    </row>
    <row r="50" spans="1:31" s="2" customFormat="1" ht="14.45" customHeight="1">
      <c r="B50" s="38"/>
      <c r="C50" s="181"/>
      <c r="D50" s="182" t="s">
        <v>45</v>
      </c>
      <c r="E50" s="183"/>
      <c r="F50" s="183"/>
      <c r="G50" s="182" t="s">
        <v>46</v>
      </c>
      <c r="H50" s="183"/>
      <c r="I50" s="183"/>
      <c r="J50" s="183"/>
      <c r="K50" s="40"/>
      <c r="L50" s="38"/>
    </row>
    <row r="51" spans="1:31">
      <c r="B51" s="21"/>
      <c r="C51" s="87"/>
      <c r="D51" s="87"/>
      <c r="E51" s="87"/>
      <c r="F51" s="87"/>
      <c r="G51" s="87"/>
      <c r="H51" s="87"/>
      <c r="I51" s="87"/>
      <c r="J51" s="87"/>
      <c r="L51" s="21"/>
    </row>
    <row r="52" spans="1:31">
      <c r="B52" s="21"/>
      <c r="C52" s="87"/>
      <c r="D52" s="87"/>
      <c r="E52" s="87"/>
      <c r="F52" s="87"/>
      <c r="G52" s="87"/>
      <c r="H52" s="87"/>
      <c r="I52" s="87"/>
      <c r="J52" s="87"/>
      <c r="L52" s="21"/>
    </row>
    <row r="53" spans="1:31">
      <c r="B53" s="21"/>
      <c r="C53" s="87"/>
      <c r="D53" s="87"/>
      <c r="E53" s="87"/>
      <c r="F53" s="87"/>
      <c r="G53" s="87"/>
      <c r="H53" s="87"/>
      <c r="I53" s="87"/>
      <c r="J53" s="87"/>
      <c r="L53" s="21"/>
    </row>
    <row r="54" spans="1:31">
      <c r="B54" s="21"/>
      <c r="C54" s="87"/>
      <c r="D54" s="87"/>
      <c r="E54" s="87"/>
      <c r="F54" s="87"/>
      <c r="G54" s="87"/>
      <c r="H54" s="87"/>
      <c r="I54" s="87"/>
      <c r="J54" s="87"/>
      <c r="L54" s="21"/>
    </row>
    <row r="55" spans="1:31">
      <c r="B55" s="21"/>
      <c r="C55" s="87"/>
      <c r="D55" s="87"/>
      <c r="E55" s="87"/>
      <c r="F55" s="87"/>
      <c r="G55" s="87"/>
      <c r="H55" s="87"/>
      <c r="I55" s="87"/>
      <c r="J55" s="87"/>
      <c r="L55" s="21"/>
    </row>
    <row r="56" spans="1:31">
      <c r="B56" s="21"/>
      <c r="C56" s="87"/>
      <c r="D56" s="87"/>
      <c r="E56" s="87"/>
      <c r="F56" s="87"/>
      <c r="G56" s="87"/>
      <c r="H56" s="87"/>
      <c r="I56" s="87"/>
      <c r="J56" s="87"/>
      <c r="L56" s="21"/>
    </row>
    <row r="57" spans="1:31">
      <c r="B57" s="21"/>
      <c r="C57" s="87"/>
      <c r="D57" s="87"/>
      <c r="E57" s="87"/>
      <c r="F57" s="87"/>
      <c r="G57" s="87"/>
      <c r="H57" s="87"/>
      <c r="I57" s="87"/>
      <c r="J57" s="87"/>
      <c r="L57" s="21"/>
    </row>
    <row r="58" spans="1:31">
      <c r="B58" s="21"/>
      <c r="C58" s="87"/>
      <c r="D58" s="87"/>
      <c r="E58" s="87"/>
      <c r="F58" s="87"/>
      <c r="G58" s="87"/>
      <c r="H58" s="87"/>
      <c r="I58" s="87"/>
      <c r="J58" s="87"/>
      <c r="L58" s="21"/>
    </row>
    <row r="59" spans="1:31">
      <c r="B59" s="21"/>
      <c r="C59" s="87"/>
      <c r="D59" s="87"/>
      <c r="E59" s="87"/>
      <c r="F59" s="87"/>
      <c r="G59" s="87"/>
      <c r="H59" s="87"/>
      <c r="I59" s="87"/>
      <c r="J59" s="87"/>
      <c r="L59" s="21"/>
    </row>
    <row r="60" spans="1:31">
      <c r="B60" s="21"/>
      <c r="C60" s="87"/>
      <c r="D60" s="87"/>
      <c r="E60" s="87"/>
      <c r="F60" s="87"/>
      <c r="G60" s="87"/>
      <c r="H60" s="87"/>
      <c r="I60" s="87"/>
      <c r="J60" s="87"/>
      <c r="L60" s="21"/>
    </row>
    <row r="61" spans="1:31" s="2" customFormat="1" ht="12.75">
      <c r="A61" s="29"/>
      <c r="B61" s="30"/>
      <c r="C61" s="164"/>
      <c r="D61" s="184" t="s">
        <v>47</v>
      </c>
      <c r="E61" s="185"/>
      <c r="F61" s="186" t="s">
        <v>48</v>
      </c>
      <c r="G61" s="184" t="s">
        <v>47</v>
      </c>
      <c r="H61" s="185"/>
      <c r="I61" s="185"/>
      <c r="J61" s="187" t="s">
        <v>48</v>
      </c>
      <c r="K61" s="32"/>
      <c r="L61" s="38"/>
      <c r="S61" s="29"/>
      <c r="T61" s="29"/>
      <c r="U61" s="29"/>
      <c r="V61" s="29"/>
      <c r="W61" s="29"/>
      <c r="X61" s="29"/>
      <c r="Y61" s="29"/>
      <c r="Z61" s="29"/>
      <c r="AA61" s="29"/>
      <c r="AB61" s="29"/>
      <c r="AC61" s="29"/>
      <c r="AD61" s="29"/>
      <c r="AE61" s="29"/>
    </row>
    <row r="62" spans="1:31">
      <c r="B62" s="21"/>
      <c r="C62" s="87"/>
      <c r="D62" s="87"/>
      <c r="E62" s="87"/>
      <c r="F62" s="87"/>
      <c r="G62" s="87"/>
      <c r="H62" s="87"/>
      <c r="I62" s="87"/>
      <c r="J62" s="87"/>
      <c r="L62" s="21"/>
    </row>
    <row r="63" spans="1:31">
      <c r="B63" s="21"/>
      <c r="C63" s="87"/>
      <c r="D63" s="87"/>
      <c r="E63" s="87"/>
      <c r="F63" s="87"/>
      <c r="G63" s="87"/>
      <c r="H63" s="87"/>
      <c r="I63" s="87"/>
      <c r="J63" s="87"/>
      <c r="L63" s="21"/>
    </row>
    <row r="64" spans="1:31">
      <c r="B64" s="21"/>
      <c r="C64" s="87"/>
      <c r="D64" s="87"/>
      <c r="E64" s="87"/>
      <c r="F64" s="87"/>
      <c r="G64" s="87"/>
      <c r="H64" s="87"/>
      <c r="I64" s="87"/>
      <c r="J64" s="87"/>
      <c r="L64" s="21"/>
    </row>
    <row r="65" spans="1:31" s="2" customFormat="1" ht="12.75">
      <c r="A65" s="29"/>
      <c r="B65" s="30"/>
      <c r="C65" s="164"/>
      <c r="D65" s="182" t="s">
        <v>49</v>
      </c>
      <c r="E65" s="188"/>
      <c r="F65" s="188"/>
      <c r="G65" s="182" t="s">
        <v>50</v>
      </c>
      <c r="H65" s="188"/>
      <c r="I65" s="188"/>
      <c r="J65" s="188"/>
      <c r="K65" s="42"/>
      <c r="L65" s="38"/>
      <c r="S65" s="29"/>
      <c r="T65" s="29"/>
      <c r="U65" s="29"/>
      <c r="V65" s="29"/>
      <c r="W65" s="29"/>
      <c r="X65" s="29"/>
      <c r="Y65" s="29"/>
      <c r="Z65" s="29"/>
      <c r="AA65" s="29"/>
      <c r="AB65" s="29"/>
      <c r="AC65" s="29"/>
      <c r="AD65" s="29"/>
      <c r="AE65" s="29"/>
    </row>
    <row r="66" spans="1:31">
      <c r="B66" s="21"/>
      <c r="C66" s="87"/>
      <c r="D66" s="87"/>
      <c r="E66" s="87"/>
      <c r="F66" s="87"/>
      <c r="G66" s="87"/>
      <c r="H66" s="87"/>
      <c r="I66" s="87"/>
      <c r="J66" s="87"/>
      <c r="L66" s="21"/>
    </row>
    <row r="67" spans="1:31">
      <c r="B67" s="21"/>
      <c r="C67" s="87"/>
      <c r="D67" s="87"/>
      <c r="E67" s="87"/>
      <c r="F67" s="87"/>
      <c r="G67" s="87"/>
      <c r="H67" s="87"/>
      <c r="I67" s="87"/>
      <c r="J67" s="87"/>
      <c r="L67" s="21"/>
    </row>
    <row r="68" spans="1:31">
      <c r="B68" s="21"/>
      <c r="C68" s="87"/>
      <c r="D68" s="87"/>
      <c r="E68" s="87"/>
      <c r="F68" s="87"/>
      <c r="G68" s="87"/>
      <c r="H68" s="87"/>
      <c r="I68" s="87"/>
      <c r="J68" s="87"/>
      <c r="L68" s="21"/>
    </row>
    <row r="69" spans="1:31">
      <c r="B69" s="21"/>
      <c r="C69" s="87"/>
      <c r="D69" s="87"/>
      <c r="E69" s="87"/>
      <c r="F69" s="87"/>
      <c r="G69" s="87"/>
      <c r="H69" s="87"/>
      <c r="I69" s="87"/>
      <c r="J69" s="87"/>
      <c r="L69" s="21"/>
    </row>
    <row r="70" spans="1:31">
      <c r="B70" s="21"/>
      <c r="C70" s="87"/>
      <c r="D70" s="87"/>
      <c r="E70" s="87"/>
      <c r="F70" s="87"/>
      <c r="G70" s="87"/>
      <c r="H70" s="87"/>
      <c r="I70" s="87"/>
      <c r="J70" s="87"/>
      <c r="L70" s="21"/>
    </row>
    <row r="71" spans="1:31">
      <c r="B71" s="21"/>
      <c r="C71" s="87"/>
      <c r="D71" s="87"/>
      <c r="E71" s="87"/>
      <c r="F71" s="87"/>
      <c r="G71" s="87"/>
      <c r="H71" s="87"/>
      <c r="I71" s="87"/>
      <c r="J71" s="87"/>
      <c r="L71" s="21"/>
    </row>
    <row r="72" spans="1:31">
      <c r="B72" s="21"/>
      <c r="C72" s="87"/>
      <c r="D72" s="87"/>
      <c r="E72" s="87"/>
      <c r="F72" s="87"/>
      <c r="G72" s="87"/>
      <c r="H72" s="87"/>
      <c r="I72" s="87"/>
      <c r="J72" s="87"/>
      <c r="L72" s="21"/>
    </row>
    <row r="73" spans="1:31">
      <c r="B73" s="21"/>
      <c r="C73" s="87"/>
      <c r="D73" s="87"/>
      <c r="E73" s="87"/>
      <c r="F73" s="87"/>
      <c r="G73" s="87"/>
      <c r="H73" s="87"/>
      <c r="I73" s="87"/>
      <c r="J73" s="87"/>
      <c r="L73" s="21"/>
    </row>
    <row r="74" spans="1:31">
      <c r="B74" s="21"/>
      <c r="C74" s="87"/>
      <c r="D74" s="87"/>
      <c r="E74" s="87"/>
      <c r="F74" s="87"/>
      <c r="G74" s="87"/>
      <c r="H74" s="87"/>
      <c r="I74" s="87"/>
      <c r="J74" s="87"/>
      <c r="L74" s="21"/>
    </row>
    <row r="75" spans="1:31">
      <c r="B75" s="21"/>
      <c r="C75" s="87"/>
      <c r="D75" s="87"/>
      <c r="E75" s="87"/>
      <c r="F75" s="87"/>
      <c r="G75" s="87"/>
      <c r="H75" s="87"/>
      <c r="I75" s="87"/>
      <c r="J75" s="87"/>
      <c r="L75" s="21"/>
    </row>
    <row r="76" spans="1:31" s="2" customFormat="1" ht="12.75">
      <c r="A76" s="29"/>
      <c r="B76" s="30"/>
      <c r="C76" s="164"/>
      <c r="D76" s="184" t="s">
        <v>47</v>
      </c>
      <c r="E76" s="185"/>
      <c r="F76" s="186" t="s">
        <v>48</v>
      </c>
      <c r="G76" s="184" t="s">
        <v>47</v>
      </c>
      <c r="H76" s="185"/>
      <c r="I76" s="185"/>
      <c r="J76" s="187" t="s">
        <v>48</v>
      </c>
      <c r="K76" s="32"/>
      <c r="L76" s="38"/>
      <c r="S76" s="29"/>
      <c r="T76" s="29"/>
      <c r="U76" s="29"/>
      <c r="V76" s="29"/>
      <c r="W76" s="29"/>
      <c r="X76" s="29"/>
      <c r="Y76" s="29"/>
      <c r="Z76" s="29"/>
      <c r="AA76" s="29"/>
      <c r="AB76" s="29"/>
      <c r="AC76" s="29"/>
      <c r="AD76" s="29"/>
      <c r="AE76" s="29"/>
    </row>
    <row r="77" spans="1:31" s="2" customFormat="1" ht="14.45" customHeight="1">
      <c r="A77" s="29"/>
      <c r="B77" s="43"/>
      <c r="C77" s="189"/>
      <c r="D77" s="189"/>
      <c r="E77" s="189"/>
      <c r="F77" s="189"/>
      <c r="G77" s="189"/>
      <c r="H77" s="189"/>
      <c r="I77" s="189"/>
      <c r="J77" s="189"/>
      <c r="K77" s="44"/>
      <c r="L77" s="38"/>
      <c r="S77" s="29"/>
      <c r="T77" s="29"/>
      <c r="U77" s="29"/>
      <c r="V77" s="29"/>
      <c r="W77" s="29"/>
      <c r="X77" s="29"/>
      <c r="Y77" s="29"/>
      <c r="Z77" s="29"/>
      <c r="AA77" s="29"/>
      <c r="AB77" s="29"/>
      <c r="AC77" s="29"/>
      <c r="AD77" s="29"/>
      <c r="AE77" s="29"/>
    </row>
    <row r="78" spans="1:31">
      <c r="C78" s="87"/>
      <c r="D78" s="87"/>
      <c r="E78" s="87"/>
      <c r="F78" s="87"/>
      <c r="G78" s="87"/>
      <c r="H78" s="87"/>
      <c r="I78" s="87"/>
      <c r="J78" s="87"/>
    </row>
    <row r="79" spans="1:31">
      <c r="C79" s="87"/>
      <c r="D79" s="87"/>
      <c r="E79" s="87"/>
      <c r="F79" s="87"/>
      <c r="G79" s="87"/>
      <c r="H79" s="87"/>
      <c r="I79" s="87"/>
      <c r="J79" s="87"/>
    </row>
    <row r="80" spans="1:31">
      <c r="C80" s="87"/>
      <c r="D80" s="87"/>
      <c r="E80" s="87"/>
      <c r="F80" s="87"/>
      <c r="G80" s="87"/>
      <c r="H80" s="87"/>
      <c r="I80" s="87"/>
      <c r="J80" s="87"/>
    </row>
    <row r="81" spans="1:47" s="2" customFormat="1" ht="6.95" hidden="1" customHeight="1">
      <c r="A81" s="29"/>
      <c r="B81" s="45"/>
      <c r="C81" s="190"/>
      <c r="D81" s="190"/>
      <c r="E81" s="190"/>
      <c r="F81" s="190"/>
      <c r="G81" s="190"/>
      <c r="H81" s="190"/>
      <c r="I81" s="190"/>
      <c r="J81" s="190"/>
      <c r="K81" s="46"/>
      <c r="L81" s="38"/>
      <c r="S81" s="29"/>
      <c r="T81" s="29"/>
      <c r="U81" s="29"/>
      <c r="V81" s="29"/>
      <c r="W81" s="29"/>
      <c r="X81" s="29"/>
      <c r="Y81" s="29"/>
      <c r="Z81" s="29"/>
      <c r="AA81" s="29"/>
      <c r="AB81" s="29"/>
      <c r="AC81" s="29"/>
      <c r="AD81" s="29"/>
      <c r="AE81" s="29"/>
    </row>
    <row r="82" spans="1:47" s="2" customFormat="1" ht="24.95" hidden="1" customHeight="1">
      <c r="A82" s="29"/>
      <c r="B82" s="30"/>
      <c r="C82" s="162" t="s">
        <v>113</v>
      </c>
      <c r="D82" s="164"/>
      <c r="E82" s="164"/>
      <c r="F82" s="164"/>
      <c r="G82" s="164"/>
      <c r="H82" s="164"/>
      <c r="I82" s="164"/>
      <c r="J82" s="164"/>
      <c r="K82" s="29"/>
      <c r="L82" s="38"/>
      <c r="S82" s="29"/>
      <c r="T82" s="29"/>
      <c r="U82" s="29"/>
      <c r="V82" s="29"/>
      <c r="W82" s="29"/>
      <c r="X82" s="29"/>
      <c r="Y82" s="29"/>
      <c r="Z82" s="29"/>
      <c r="AA82" s="29"/>
      <c r="AB82" s="29"/>
      <c r="AC82" s="29"/>
      <c r="AD82" s="29"/>
      <c r="AE82" s="29"/>
    </row>
    <row r="83" spans="1:47" s="2" customFormat="1" ht="6.95" hidden="1" customHeight="1">
      <c r="A83" s="29"/>
      <c r="B83" s="30"/>
      <c r="C83" s="164"/>
      <c r="D83" s="164"/>
      <c r="E83" s="164"/>
      <c r="F83" s="164"/>
      <c r="G83" s="164"/>
      <c r="H83" s="164"/>
      <c r="I83" s="164"/>
      <c r="J83" s="164"/>
      <c r="K83" s="29"/>
      <c r="L83" s="38"/>
      <c r="S83" s="29"/>
      <c r="T83" s="29"/>
      <c r="U83" s="29"/>
      <c r="V83" s="29"/>
      <c r="W83" s="29"/>
      <c r="X83" s="29"/>
      <c r="Y83" s="29"/>
      <c r="Z83" s="29"/>
      <c r="AA83" s="29"/>
      <c r="AB83" s="29"/>
      <c r="AC83" s="29"/>
      <c r="AD83" s="29"/>
      <c r="AE83" s="29"/>
    </row>
    <row r="84" spans="1:47" s="2" customFormat="1" ht="12" hidden="1" customHeight="1">
      <c r="A84" s="29"/>
      <c r="B84" s="30"/>
      <c r="C84" s="163" t="s">
        <v>14</v>
      </c>
      <c r="D84" s="164"/>
      <c r="E84" s="164"/>
      <c r="F84" s="164"/>
      <c r="G84" s="164"/>
      <c r="H84" s="164"/>
      <c r="I84" s="164"/>
      <c r="J84" s="164"/>
      <c r="K84" s="29"/>
      <c r="L84" s="38"/>
      <c r="S84" s="29"/>
      <c r="T84" s="29"/>
      <c r="U84" s="29"/>
      <c r="V84" s="29"/>
      <c r="W84" s="29"/>
      <c r="X84" s="29"/>
      <c r="Y84" s="29"/>
      <c r="Z84" s="29"/>
      <c r="AA84" s="29"/>
      <c r="AB84" s="29"/>
      <c r="AC84" s="29"/>
      <c r="AD84" s="29"/>
      <c r="AE84" s="29"/>
    </row>
    <row r="85" spans="1:47" s="2" customFormat="1" ht="16.5" hidden="1" customHeight="1">
      <c r="A85" s="29"/>
      <c r="B85" s="30"/>
      <c r="C85" s="164"/>
      <c r="D85" s="164"/>
      <c r="E85" s="283" t="str">
        <f>E7</f>
        <v>Revitalizace parkoviště u NB</v>
      </c>
      <c r="F85" s="284"/>
      <c r="G85" s="284"/>
      <c r="H85" s="284"/>
      <c r="I85" s="164"/>
      <c r="J85" s="164"/>
      <c r="K85" s="29"/>
      <c r="L85" s="38"/>
      <c r="S85" s="29"/>
      <c r="T85" s="29"/>
      <c r="U85" s="29"/>
      <c r="V85" s="29"/>
      <c r="W85" s="29"/>
      <c r="X85" s="29"/>
      <c r="Y85" s="29"/>
      <c r="Z85" s="29"/>
      <c r="AA85" s="29"/>
      <c r="AB85" s="29"/>
      <c r="AC85" s="29"/>
      <c r="AD85" s="29"/>
      <c r="AE85" s="29"/>
    </row>
    <row r="86" spans="1:47" s="2" customFormat="1" ht="12" hidden="1" customHeight="1">
      <c r="A86" s="29"/>
      <c r="B86" s="30"/>
      <c r="C86" s="163" t="s">
        <v>111</v>
      </c>
      <c r="D86" s="164"/>
      <c r="E86" s="164"/>
      <c r="F86" s="164"/>
      <c r="G86" s="164"/>
      <c r="H86" s="164"/>
      <c r="I86" s="164"/>
      <c r="J86" s="164"/>
      <c r="K86" s="29"/>
      <c r="L86" s="38"/>
      <c r="S86" s="29"/>
      <c r="T86" s="29"/>
      <c r="U86" s="29"/>
      <c r="V86" s="29"/>
      <c r="W86" s="29"/>
      <c r="X86" s="29"/>
      <c r="Y86" s="29"/>
      <c r="Z86" s="29"/>
      <c r="AA86" s="29"/>
      <c r="AB86" s="29"/>
      <c r="AC86" s="29"/>
      <c r="AD86" s="29"/>
      <c r="AE86" s="29"/>
    </row>
    <row r="87" spans="1:47" s="2" customFormat="1" ht="16.5" hidden="1" customHeight="1">
      <c r="A87" s="29"/>
      <c r="B87" s="30"/>
      <c r="C87" s="164"/>
      <c r="D87" s="164"/>
      <c r="E87" s="281" t="str">
        <f>E9</f>
        <v>08 - Primární okruh tepelného čerpadla</v>
      </c>
      <c r="F87" s="282"/>
      <c r="G87" s="282"/>
      <c r="H87" s="282"/>
      <c r="I87" s="164"/>
      <c r="J87" s="164"/>
      <c r="K87" s="29"/>
      <c r="L87" s="38"/>
      <c r="S87" s="29"/>
      <c r="T87" s="29"/>
      <c r="U87" s="29"/>
      <c r="V87" s="29"/>
      <c r="W87" s="29"/>
      <c r="X87" s="29"/>
      <c r="Y87" s="29"/>
      <c r="Z87" s="29"/>
      <c r="AA87" s="29"/>
      <c r="AB87" s="29"/>
      <c r="AC87" s="29"/>
      <c r="AD87" s="29"/>
      <c r="AE87" s="29"/>
    </row>
    <row r="88" spans="1:47" s="2" customFormat="1" ht="6.95" hidden="1" customHeight="1">
      <c r="A88" s="29"/>
      <c r="B88" s="30"/>
      <c r="C88" s="164"/>
      <c r="D88" s="164"/>
      <c r="E88" s="164"/>
      <c r="F88" s="164"/>
      <c r="G88" s="164"/>
      <c r="H88" s="164"/>
      <c r="I88" s="164"/>
      <c r="J88" s="164"/>
      <c r="K88" s="29"/>
      <c r="L88" s="38"/>
      <c r="S88" s="29"/>
      <c r="T88" s="29"/>
      <c r="U88" s="29"/>
      <c r="V88" s="29"/>
      <c r="W88" s="29"/>
      <c r="X88" s="29"/>
      <c r="Y88" s="29"/>
      <c r="Z88" s="29"/>
      <c r="AA88" s="29"/>
      <c r="AB88" s="29"/>
      <c r="AC88" s="29"/>
      <c r="AD88" s="29"/>
      <c r="AE88" s="29"/>
    </row>
    <row r="89" spans="1:47" s="2" customFormat="1" ht="12" hidden="1" customHeight="1">
      <c r="A89" s="29"/>
      <c r="B89" s="30"/>
      <c r="C89" s="163" t="s">
        <v>18</v>
      </c>
      <c r="D89" s="164"/>
      <c r="E89" s="164"/>
      <c r="F89" s="165" t="str">
        <f>F12</f>
        <v xml:space="preserve">Praha </v>
      </c>
      <c r="G89" s="164"/>
      <c r="H89" s="164"/>
      <c r="I89" s="163" t="s">
        <v>20</v>
      </c>
      <c r="J89" s="166" t="str">
        <f>IF(J12="","",J12)</f>
        <v>17. 9. 2025</v>
      </c>
      <c r="K89" s="29"/>
      <c r="L89" s="38"/>
      <c r="S89" s="29"/>
      <c r="T89" s="29"/>
      <c r="U89" s="29"/>
      <c r="V89" s="29"/>
      <c r="W89" s="29"/>
      <c r="X89" s="29"/>
      <c r="Y89" s="29"/>
      <c r="Z89" s="29"/>
      <c r="AA89" s="29"/>
      <c r="AB89" s="29"/>
      <c r="AC89" s="29"/>
      <c r="AD89" s="29"/>
      <c r="AE89" s="29"/>
    </row>
    <row r="90" spans="1:47" s="2" customFormat="1" ht="6.95" hidden="1" customHeight="1">
      <c r="A90" s="29"/>
      <c r="B90" s="30"/>
      <c r="C90" s="164"/>
      <c r="D90" s="164"/>
      <c r="E90" s="164"/>
      <c r="F90" s="164"/>
      <c r="G90" s="164"/>
      <c r="H90" s="164"/>
      <c r="I90" s="164"/>
      <c r="J90" s="164"/>
      <c r="K90" s="29"/>
      <c r="L90" s="38"/>
      <c r="S90" s="29"/>
      <c r="T90" s="29"/>
      <c r="U90" s="29"/>
      <c r="V90" s="29"/>
      <c r="W90" s="29"/>
      <c r="X90" s="29"/>
      <c r="Y90" s="29"/>
      <c r="Z90" s="29"/>
      <c r="AA90" s="29"/>
      <c r="AB90" s="29"/>
      <c r="AC90" s="29"/>
      <c r="AD90" s="29"/>
      <c r="AE90" s="29"/>
    </row>
    <row r="91" spans="1:47" s="2" customFormat="1" ht="15.2" hidden="1" customHeight="1">
      <c r="A91" s="29"/>
      <c r="B91" s="30"/>
      <c r="C91" s="163" t="s">
        <v>22</v>
      </c>
      <c r="D91" s="164"/>
      <c r="E91" s="164"/>
      <c r="F91" s="165" t="str">
        <f>E15</f>
        <v xml:space="preserve"> </v>
      </c>
      <c r="G91" s="164"/>
      <c r="H91" s="164"/>
      <c r="I91" s="163" t="s">
        <v>27</v>
      </c>
      <c r="J91" s="191" t="str">
        <f>E21</f>
        <v xml:space="preserve"> </v>
      </c>
      <c r="K91" s="29"/>
      <c r="L91" s="38"/>
      <c r="S91" s="29"/>
      <c r="T91" s="29"/>
      <c r="U91" s="29"/>
      <c r="V91" s="29"/>
      <c r="W91" s="29"/>
      <c r="X91" s="29"/>
      <c r="Y91" s="29"/>
      <c r="Z91" s="29"/>
      <c r="AA91" s="29"/>
      <c r="AB91" s="29"/>
      <c r="AC91" s="29"/>
      <c r="AD91" s="29"/>
      <c r="AE91" s="29"/>
    </row>
    <row r="92" spans="1:47" s="2" customFormat="1" ht="15.2" hidden="1" customHeight="1">
      <c r="A92" s="29"/>
      <c r="B92" s="30"/>
      <c r="C92" s="163" t="s">
        <v>26</v>
      </c>
      <c r="D92" s="164"/>
      <c r="E92" s="164"/>
      <c r="F92" s="165" t="str">
        <f>IF(E18="","",E18)</f>
        <v xml:space="preserve"> </v>
      </c>
      <c r="G92" s="164"/>
      <c r="H92" s="164"/>
      <c r="I92" s="163" t="s">
        <v>29</v>
      </c>
      <c r="J92" s="191" t="str">
        <f>E24</f>
        <v>Ing. Milan Dušek</v>
      </c>
      <c r="K92" s="29"/>
      <c r="L92" s="38"/>
      <c r="S92" s="29"/>
      <c r="T92" s="29"/>
      <c r="U92" s="29"/>
      <c r="V92" s="29"/>
      <c r="W92" s="29"/>
      <c r="X92" s="29"/>
      <c r="Y92" s="29"/>
      <c r="Z92" s="29"/>
      <c r="AA92" s="29"/>
      <c r="AB92" s="29"/>
      <c r="AC92" s="29"/>
      <c r="AD92" s="29"/>
      <c r="AE92" s="29"/>
    </row>
    <row r="93" spans="1:47" s="2" customFormat="1" ht="10.35" hidden="1" customHeight="1">
      <c r="A93" s="29"/>
      <c r="B93" s="30"/>
      <c r="C93" s="164"/>
      <c r="D93" s="164"/>
      <c r="E93" s="164"/>
      <c r="F93" s="164"/>
      <c r="G93" s="164"/>
      <c r="H93" s="164"/>
      <c r="I93" s="164"/>
      <c r="J93" s="164"/>
      <c r="K93" s="29"/>
      <c r="L93" s="38"/>
      <c r="S93" s="29"/>
      <c r="T93" s="29"/>
      <c r="U93" s="29"/>
      <c r="V93" s="29"/>
      <c r="W93" s="29"/>
      <c r="X93" s="29"/>
      <c r="Y93" s="29"/>
      <c r="Z93" s="29"/>
      <c r="AA93" s="29"/>
      <c r="AB93" s="29"/>
      <c r="AC93" s="29"/>
      <c r="AD93" s="29"/>
      <c r="AE93" s="29"/>
    </row>
    <row r="94" spans="1:47" s="2" customFormat="1" ht="29.25" hidden="1" customHeight="1">
      <c r="A94" s="29"/>
      <c r="B94" s="30"/>
      <c r="C94" s="192" t="s">
        <v>114</v>
      </c>
      <c r="D94" s="175"/>
      <c r="E94" s="175"/>
      <c r="F94" s="175"/>
      <c r="G94" s="175"/>
      <c r="H94" s="175"/>
      <c r="I94" s="175"/>
      <c r="J94" s="193" t="s">
        <v>115</v>
      </c>
      <c r="K94" s="92"/>
      <c r="L94" s="38"/>
      <c r="S94" s="29"/>
      <c r="T94" s="29"/>
      <c r="U94" s="29"/>
      <c r="V94" s="29"/>
      <c r="W94" s="29"/>
      <c r="X94" s="29"/>
      <c r="Y94" s="29"/>
      <c r="Z94" s="29"/>
      <c r="AA94" s="29"/>
      <c r="AB94" s="29"/>
      <c r="AC94" s="29"/>
      <c r="AD94" s="29"/>
      <c r="AE94" s="29"/>
    </row>
    <row r="95" spans="1:47" s="2" customFormat="1" ht="10.35" hidden="1" customHeight="1">
      <c r="A95" s="29"/>
      <c r="B95" s="30"/>
      <c r="C95" s="164"/>
      <c r="D95" s="164"/>
      <c r="E95" s="164"/>
      <c r="F95" s="164"/>
      <c r="G95" s="164"/>
      <c r="H95" s="164"/>
      <c r="I95" s="164"/>
      <c r="J95" s="164"/>
      <c r="K95" s="29"/>
      <c r="L95" s="38"/>
      <c r="S95" s="29"/>
      <c r="T95" s="29"/>
      <c r="U95" s="29"/>
      <c r="V95" s="29"/>
      <c r="W95" s="29"/>
      <c r="X95" s="29"/>
      <c r="Y95" s="29"/>
      <c r="Z95" s="29"/>
      <c r="AA95" s="29"/>
      <c r="AB95" s="29"/>
      <c r="AC95" s="29"/>
      <c r="AD95" s="29"/>
      <c r="AE95" s="29"/>
    </row>
    <row r="96" spans="1:47" s="2" customFormat="1" ht="22.9" hidden="1" customHeight="1">
      <c r="A96" s="29"/>
      <c r="B96" s="30"/>
      <c r="C96" s="194" t="s">
        <v>116</v>
      </c>
      <c r="D96" s="164"/>
      <c r="E96" s="164"/>
      <c r="F96" s="164"/>
      <c r="G96" s="164"/>
      <c r="H96" s="164"/>
      <c r="I96" s="164"/>
      <c r="J96" s="170">
        <f>J128</f>
        <v>0</v>
      </c>
      <c r="K96" s="29"/>
      <c r="L96" s="38"/>
      <c r="S96" s="29"/>
      <c r="T96" s="29"/>
      <c r="U96" s="29"/>
      <c r="V96" s="29"/>
      <c r="W96" s="29"/>
      <c r="X96" s="29"/>
      <c r="Y96" s="29"/>
      <c r="Z96" s="29"/>
      <c r="AA96" s="29"/>
      <c r="AB96" s="29"/>
      <c r="AC96" s="29"/>
      <c r="AD96" s="29"/>
      <c r="AE96" s="29"/>
      <c r="AU96" s="18" t="s">
        <v>117</v>
      </c>
    </row>
    <row r="97" spans="1:31" s="9" customFormat="1" ht="24.95" hidden="1" customHeight="1">
      <c r="B97" s="94"/>
      <c r="C97" s="195"/>
      <c r="D97" s="196" t="s">
        <v>118</v>
      </c>
      <c r="E97" s="197"/>
      <c r="F97" s="197"/>
      <c r="G97" s="197"/>
      <c r="H97" s="197"/>
      <c r="I97" s="197"/>
      <c r="J97" s="198">
        <f>J129</f>
        <v>0</v>
      </c>
      <c r="L97" s="94"/>
    </row>
    <row r="98" spans="1:31" s="10" customFormat="1" ht="19.899999999999999" hidden="1" customHeight="1">
      <c r="B98" s="95"/>
      <c r="C98" s="199"/>
      <c r="D98" s="200" t="s">
        <v>119</v>
      </c>
      <c r="E98" s="201"/>
      <c r="F98" s="201"/>
      <c r="G98" s="201"/>
      <c r="H98" s="201"/>
      <c r="I98" s="201"/>
      <c r="J98" s="202">
        <f>J130</f>
        <v>0</v>
      </c>
      <c r="L98" s="95"/>
    </row>
    <row r="99" spans="1:31" s="10" customFormat="1" ht="19.899999999999999" hidden="1" customHeight="1">
      <c r="B99" s="95"/>
      <c r="C99" s="199"/>
      <c r="D99" s="200" t="s">
        <v>120</v>
      </c>
      <c r="E99" s="201"/>
      <c r="F99" s="201"/>
      <c r="G99" s="201"/>
      <c r="H99" s="201"/>
      <c r="I99" s="201"/>
      <c r="J99" s="202">
        <f>J150</f>
        <v>0</v>
      </c>
      <c r="L99" s="95"/>
    </row>
    <row r="100" spans="1:31" s="10" customFormat="1" ht="19.899999999999999" hidden="1" customHeight="1">
      <c r="B100" s="95"/>
      <c r="C100" s="199"/>
      <c r="D100" s="200" t="s">
        <v>1198</v>
      </c>
      <c r="E100" s="201"/>
      <c r="F100" s="201"/>
      <c r="G100" s="201"/>
      <c r="H100" s="201"/>
      <c r="I100" s="201"/>
      <c r="J100" s="202">
        <f>J166</f>
        <v>0</v>
      </c>
      <c r="L100" s="95"/>
    </row>
    <row r="101" spans="1:31" s="10" customFormat="1" ht="19.899999999999999" hidden="1" customHeight="1">
      <c r="B101" s="95"/>
      <c r="C101" s="199"/>
      <c r="D101" s="200" t="s">
        <v>129</v>
      </c>
      <c r="E101" s="201"/>
      <c r="F101" s="201"/>
      <c r="G101" s="201"/>
      <c r="H101" s="201"/>
      <c r="I101" s="201"/>
      <c r="J101" s="202">
        <f>J213</f>
        <v>0</v>
      </c>
      <c r="L101" s="95"/>
    </row>
    <row r="102" spans="1:31" s="9" customFormat="1" ht="24.95" hidden="1" customHeight="1">
      <c r="B102" s="94"/>
      <c r="C102" s="195"/>
      <c r="D102" s="196" t="s">
        <v>753</v>
      </c>
      <c r="E102" s="197"/>
      <c r="F102" s="197"/>
      <c r="G102" s="197"/>
      <c r="H102" s="197"/>
      <c r="I102" s="197"/>
      <c r="J102" s="198">
        <f>J215</f>
        <v>0</v>
      </c>
      <c r="L102" s="94"/>
    </row>
    <row r="103" spans="1:31" s="10" customFormat="1" ht="19.899999999999999" hidden="1" customHeight="1">
      <c r="B103" s="95"/>
      <c r="C103" s="199"/>
      <c r="D103" s="200" t="s">
        <v>755</v>
      </c>
      <c r="E103" s="201"/>
      <c r="F103" s="201"/>
      <c r="G103" s="201"/>
      <c r="H103" s="201"/>
      <c r="I103" s="201"/>
      <c r="J103" s="202">
        <f>J216</f>
        <v>0</v>
      </c>
      <c r="L103" s="95"/>
    </row>
    <row r="104" spans="1:31" s="9" customFormat="1" ht="24.95" hidden="1" customHeight="1">
      <c r="B104" s="94"/>
      <c r="C104" s="195"/>
      <c r="D104" s="196" t="s">
        <v>1350</v>
      </c>
      <c r="E104" s="197"/>
      <c r="F104" s="197"/>
      <c r="G104" s="197"/>
      <c r="H104" s="197"/>
      <c r="I104" s="197"/>
      <c r="J104" s="198">
        <f>J219</f>
        <v>0</v>
      </c>
      <c r="L104" s="94"/>
    </row>
    <row r="105" spans="1:31" s="10" customFormat="1" ht="19.899999999999999" hidden="1" customHeight="1">
      <c r="B105" s="95"/>
      <c r="C105" s="199"/>
      <c r="D105" s="200" t="s">
        <v>1351</v>
      </c>
      <c r="E105" s="201"/>
      <c r="F105" s="201"/>
      <c r="G105" s="201"/>
      <c r="H105" s="201"/>
      <c r="I105" s="201"/>
      <c r="J105" s="202">
        <f>J220</f>
        <v>0</v>
      </c>
      <c r="L105" s="95"/>
    </row>
    <row r="106" spans="1:31" s="10" customFormat="1" ht="19.899999999999999" hidden="1" customHeight="1">
      <c r="B106" s="95"/>
      <c r="C106" s="199"/>
      <c r="D106" s="200" t="s">
        <v>1352</v>
      </c>
      <c r="E106" s="201"/>
      <c r="F106" s="201"/>
      <c r="G106" s="201"/>
      <c r="H106" s="201"/>
      <c r="I106" s="201"/>
      <c r="J106" s="202">
        <f>J227</f>
        <v>0</v>
      </c>
      <c r="L106" s="95"/>
    </row>
    <row r="107" spans="1:31" s="10" customFormat="1" ht="19.899999999999999" hidden="1" customHeight="1">
      <c r="B107" s="95"/>
      <c r="C107" s="199"/>
      <c r="D107" s="200" t="s">
        <v>1353</v>
      </c>
      <c r="E107" s="201"/>
      <c r="F107" s="201"/>
      <c r="G107" s="201"/>
      <c r="H107" s="201"/>
      <c r="I107" s="201"/>
      <c r="J107" s="202">
        <f>J229</f>
        <v>0</v>
      </c>
      <c r="L107" s="95"/>
    </row>
    <row r="108" spans="1:31" s="10" customFormat="1" ht="19.899999999999999" hidden="1" customHeight="1">
      <c r="B108" s="95"/>
      <c r="C108" s="199"/>
      <c r="D108" s="200" t="s">
        <v>1354</v>
      </c>
      <c r="E108" s="201"/>
      <c r="F108" s="201"/>
      <c r="G108" s="201"/>
      <c r="H108" s="201"/>
      <c r="I108" s="201"/>
      <c r="J108" s="202">
        <f>J231</f>
        <v>0</v>
      </c>
      <c r="L108" s="95"/>
    </row>
    <row r="109" spans="1:31" s="2" customFormat="1" ht="21.75" hidden="1" customHeight="1">
      <c r="A109" s="29"/>
      <c r="B109" s="30"/>
      <c r="C109" s="164"/>
      <c r="D109" s="164"/>
      <c r="E109" s="164"/>
      <c r="F109" s="164"/>
      <c r="G109" s="164"/>
      <c r="H109" s="164"/>
      <c r="I109" s="164"/>
      <c r="J109" s="164"/>
      <c r="K109" s="29"/>
      <c r="L109" s="38"/>
      <c r="S109" s="29"/>
      <c r="T109" s="29"/>
      <c r="U109" s="29"/>
      <c r="V109" s="29"/>
      <c r="W109" s="29"/>
      <c r="X109" s="29"/>
      <c r="Y109" s="29"/>
      <c r="Z109" s="29"/>
      <c r="AA109" s="29"/>
      <c r="AB109" s="29"/>
      <c r="AC109" s="29"/>
      <c r="AD109" s="29"/>
      <c r="AE109" s="29"/>
    </row>
    <row r="110" spans="1:31" s="2" customFormat="1" ht="6.95" hidden="1" customHeight="1">
      <c r="A110" s="29"/>
      <c r="B110" s="43"/>
      <c r="C110" s="189"/>
      <c r="D110" s="189"/>
      <c r="E110" s="189"/>
      <c r="F110" s="189"/>
      <c r="G110" s="189"/>
      <c r="H110" s="189"/>
      <c r="I110" s="189"/>
      <c r="J110" s="189"/>
      <c r="K110" s="44"/>
      <c r="L110" s="38"/>
      <c r="S110" s="29"/>
      <c r="T110" s="29"/>
      <c r="U110" s="29"/>
      <c r="V110" s="29"/>
      <c r="W110" s="29"/>
      <c r="X110" s="29"/>
      <c r="Y110" s="29"/>
      <c r="Z110" s="29"/>
      <c r="AA110" s="29"/>
      <c r="AB110" s="29"/>
      <c r="AC110" s="29"/>
      <c r="AD110" s="29"/>
      <c r="AE110" s="29"/>
    </row>
    <row r="111" spans="1:31" hidden="1">
      <c r="C111" s="87"/>
      <c r="D111" s="87"/>
      <c r="E111" s="87"/>
      <c r="F111" s="87"/>
      <c r="G111" s="87"/>
      <c r="H111" s="87"/>
      <c r="I111" s="87"/>
      <c r="J111" s="87"/>
    </row>
    <row r="112" spans="1:31" hidden="1">
      <c r="C112" s="87"/>
      <c r="D112" s="87"/>
      <c r="E112" s="87"/>
      <c r="F112" s="87"/>
      <c r="G112" s="87"/>
      <c r="H112" s="87"/>
      <c r="I112" s="87"/>
      <c r="J112" s="87"/>
    </row>
    <row r="113" spans="1:63" hidden="1">
      <c r="C113" s="87"/>
      <c r="D113" s="87"/>
      <c r="E113" s="87"/>
      <c r="F113" s="87"/>
      <c r="G113" s="87"/>
      <c r="H113" s="87"/>
      <c r="I113" s="87"/>
      <c r="J113" s="87"/>
    </row>
    <row r="114" spans="1:63" s="2" customFormat="1" ht="6.95" customHeight="1">
      <c r="A114" s="29"/>
      <c r="B114" s="45"/>
      <c r="C114" s="190"/>
      <c r="D114" s="190"/>
      <c r="E114" s="190"/>
      <c r="F114" s="190"/>
      <c r="G114" s="190"/>
      <c r="H114" s="190"/>
      <c r="I114" s="190"/>
      <c r="J114" s="190"/>
      <c r="K114" s="46"/>
      <c r="L114" s="38"/>
      <c r="S114" s="29"/>
      <c r="T114" s="29"/>
      <c r="U114" s="29"/>
      <c r="V114" s="29"/>
      <c r="W114" s="29"/>
      <c r="X114" s="29"/>
      <c r="Y114" s="29"/>
      <c r="Z114" s="29"/>
      <c r="AA114" s="29"/>
      <c r="AB114" s="29"/>
      <c r="AC114" s="29"/>
      <c r="AD114" s="29"/>
      <c r="AE114" s="29"/>
    </row>
    <row r="115" spans="1:63" s="2" customFormat="1" ht="24.95" customHeight="1">
      <c r="A115" s="29"/>
      <c r="B115" s="30"/>
      <c r="C115" s="162" t="s">
        <v>130</v>
      </c>
      <c r="D115" s="164"/>
      <c r="E115" s="164"/>
      <c r="F115" s="164"/>
      <c r="G115" s="164"/>
      <c r="H115" s="164"/>
      <c r="I115" s="164"/>
      <c r="J115" s="164"/>
      <c r="K115" s="29"/>
      <c r="L115" s="38"/>
      <c r="S115" s="29"/>
      <c r="T115" s="29"/>
      <c r="U115" s="29"/>
      <c r="V115" s="29"/>
      <c r="W115" s="29"/>
      <c r="X115" s="29"/>
      <c r="Y115" s="29"/>
      <c r="Z115" s="29"/>
      <c r="AA115" s="29"/>
      <c r="AB115" s="29"/>
      <c r="AC115" s="29"/>
      <c r="AD115" s="29"/>
      <c r="AE115" s="29"/>
    </row>
    <row r="116" spans="1:63" s="2" customFormat="1" ht="6.95" customHeight="1">
      <c r="A116" s="29"/>
      <c r="B116" s="30"/>
      <c r="C116" s="164"/>
      <c r="D116" s="164"/>
      <c r="E116" s="164"/>
      <c r="F116" s="164"/>
      <c r="G116" s="164"/>
      <c r="H116" s="164"/>
      <c r="I116" s="164"/>
      <c r="J116" s="164"/>
      <c r="K116" s="29"/>
      <c r="L116" s="38"/>
      <c r="S116" s="29"/>
      <c r="T116" s="29"/>
      <c r="U116" s="29"/>
      <c r="V116" s="29"/>
      <c r="W116" s="29"/>
      <c r="X116" s="29"/>
      <c r="Y116" s="29"/>
      <c r="Z116" s="29"/>
      <c r="AA116" s="29"/>
      <c r="AB116" s="29"/>
      <c r="AC116" s="29"/>
      <c r="AD116" s="29"/>
      <c r="AE116" s="29"/>
    </row>
    <row r="117" spans="1:63" s="2" customFormat="1" ht="12" customHeight="1">
      <c r="A117" s="29"/>
      <c r="B117" s="30"/>
      <c r="C117" s="163" t="s">
        <v>14</v>
      </c>
      <c r="D117" s="164"/>
      <c r="E117" s="164"/>
      <c r="F117" s="164"/>
      <c r="G117" s="164"/>
      <c r="H117" s="164"/>
      <c r="I117" s="164"/>
      <c r="J117" s="164"/>
      <c r="K117" s="29"/>
      <c r="L117" s="38"/>
      <c r="S117" s="29"/>
      <c r="T117" s="29"/>
      <c r="U117" s="29"/>
      <c r="V117" s="29"/>
      <c r="W117" s="29"/>
      <c r="X117" s="29"/>
      <c r="Y117" s="29"/>
      <c r="Z117" s="29"/>
      <c r="AA117" s="29"/>
      <c r="AB117" s="29"/>
      <c r="AC117" s="29"/>
      <c r="AD117" s="29"/>
      <c r="AE117" s="29"/>
    </row>
    <row r="118" spans="1:63" s="2" customFormat="1" ht="16.5" customHeight="1">
      <c r="A118" s="29"/>
      <c r="B118" s="30"/>
      <c r="C118" s="164"/>
      <c r="D118" s="164"/>
      <c r="E118" s="283" t="str">
        <f>E7</f>
        <v>Revitalizace parkoviště u NB</v>
      </c>
      <c r="F118" s="284"/>
      <c r="G118" s="284"/>
      <c r="H118" s="284"/>
      <c r="I118" s="164"/>
      <c r="J118" s="164"/>
      <c r="K118" s="29"/>
      <c r="L118" s="38"/>
      <c r="S118" s="29"/>
      <c r="T118" s="29"/>
      <c r="U118" s="29"/>
      <c r="V118" s="29"/>
      <c r="W118" s="29"/>
      <c r="X118" s="29"/>
      <c r="Y118" s="29"/>
      <c r="Z118" s="29"/>
      <c r="AA118" s="29"/>
      <c r="AB118" s="29"/>
      <c r="AC118" s="29"/>
      <c r="AD118" s="29"/>
      <c r="AE118" s="29"/>
    </row>
    <row r="119" spans="1:63" s="2" customFormat="1" ht="12" customHeight="1">
      <c r="A119" s="29"/>
      <c r="B119" s="30"/>
      <c r="C119" s="163" t="s">
        <v>111</v>
      </c>
      <c r="D119" s="164"/>
      <c r="E119" s="164"/>
      <c r="F119" s="164"/>
      <c r="G119" s="164"/>
      <c r="H119" s="164"/>
      <c r="I119" s="164"/>
      <c r="J119" s="164"/>
      <c r="K119" s="29"/>
      <c r="L119" s="38"/>
      <c r="S119" s="29"/>
      <c r="T119" s="29"/>
      <c r="U119" s="29"/>
      <c r="V119" s="29"/>
      <c r="W119" s="29"/>
      <c r="X119" s="29"/>
      <c r="Y119" s="29"/>
      <c r="Z119" s="29"/>
      <c r="AA119" s="29"/>
      <c r="AB119" s="29"/>
      <c r="AC119" s="29"/>
      <c r="AD119" s="29"/>
      <c r="AE119" s="29"/>
    </row>
    <row r="120" spans="1:63" s="2" customFormat="1" ht="16.5" customHeight="1">
      <c r="A120" s="29"/>
      <c r="B120" s="30"/>
      <c r="C120" s="164"/>
      <c r="D120" s="164"/>
      <c r="E120" s="281" t="str">
        <f>E9</f>
        <v>08 - Primární okruh tepelného čerpadla</v>
      </c>
      <c r="F120" s="282"/>
      <c r="G120" s="282"/>
      <c r="H120" s="282"/>
      <c r="I120" s="164"/>
      <c r="J120" s="164"/>
      <c r="K120" s="29"/>
      <c r="L120" s="38"/>
      <c r="S120" s="29"/>
      <c r="T120" s="29"/>
      <c r="U120" s="29"/>
      <c r="V120" s="29"/>
      <c r="W120" s="29"/>
      <c r="X120" s="29"/>
      <c r="Y120" s="29"/>
      <c r="Z120" s="29"/>
      <c r="AA120" s="29"/>
      <c r="AB120" s="29"/>
      <c r="AC120" s="29"/>
      <c r="AD120" s="29"/>
      <c r="AE120" s="29"/>
    </row>
    <row r="121" spans="1:63" s="2" customFormat="1" ht="6.95" customHeight="1">
      <c r="A121" s="29"/>
      <c r="B121" s="30"/>
      <c r="C121" s="164"/>
      <c r="D121" s="164"/>
      <c r="E121" s="164"/>
      <c r="F121" s="164"/>
      <c r="G121" s="164"/>
      <c r="H121" s="164"/>
      <c r="I121" s="164"/>
      <c r="J121" s="164"/>
      <c r="K121" s="29"/>
      <c r="L121" s="38"/>
      <c r="S121" s="29"/>
      <c r="T121" s="29"/>
      <c r="U121" s="29"/>
      <c r="V121" s="29"/>
      <c r="W121" s="29"/>
      <c r="X121" s="29"/>
      <c r="Y121" s="29"/>
      <c r="Z121" s="29"/>
      <c r="AA121" s="29"/>
      <c r="AB121" s="29"/>
      <c r="AC121" s="29"/>
      <c r="AD121" s="29"/>
      <c r="AE121" s="29"/>
    </row>
    <row r="122" spans="1:63" s="2" customFormat="1" ht="12" customHeight="1">
      <c r="A122" s="29"/>
      <c r="B122" s="30"/>
      <c r="C122" s="163" t="s">
        <v>18</v>
      </c>
      <c r="D122" s="164"/>
      <c r="E122" s="164"/>
      <c r="F122" s="165" t="str">
        <f>F12</f>
        <v xml:space="preserve">Praha </v>
      </c>
      <c r="G122" s="164"/>
      <c r="H122" s="164"/>
      <c r="I122" s="163" t="s">
        <v>20</v>
      </c>
      <c r="J122" s="166" t="str">
        <f>IF(J12="","",J12)</f>
        <v>17. 9. 2025</v>
      </c>
      <c r="K122" s="29"/>
      <c r="L122" s="38"/>
      <c r="S122" s="29"/>
      <c r="T122" s="29"/>
      <c r="U122" s="29"/>
      <c r="V122" s="29"/>
      <c r="W122" s="29"/>
      <c r="X122" s="29"/>
      <c r="Y122" s="29"/>
      <c r="Z122" s="29"/>
      <c r="AA122" s="29"/>
      <c r="AB122" s="29"/>
      <c r="AC122" s="29"/>
      <c r="AD122" s="29"/>
      <c r="AE122" s="29"/>
    </row>
    <row r="123" spans="1:63" s="2" customFormat="1" ht="6.95" customHeight="1">
      <c r="A123" s="29"/>
      <c r="B123" s="30"/>
      <c r="C123" s="164"/>
      <c r="D123" s="164"/>
      <c r="E123" s="164"/>
      <c r="F123" s="164"/>
      <c r="G123" s="164"/>
      <c r="H123" s="164"/>
      <c r="I123" s="164"/>
      <c r="J123" s="164"/>
      <c r="K123" s="29"/>
      <c r="L123" s="38"/>
      <c r="S123" s="29"/>
      <c r="T123" s="29"/>
      <c r="U123" s="29"/>
      <c r="V123" s="29"/>
      <c r="W123" s="29"/>
      <c r="X123" s="29"/>
      <c r="Y123" s="29"/>
      <c r="Z123" s="29"/>
      <c r="AA123" s="29"/>
      <c r="AB123" s="29"/>
      <c r="AC123" s="29"/>
      <c r="AD123" s="29"/>
      <c r="AE123" s="29"/>
    </row>
    <row r="124" spans="1:63" s="2" customFormat="1" ht="15.2" customHeight="1">
      <c r="A124" s="29"/>
      <c r="B124" s="30"/>
      <c r="C124" s="163" t="s">
        <v>22</v>
      </c>
      <c r="D124" s="164"/>
      <c r="E124" s="164"/>
      <c r="F124" s="165" t="str">
        <f>E15</f>
        <v xml:space="preserve"> </v>
      </c>
      <c r="G124" s="164"/>
      <c r="H124" s="164"/>
      <c r="I124" s="163" t="s">
        <v>27</v>
      </c>
      <c r="J124" s="191" t="str">
        <f>E21</f>
        <v xml:space="preserve"> </v>
      </c>
      <c r="K124" s="29"/>
      <c r="L124" s="38"/>
      <c r="S124" s="29"/>
      <c r="T124" s="29"/>
      <c r="U124" s="29"/>
      <c r="V124" s="29"/>
      <c r="W124" s="29"/>
      <c r="X124" s="29"/>
      <c r="Y124" s="29"/>
      <c r="Z124" s="29"/>
      <c r="AA124" s="29"/>
      <c r="AB124" s="29"/>
      <c r="AC124" s="29"/>
      <c r="AD124" s="29"/>
      <c r="AE124" s="29"/>
    </row>
    <row r="125" spans="1:63" s="2" customFormat="1" ht="15.2" customHeight="1">
      <c r="A125" s="29"/>
      <c r="B125" s="30"/>
      <c r="C125" s="163" t="s">
        <v>26</v>
      </c>
      <c r="D125" s="164"/>
      <c r="E125" s="164"/>
      <c r="F125" s="165" t="str">
        <f>IF(E18="","",E18)</f>
        <v xml:space="preserve"> </v>
      </c>
      <c r="G125" s="164"/>
      <c r="H125" s="164"/>
      <c r="I125" s="163" t="s">
        <v>29</v>
      </c>
      <c r="J125" s="191" t="str">
        <f>E24</f>
        <v>Ing. Milan Dušek</v>
      </c>
      <c r="K125" s="29"/>
      <c r="L125" s="38"/>
      <c r="S125" s="29"/>
      <c r="T125" s="29"/>
      <c r="U125" s="29"/>
      <c r="V125" s="29"/>
      <c r="W125" s="29"/>
      <c r="X125" s="29"/>
      <c r="Y125" s="29"/>
      <c r="Z125" s="29"/>
      <c r="AA125" s="29"/>
      <c r="AB125" s="29"/>
      <c r="AC125" s="29"/>
      <c r="AD125" s="29"/>
      <c r="AE125" s="29"/>
    </row>
    <row r="126" spans="1:63" s="2" customFormat="1" ht="10.35" customHeight="1">
      <c r="A126" s="29"/>
      <c r="B126" s="30"/>
      <c r="C126" s="164"/>
      <c r="D126" s="164"/>
      <c r="E126" s="164"/>
      <c r="F126" s="164"/>
      <c r="G126" s="164"/>
      <c r="H126" s="164"/>
      <c r="I126" s="164"/>
      <c r="J126" s="164"/>
      <c r="K126" s="29"/>
      <c r="L126" s="38"/>
      <c r="S126" s="29"/>
      <c r="T126" s="29"/>
      <c r="U126" s="29"/>
      <c r="V126" s="29"/>
      <c r="W126" s="29"/>
      <c r="X126" s="29"/>
      <c r="Y126" s="29"/>
      <c r="Z126" s="29"/>
      <c r="AA126" s="29"/>
      <c r="AB126" s="29"/>
      <c r="AC126" s="29"/>
      <c r="AD126" s="29"/>
      <c r="AE126" s="29"/>
    </row>
    <row r="127" spans="1:63" s="11" customFormat="1" ht="29.25" customHeight="1">
      <c r="A127" s="96"/>
      <c r="B127" s="97"/>
      <c r="C127" s="203" t="s">
        <v>131</v>
      </c>
      <c r="D127" s="204" t="s">
        <v>57</v>
      </c>
      <c r="E127" s="204" t="s">
        <v>53</v>
      </c>
      <c r="F127" s="204" t="s">
        <v>54</v>
      </c>
      <c r="G127" s="204" t="s">
        <v>132</v>
      </c>
      <c r="H127" s="204" t="s">
        <v>133</v>
      </c>
      <c r="I127" s="204" t="s">
        <v>134</v>
      </c>
      <c r="J127" s="205" t="s">
        <v>115</v>
      </c>
      <c r="K127" s="98" t="s">
        <v>135</v>
      </c>
      <c r="L127" s="99"/>
      <c r="M127" s="57" t="s">
        <v>1</v>
      </c>
      <c r="N127" s="58" t="s">
        <v>36</v>
      </c>
      <c r="O127" s="58" t="s">
        <v>136</v>
      </c>
      <c r="P127" s="58" t="s">
        <v>137</v>
      </c>
      <c r="Q127" s="58" t="s">
        <v>138</v>
      </c>
      <c r="R127" s="58" t="s">
        <v>139</v>
      </c>
      <c r="S127" s="58" t="s">
        <v>140</v>
      </c>
      <c r="T127" s="59" t="s">
        <v>141</v>
      </c>
      <c r="U127" s="96"/>
      <c r="V127" s="96"/>
      <c r="W127" s="96"/>
      <c r="X127" s="96"/>
      <c r="Y127" s="96"/>
      <c r="Z127" s="96"/>
      <c r="AA127" s="96"/>
      <c r="AB127" s="96"/>
      <c r="AC127" s="96"/>
      <c r="AD127" s="96"/>
      <c r="AE127" s="96"/>
    </row>
    <row r="128" spans="1:63" s="2" customFormat="1" ht="22.9" customHeight="1">
      <c r="A128" s="29"/>
      <c r="B128" s="30"/>
      <c r="C128" s="206" t="s">
        <v>142</v>
      </c>
      <c r="D128" s="164"/>
      <c r="E128" s="164"/>
      <c r="F128" s="164"/>
      <c r="G128" s="164"/>
      <c r="H128" s="164"/>
      <c r="I128" s="164"/>
      <c r="J128" s="207">
        <f>BK128</f>
        <v>0</v>
      </c>
      <c r="K128" s="29"/>
      <c r="L128" s="30"/>
      <c r="M128" s="60"/>
      <c r="N128" s="51"/>
      <c r="O128" s="61"/>
      <c r="P128" s="100">
        <f>P129+P215+P219</f>
        <v>2149.9466399999997</v>
      </c>
      <c r="Q128" s="61"/>
      <c r="R128" s="100">
        <f>R129+R215+R219</f>
        <v>63.235970899999991</v>
      </c>
      <c r="S128" s="61"/>
      <c r="T128" s="101">
        <f>T129+T215+T219</f>
        <v>0</v>
      </c>
      <c r="U128" s="29"/>
      <c r="V128" s="29"/>
      <c r="W128" s="29"/>
      <c r="X128" s="29"/>
      <c r="Y128" s="29"/>
      <c r="Z128" s="29"/>
      <c r="AA128" s="29"/>
      <c r="AB128" s="29"/>
      <c r="AC128" s="29"/>
      <c r="AD128" s="29"/>
      <c r="AE128" s="29"/>
      <c r="AT128" s="18" t="s">
        <v>71</v>
      </c>
      <c r="AU128" s="18" t="s">
        <v>117</v>
      </c>
      <c r="BK128" s="102">
        <f>BK129+BK215+BK219</f>
        <v>0</v>
      </c>
    </row>
    <row r="129" spans="1:65" s="12" customFormat="1" ht="25.9" customHeight="1">
      <c r="B129" s="103"/>
      <c r="C129" s="208"/>
      <c r="D129" s="209" t="s">
        <v>71</v>
      </c>
      <c r="E129" s="210" t="s">
        <v>143</v>
      </c>
      <c r="F129" s="210" t="s">
        <v>144</v>
      </c>
      <c r="G129" s="208"/>
      <c r="H129" s="208"/>
      <c r="I129" s="208"/>
      <c r="J129" s="211">
        <f>BK129</f>
        <v>0</v>
      </c>
      <c r="L129" s="103"/>
      <c r="M129" s="105"/>
      <c r="N129" s="106"/>
      <c r="O129" s="106"/>
      <c r="P129" s="107">
        <f>P130+P150+P166+P213</f>
        <v>2142.8426399999998</v>
      </c>
      <c r="Q129" s="106"/>
      <c r="R129" s="107">
        <f>R130+R150+R166+R213</f>
        <v>63.226390899999991</v>
      </c>
      <c r="S129" s="106"/>
      <c r="T129" s="108">
        <f>T130+T150+T166+T213</f>
        <v>0</v>
      </c>
      <c r="AR129" s="104" t="s">
        <v>80</v>
      </c>
      <c r="AT129" s="109" t="s">
        <v>71</v>
      </c>
      <c r="AU129" s="109" t="s">
        <v>72</v>
      </c>
      <c r="AY129" s="104" t="s">
        <v>145</v>
      </c>
      <c r="BK129" s="110">
        <f>BK130+BK150+BK166+BK213</f>
        <v>0</v>
      </c>
    </row>
    <row r="130" spans="1:65" s="12" customFormat="1" ht="22.9" customHeight="1">
      <c r="B130" s="103"/>
      <c r="C130" s="208"/>
      <c r="D130" s="209" t="s">
        <v>71</v>
      </c>
      <c r="E130" s="212" t="s">
        <v>80</v>
      </c>
      <c r="F130" s="212" t="s">
        <v>146</v>
      </c>
      <c r="G130" s="208"/>
      <c r="H130" s="208"/>
      <c r="I130" s="208"/>
      <c r="J130" s="213">
        <f>BK130</f>
        <v>0</v>
      </c>
      <c r="L130" s="103"/>
      <c r="M130" s="105"/>
      <c r="N130" s="106"/>
      <c r="O130" s="106"/>
      <c r="P130" s="107">
        <f>SUM(P131:P149)</f>
        <v>146.58000000000001</v>
      </c>
      <c r="Q130" s="106"/>
      <c r="R130" s="107">
        <f>SUM(R131:R149)</f>
        <v>42.5</v>
      </c>
      <c r="S130" s="106"/>
      <c r="T130" s="108">
        <f>SUM(T131:T149)</f>
        <v>0</v>
      </c>
      <c r="AR130" s="104" t="s">
        <v>80</v>
      </c>
      <c r="AT130" s="109" t="s">
        <v>71</v>
      </c>
      <c r="AU130" s="109" t="s">
        <v>80</v>
      </c>
      <c r="AY130" s="104" t="s">
        <v>145</v>
      </c>
      <c r="BK130" s="110">
        <f>SUM(BK131:BK149)</f>
        <v>0</v>
      </c>
    </row>
    <row r="131" spans="1:65" s="2" customFormat="1" ht="37.9" customHeight="1">
      <c r="A131" s="29"/>
      <c r="B131" s="111"/>
      <c r="C131" s="214" t="s">
        <v>80</v>
      </c>
      <c r="D131" s="214" t="s">
        <v>147</v>
      </c>
      <c r="E131" s="215" t="s">
        <v>1355</v>
      </c>
      <c r="F131" s="216" t="s">
        <v>1356</v>
      </c>
      <c r="G131" s="217" t="s">
        <v>168</v>
      </c>
      <c r="H131" s="218">
        <v>166</v>
      </c>
      <c r="I131" s="239">
        <v>0</v>
      </c>
      <c r="J131" s="219">
        <f>ROUND(I131*H131,2)</f>
        <v>0</v>
      </c>
      <c r="K131" s="112"/>
      <c r="L131" s="30"/>
      <c r="M131" s="113" t="s">
        <v>1</v>
      </c>
      <c r="N131" s="114" t="s">
        <v>37</v>
      </c>
      <c r="O131" s="115">
        <v>0.33700000000000002</v>
      </c>
      <c r="P131" s="115">
        <f>O131*H131</f>
        <v>55.942</v>
      </c>
      <c r="Q131" s="115">
        <v>0</v>
      </c>
      <c r="R131" s="115">
        <f>Q131*H131</f>
        <v>0</v>
      </c>
      <c r="S131" s="115">
        <v>0</v>
      </c>
      <c r="T131" s="116">
        <f>S131*H131</f>
        <v>0</v>
      </c>
      <c r="U131" s="29"/>
      <c r="V131" s="29"/>
      <c r="W131" s="29"/>
      <c r="X131" s="29"/>
      <c r="Y131" s="29"/>
      <c r="Z131" s="29"/>
      <c r="AA131" s="29"/>
      <c r="AB131" s="29"/>
      <c r="AC131" s="29"/>
      <c r="AD131" s="29"/>
      <c r="AE131" s="29"/>
      <c r="AR131" s="117" t="s">
        <v>151</v>
      </c>
      <c r="AT131" s="117" t="s">
        <v>147</v>
      </c>
      <c r="AU131" s="117" t="s">
        <v>82</v>
      </c>
      <c r="AY131" s="18" t="s">
        <v>145</v>
      </c>
      <c r="BE131" s="118">
        <f>IF(N131="základní",J131,0)</f>
        <v>0</v>
      </c>
      <c r="BF131" s="118">
        <f>IF(N131="snížená",J131,0)</f>
        <v>0</v>
      </c>
      <c r="BG131" s="118">
        <f>IF(N131="zákl. přenesená",J131,0)</f>
        <v>0</v>
      </c>
      <c r="BH131" s="118">
        <f>IF(N131="sníž. přenesená",J131,0)</f>
        <v>0</v>
      </c>
      <c r="BI131" s="118">
        <f>IF(N131="nulová",J131,0)</f>
        <v>0</v>
      </c>
      <c r="BJ131" s="18" t="s">
        <v>80</v>
      </c>
      <c r="BK131" s="118">
        <f>ROUND(I131*H131,2)</f>
        <v>0</v>
      </c>
      <c r="BL131" s="18" t="s">
        <v>151</v>
      </c>
      <c r="BM131" s="117" t="s">
        <v>1357</v>
      </c>
    </row>
    <row r="132" spans="1:65" s="13" customFormat="1">
      <c r="B132" s="119"/>
      <c r="C132" s="220"/>
      <c r="D132" s="221" t="s">
        <v>153</v>
      </c>
      <c r="E132" s="222" t="s">
        <v>1</v>
      </c>
      <c r="F132" s="223" t="s">
        <v>1358</v>
      </c>
      <c r="G132" s="220"/>
      <c r="H132" s="224">
        <v>166</v>
      </c>
      <c r="I132" s="220"/>
      <c r="J132" s="220"/>
      <c r="L132" s="119"/>
      <c r="M132" s="122"/>
      <c r="N132" s="123"/>
      <c r="O132" s="123"/>
      <c r="P132" s="123"/>
      <c r="Q132" s="123"/>
      <c r="R132" s="123"/>
      <c r="S132" s="123"/>
      <c r="T132" s="124"/>
      <c r="AT132" s="121" t="s">
        <v>153</v>
      </c>
      <c r="AU132" s="121" t="s">
        <v>82</v>
      </c>
      <c r="AV132" s="13" t="s">
        <v>82</v>
      </c>
      <c r="AW132" s="13" t="s">
        <v>28</v>
      </c>
      <c r="AX132" s="13" t="s">
        <v>80</v>
      </c>
      <c r="AY132" s="121" t="s">
        <v>145</v>
      </c>
    </row>
    <row r="133" spans="1:65" s="2" customFormat="1" ht="33" customHeight="1">
      <c r="A133" s="29"/>
      <c r="B133" s="111"/>
      <c r="C133" s="214" t="s">
        <v>82</v>
      </c>
      <c r="D133" s="214" t="s">
        <v>147</v>
      </c>
      <c r="E133" s="215" t="s">
        <v>1359</v>
      </c>
      <c r="F133" s="216" t="s">
        <v>1360</v>
      </c>
      <c r="G133" s="217" t="s">
        <v>168</v>
      </c>
      <c r="H133" s="218">
        <v>4</v>
      </c>
      <c r="I133" s="239">
        <v>0</v>
      </c>
      <c r="J133" s="219">
        <f>ROUND(I133*H133,2)</f>
        <v>0</v>
      </c>
      <c r="K133" s="112"/>
      <c r="L133" s="30"/>
      <c r="M133" s="113" t="s">
        <v>1</v>
      </c>
      <c r="N133" s="114" t="s">
        <v>37</v>
      </c>
      <c r="O133" s="115">
        <v>4.2220000000000004</v>
      </c>
      <c r="P133" s="115">
        <f>O133*H133</f>
        <v>16.888000000000002</v>
      </c>
      <c r="Q133" s="115">
        <v>0</v>
      </c>
      <c r="R133" s="115">
        <f>Q133*H133</f>
        <v>0</v>
      </c>
      <c r="S133" s="115">
        <v>0</v>
      </c>
      <c r="T133" s="116">
        <f>S133*H133</f>
        <v>0</v>
      </c>
      <c r="U133" s="29"/>
      <c r="V133" s="29"/>
      <c r="W133" s="29"/>
      <c r="X133" s="29"/>
      <c r="Y133" s="29"/>
      <c r="Z133" s="29"/>
      <c r="AA133" s="29"/>
      <c r="AB133" s="29"/>
      <c r="AC133" s="29"/>
      <c r="AD133" s="29"/>
      <c r="AE133" s="29"/>
      <c r="AR133" s="117" t="s">
        <v>151</v>
      </c>
      <c r="AT133" s="117" t="s">
        <v>147</v>
      </c>
      <c r="AU133" s="117" t="s">
        <v>82</v>
      </c>
      <c r="AY133" s="18" t="s">
        <v>145</v>
      </c>
      <c r="BE133" s="118">
        <f>IF(N133="základní",J133,0)</f>
        <v>0</v>
      </c>
      <c r="BF133" s="118">
        <f>IF(N133="snížená",J133,0)</f>
        <v>0</v>
      </c>
      <c r="BG133" s="118">
        <f>IF(N133="zákl. přenesená",J133,0)</f>
        <v>0</v>
      </c>
      <c r="BH133" s="118">
        <f>IF(N133="sníž. přenesená",J133,0)</f>
        <v>0</v>
      </c>
      <c r="BI133" s="118">
        <f>IF(N133="nulová",J133,0)</f>
        <v>0</v>
      </c>
      <c r="BJ133" s="18" t="s">
        <v>80</v>
      </c>
      <c r="BK133" s="118">
        <f>ROUND(I133*H133,2)</f>
        <v>0</v>
      </c>
      <c r="BL133" s="18" t="s">
        <v>151</v>
      </c>
      <c r="BM133" s="117" t="s">
        <v>1361</v>
      </c>
    </row>
    <row r="134" spans="1:65" s="13" customFormat="1">
      <c r="B134" s="119"/>
      <c r="C134" s="220"/>
      <c r="D134" s="221" t="s">
        <v>153</v>
      </c>
      <c r="E134" s="222" t="s">
        <v>1</v>
      </c>
      <c r="F134" s="223" t="s">
        <v>1362</v>
      </c>
      <c r="G134" s="220"/>
      <c r="H134" s="224">
        <v>4</v>
      </c>
      <c r="I134" s="220"/>
      <c r="J134" s="220"/>
      <c r="L134" s="119"/>
      <c r="M134" s="122"/>
      <c r="N134" s="123"/>
      <c r="O134" s="123"/>
      <c r="P134" s="123"/>
      <c r="Q134" s="123"/>
      <c r="R134" s="123"/>
      <c r="S134" s="123"/>
      <c r="T134" s="124"/>
      <c r="AT134" s="121" t="s">
        <v>153</v>
      </c>
      <c r="AU134" s="121" t="s">
        <v>82</v>
      </c>
      <c r="AV134" s="13" t="s">
        <v>82</v>
      </c>
      <c r="AW134" s="13" t="s">
        <v>28</v>
      </c>
      <c r="AX134" s="13" t="s">
        <v>80</v>
      </c>
      <c r="AY134" s="121" t="s">
        <v>145</v>
      </c>
    </row>
    <row r="135" spans="1:65" s="2" customFormat="1" ht="37.9" customHeight="1">
      <c r="A135" s="29"/>
      <c r="B135" s="111"/>
      <c r="C135" s="214" t="s">
        <v>161</v>
      </c>
      <c r="D135" s="214" t="s">
        <v>147</v>
      </c>
      <c r="E135" s="215" t="s">
        <v>177</v>
      </c>
      <c r="F135" s="216" t="s">
        <v>178</v>
      </c>
      <c r="G135" s="217" t="s">
        <v>168</v>
      </c>
      <c r="H135" s="218">
        <v>38</v>
      </c>
      <c r="I135" s="239">
        <v>0</v>
      </c>
      <c r="J135" s="219">
        <f>ROUND(I135*H135,2)</f>
        <v>0</v>
      </c>
      <c r="K135" s="112"/>
      <c r="L135" s="30"/>
      <c r="M135" s="113" t="s">
        <v>1</v>
      </c>
      <c r="N135" s="114" t="s">
        <v>37</v>
      </c>
      <c r="O135" s="115">
        <v>8.6999999999999994E-2</v>
      </c>
      <c r="P135" s="115">
        <f>O135*H135</f>
        <v>3.3059999999999996</v>
      </c>
      <c r="Q135" s="115">
        <v>0</v>
      </c>
      <c r="R135" s="115">
        <f>Q135*H135</f>
        <v>0</v>
      </c>
      <c r="S135" s="115">
        <v>0</v>
      </c>
      <c r="T135" s="116">
        <f>S135*H135</f>
        <v>0</v>
      </c>
      <c r="U135" s="29"/>
      <c r="V135" s="29"/>
      <c r="W135" s="29"/>
      <c r="X135" s="29"/>
      <c r="Y135" s="29"/>
      <c r="Z135" s="29"/>
      <c r="AA135" s="29"/>
      <c r="AB135" s="29"/>
      <c r="AC135" s="29"/>
      <c r="AD135" s="29"/>
      <c r="AE135" s="29"/>
      <c r="AR135" s="117" t="s">
        <v>151</v>
      </c>
      <c r="AT135" s="117" t="s">
        <v>147</v>
      </c>
      <c r="AU135" s="117" t="s">
        <v>82</v>
      </c>
      <c r="AY135" s="18" t="s">
        <v>145</v>
      </c>
      <c r="BE135" s="118">
        <f>IF(N135="základní",J135,0)</f>
        <v>0</v>
      </c>
      <c r="BF135" s="118">
        <f>IF(N135="snížená",J135,0)</f>
        <v>0</v>
      </c>
      <c r="BG135" s="118">
        <f>IF(N135="zákl. přenesená",J135,0)</f>
        <v>0</v>
      </c>
      <c r="BH135" s="118">
        <f>IF(N135="sníž. přenesená",J135,0)</f>
        <v>0</v>
      </c>
      <c r="BI135" s="118">
        <f>IF(N135="nulová",J135,0)</f>
        <v>0</v>
      </c>
      <c r="BJ135" s="18" t="s">
        <v>80</v>
      </c>
      <c r="BK135" s="118">
        <f>ROUND(I135*H135,2)</f>
        <v>0</v>
      </c>
      <c r="BL135" s="18" t="s">
        <v>151</v>
      </c>
      <c r="BM135" s="117" t="s">
        <v>1363</v>
      </c>
    </row>
    <row r="136" spans="1:65" s="13" customFormat="1">
      <c r="B136" s="119"/>
      <c r="C136" s="220"/>
      <c r="D136" s="221" t="s">
        <v>153</v>
      </c>
      <c r="E136" s="222" t="s">
        <v>1</v>
      </c>
      <c r="F136" s="223" t="s">
        <v>1364</v>
      </c>
      <c r="G136" s="220"/>
      <c r="H136" s="224">
        <v>29</v>
      </c>
      <c r="I136" s="220"/>
      <c r="J136" s="220"/>
      <c r="L136" s="119"/>
      <c r="M136" s="122"/>
      <c r="N136" s="123"/>
      <c r="O136" s="123"/>
      <c r="P136" s="123"/>
      <c r="Q136" s="123"/>
      <c r="R136" s="123"/>
      <c r="S136" s="123"/>
      <c r="T136" s="124"/>
      <c r="AT136" s="121" t="s">
        <v>153</v>
      </c>
      <c r="AU136" s="121" t="s">
        <v>82</v>
      </c>
      <c r="AV136" s="13" t="s">
        <v>82</v>
      </c>
      <c r="AW136" s="13" t="s">
        <v>28</v>
      </c>
      <c r="AX136" s="13" t="s">
        <v>72</v>
      </c>
      <c r="AY136" s="121" t="s">
        <v>145</v>
      </c>
    </row>
    <row r="137" spans="1:65" s="13" customFormat="1">
      <c r="B137" s="119"/>
      <c r="C137" s="220"/>
      <c r="D137" s="221" t="s">
        <v>153</v>
      </c>
      <c r="E137" s="222" t="s">
        <v>1</v>
      </c>
      <c r="F137" s="223" t="s">
        <v>1365</v>
      </c>
      <c r="G137" s="220"/>
      <c r="H137" s="224">
        <v>9</v>
      </c>
      <c r="I137" s="220"/>
      <c r="J137" s="220"/>
      <c r="L137" s="119"/>
      <c r="M137" s="122"/>
      <c r="N137" s="123"/>
      <c r="O137" s="123"/>
      <c r="P137" s="123"/>
      <c r="Q137" s="123"/>
      <c r="R137" s="123"/>
      <c r="S137" s="123"/>
      <c r="T137" s="124"/>
      <c r="AT137" s="121" t="s">
        <v>153</v>
      </c>
      <c r="AU137" s="121" t="s">
        <v>82</v>
      </c>
      <c r="AV137" s="13" t="s">
        <v>82</v>
      </c>
      <c r="AW137" s="13" t="s">
        <v>28</v>
      </c>
      <c r="AX137" s="13" t="s">
        <v>72</v>
      </c>
      <c r="AY137" s="121" t="s">
        <v>145</v>
      </c>
    </row>
    <row r="138" spans="1:65" s="14" customFormat="1">
      <c r="B138" s="125"/>
      <c r="C138" s="225"/>
      <c r="D138" s="221" t="s">
        <v>153</v>
      </c>
      <c r="E138" s="226" t="s">
        <v>1</v>
      </c>
      <c r="F138" s="227" t="s">
        <v>156</v>
      </c>
      <c r="G138" s="225"/>
      <c r="H138" s="228">
        <v>38</v>
      </c>
      <c r="I138" s="225"/>
      <c r="J138" s="225"/>
      <c r="L138" s="125"/>
      <c r="M138" s="127"/>
      <c r="N138" s="128"/>
      <c r="O138" s="128"/>
      <c r="P138" s="128"/>
      <c r="Q138" s="128"/>
      <c r="R138" s="128"/>
      <c r="S138" s="128"/>
      <c r="T138" s="129"/>
      <c r="AT138" s="126" t="s">
        <v>153</v>
      </c>
      <c r="AU138" s="126" t="s">
        <v>82</v>
      </c>
      <c r="AV138" s="14" t="s">
        <v>151</v>
      </c>
      <c r="AW138" s="14" t="s">
        <v>28</v>
      </c>
      <c r="AX138" s="14" t="s">
        <v>80</v>
      </c>
      <c r="AY138" s="126" t="s">
        <v>145</v>
      </c>
    </row>
    <row r="139" spans="1:65" s="2" customFormat="1" ht="37.9" customHeight="1">
      <c r="A139" s="29"/>
      <c r="B139" s="111"/>
      <c r="C139" s="214" t="s">
        <v>151</v>
      </c>
      <c r="D139" s="214" t="s">
        <v>147</v>
      </c>
      <c r="E139" s="215" t="s">
        <v>183</v>
      </c>
      <c r="F139" s="216" t="s">
        <v>184</v>
      </c>
      <c r="G139" s="217" t="s">
        <v>168</v>
      </c>
      <c r="H139" s="218">
        <v>380</v>
      </c>
      <c r="I139" s="239">
        <v>0</v>
      </c>
      <c r="J139" s="219">
        <f>ROUND(I139*H139,2)</f>
        <v>0</v>
      </c>
      <c r="K139" s="112"/>
      <c r="L139" s="30"/>
      <c r="M139" s="113" t="s">
        <v>1</v>
      </c>
      <c r="N139" s="114" t="s">
        <v>37</v>
      </c>
      <c r="O139" s="115">
        <v>5.0000000000000001E-3</v>
      </c>
      <c r="P139" s="115">
        <f>O139*H139</f>
        <v>1.9000000000000001</v>
      </c>
      <c r="Q139" s="115">
        <v>0</v>
      </c>
      <c r="R139" s="115">
        <f>Q139*H139</f>
        <v>0</v>
      </c>
      <c r="S139" s="115">
        <v>0</v>
      </c>
      <c r="T139" s="116">
        <f>S139*H139</f>
        <v>0</v>
      </c>
      <c r="U139" s="29"/>
      <c r="V139" s="29"/>
      <c r="W139" s="29"/>
      <c r="X139" s="29"/>
      <c r="Y139" s="29"/>
      <c r="Z139" s="29"/>
      <c r="AA139" s="29"/>
      <c r="AB139" s="29"/>
      <c r="AC139" s="29"/>
      <c r="AD139" s="29"/>
      <c r="AE139" s="29"/>
      <c r="AR139" s="117" t="s">
        <v>151</v>
      </c>
      <c r="AT139" s="117" t="s">
        <v>147</v>
      </c>
      <c r="AU139" s="117" t="s">
        <v>82</v>
      </c>
      <c r="AY139" s="18" t="s">
        <v>145</v>
      </c>
      <c r="BE139" s="118">
        <f>IF(N139="základní",J139,0)</f>
        <v>0</v>
      </c>
      <c r="BF139" s="118">
        <f>IF(N139="snížená",J139,0)</f>
        <v>0</v>
      </c>
      <c r="BG139" s="118">
        <f>IF(N139="zákl. přenesená",J139,0)</f>
        <v>0</v>
      </c>
      <c r="BH139" s="118">
        <f>IF(N139="sníž. přenesená",J139,0)</f>
        <v>0</v>
      </c>
      <c r="BI139" s="118">
        <f>IF(N139="nulová",J139,0)</f>
        <v>0</v>
      </c>
      <c r="BJ139" s="18" t="s">
        <v>80</v>
      </c>
      <c r="BK139" s="118">
        <f>ROUND(I139*H139,2)</f>
        <v>0</v>
      </c>
      <c r="BL139" s="18" t="s">
        <v>151</v>
      </c>
      <c r="BM139" s="117" t="s">
        <v>1366</v>
      </c>
    </row>
    <row r="140" spans="1:65" s="13" customFormat="1">
      <c r="B140" s="119"/>
      <c r="C140" s="220"/>
      <c r="D140" s="221" t="s">
        <v>153</v>
      </c>
      <c r="E140" s="222" t="s">
        <v>1</v>
      </c>
      <c r="F140" s="223" t="s">
        <v>1367</v>
      </c>
      <c r="G140" s="220"/>
      <c r="H140" s="224">
        <v>38</v>
      </c>
      <c r="I140" s="220"/>
      <c r="J140" s="220"/>
      <c r="L140" s="119"/>
      <c r="M140" s="122"/>
      <c r="N140" s="123"/>
      <c r="O140" s="123"/>
      <c r="P140" s="123"/>
      <c r="Q140" s="123"/>
      <c r="R140" s="123"/>
      <c r="S140" s="123"/>
      <c r="T140" s="124"/>
      <c r="AT140" s="121" t="s">
        <v>153</v>
      </c>
      <c r="AU140" s="121" t="s">
        <v>82</v>
      </c>
      <c r="AV140" s="13" t="s">
        <v>82</v>
      </c>
      <c r="AW140" s="13" t="s">
        <v>28</v>
      </c>
      <c r="AX140" s="13" t="s">
        <v>80</v>
      </c>
      <c r="AY140" s="121" t="s">
        <v>145</v>
      </c>
    </row>
    <row r="141" spans="1:65" s="13" customFormat="1">
      <c r="B141" s="119"/>
      <c r="C141" s="220"/>
      <c r="D141" s="221" t="s">
        <v>153</v>
      </c>
      <c r="E141" s="220"/>
      <c r="F141" s="223" t="s">
        <v>1368</v>
      </c>
      <c r="G141" s="220"/>
      <c r="H141" s="224">
        <v>380</v>
      </c>
      <c r="I141" s="220"/>
      <c r="J141" s="220"/>
      <c r="L141" s="119"/>
      <c r="M141" s="122"/>
      <c r="N141" s="123"/>
      <c r="O141" s="123"/>
      <c r="P141" s="123"/>
      <c r="Q141" s="123"/>
      <c r="R141" s="123"/>
      <c r="S141" s="123"/>
      <c r="T141" s="124"/>
      <c r="AT141" s="121" t="s">
        <v>153</v>
      </c>
      <c r="AU141" s="121" t="s">
        <v>82</v>
      </c>
      <c r="AV141" s="13" t="s">
        <v>82</v>
      </c>
      <c r="AW141" s="13" t="s">
        <v>3</v>
      </c>
      <c r="AX141" s="13" t="s">
        <v>80</v>
      </c>
      <c r="AY141" s="121" t="s">
        <v>145</v>
      </c>
    </row>
    <row r="142" spans="1:65" s="2" customFormat="1" ht="24.2" customHeight="1">
      <c r="A142" s="29"/>
      <c r="B142" s="111"/>
      <c r="C142" s="214" t="s">
        <v>171</v>
      </c>
      <c r="D142" s="214" t="s">
        <v>147</v>
      </c>
      <c r="E142" s="215" t="s">
        <v>1209</v>
      </c>
      <c r="F142" s="216" t="s">
        <v>1210</v>
      </c>
      <c r="G142" s="217" t="s">
        <v>168</v>
      </c>
      <c r="H142" s="218">
        <v>141</v>
      </c>
      <c r="I142" s="239">
        <v>0</v>
      </c>
      <c r="J142" s="219">
        <f>ROUND(I142*H142,2)</f>
        <v>0</v>
      </c>
      <c r="K142" s="112"/>
      <c r="L142" s="30"/>
      <c r="M142" s="113" t="s">
        <v>1</v>
      </c>
      <c r="N142" s="114" t="s">
        <v>37</v>
      </c>
      <c r="O142" s="115">
        <v>7.1999999999999995E-2</v>
      </c>
      <c r="P142" s="115">
        <f>O142*H142</f>
        <v>10.151999999999999</v>
      </c>
      <c r="Q142" s="115">
        <v>0</v>
      </c>
      <c r="R142" s="115">
        <f>Q142*H142</f>
        <v>0</v>
      </c>
      <c r="S142" s="115">
        <v>0</v>
      </c>
      <c r="T142" s="116">
        <f>S142*H142</f>
        <v>0</v>
      </c>
      <c r="U142" s="29"/>
      <c r="V142" s="29"/>
      <c r="W142" s="29"/>
      <c r="X142" s="29"/>
      <c r="Y142" s="29"/>
      <c r="Z142" s="29"/>
      <c r="AA142" s="29"/>
      <c r="AB142" s="29"/>
      <c r="AC142" s="29"/>
      <c r="AD142" s="29"/>
      <c r="AE142" s="29"/>
      <c r="AR142" s="117" t="s">
        <v>151</v>
      </c>
      <c r="AT142" s="117" t="s">
        <v>147</v>
      </c>
      <c r="AU142" s="117" t="s">
        <v>82</v>
      </c>
      <c r="AY142" s="18" t="s">
        <v>145</v>
      </c>
      <c r="BE142" s="118">
        <f>IF(N142="základní",J142,0)</f>
        <v>0</v>
      </c>
      <c r="BF142" s="118">
        <f>IF(N142="snížená",J142,0)</f>
        <v>0</v>
      </c>
      <c r="BG142" s="118">
        <f>IF(N142="zákl. přenesená",J142,0)</f>
        <v>0</v>
      </c>
      <c r="BH142" s="118">
        <f>IF(N142="sníž. přenesená",J142,0)</f>
        <v>0</v>
      </c>
      <c r="BI142" s="118">
        <f>IF(N142="nulová",J142,0)</f>
        <v>0</v>
      </c>
      <c r="BJ142" s="18" t="s">
        <v>80</v>
      </c>
      <c r="BK142" s="118">
        <f>ROUND(I142*H142,2)</f>
        <v>0</v>
      </c>
      <c r="BL142" s="18" t="s">
        <v>151</v>
      </c>
      <c r="BM142" s="117" t="s">
        <v>1369</v>
      </c>
    </row>
    <row r="143" spans="1:65" s="2" customFormat="1" ht="33" customHeight="1">
      <c r="A143" s="29"/>
      <c r="B143" s="111"/>
      <c r="C143" s="214" t="s">
        <v>176</v>
      </c>
      <c r="D143" s="214" t="s">
        <v>147</v>
      </c>
      <c r="E143" s="215" t="s">
        <v>194</v>
      </c>
      <c r="F143" s="216" t="s">
        <v>195</v>
      </c>
      <c r="G143" s="217" t="s">
        <v>196</v>
      </c>
      <c r="H143" s="218">
        <v>52.2</v>
      </c>
      <c r="I143" s="239">
        <v>0</v>
      </c>
      <c r="J143" s="219">
        <f>ROUND(I143*H143,2)</f>
        <v>0</v>
      </c>
      <c r="K143" s="112"/>
      <c r="L143" s="30"/>
      <c r="M143" s="113" t="s">
        <v>1</v>
      </c>
      <c r="N143" s="114" t="s">
        <v>37</v>
      </c>
      <c r="O143" s="115">
        <v>0</v>
      </c>
      <c r="P143" s="115">
        <f>O143*H143</f>
        <v>0</v>
      </c>
      <c r="Q143" s="115">
        <v>0</v>
      </c>
      <c r="R143" s="115">
        <f>Q143*H143</f>
        <v>0</v>
      </c>
      <c r="S143" s="115">
        <v>0</v>
      </c>
      <c r="T143" s="116">
        <f>S143*H143</f>
        <v>0</v>
      </c>
      <c r="U143" s="29"/>
      <c r="V143" s="29"/>
      <c r="W143" s="29"/>
      <c r="X143" s="29"/>
      <c r="Y143" s="29"/>
      <c r="Z143" s="29"/>
      <c r="AA143" s="29"/>
      <c r="AB143" s="29"/>
      <c r="AC143" s="29"/>
      <c r="AD143" s="29"/>
      <c r="AE143" s="29"/>
      <c r="AR143" s="117" t="s">
        <v>151</v>
      </c>
      <c r="AT143" s="117" t="s">
        <v>147</v>
      </c>
      <c r="AU143" s="117" t="s">
        <v>82</v>
      </c>
      <c r="AY143" s="18" t="s">
        <v>145</v>
      </c>
      <c r="BE143" s="118">
        <f>IF(N143="základní",J143,0)</f>
        <v>0</v>
      </c>
      <c r="BF143" s="118">
        <f>IF(N143="snížená",J143,0)</f>
        <v>0</v>
      </c>
      <c r="BG143" s="118">
        <f>IF(N143="zákl. přenesená",J143,0)</f>
        <v>0</v>
      </c>
      <c r="BH143" s="118">
        <f>IF(N143="sníž. přenesená",J143,0)</f>
        <v>0</v>
      </c>
      <c r="BI143" s="118">
        <f>IF(N143="nulová",J143,0)</f>
        <v>0</v>
      </c>
      <c r="BJ143" s="18" t="s">
        <v>80</v>
      </c>
      <c r="BK143" s="118">
        <f>ROUND(I143*H143,2)</f>
        <v>0</v>
      </c>
      <c r="BL143" s="18" t="s">
        <v>151</v>
      </c>
      <c r="BM143" s="117" t="s">
        <v>1370</v>
      </c>
    </row>
    <row r="144" spans="1:65" s="13" customFormat="1">
      <c r="B144" s="119"/>
      <c r="C144" s="220"/>
      <c r="D144" s="221" t="s">
        <v>153</v>
      </c>
      <c r="E144" s="222" t="s">
        <v>1</v>
      </c>
      <c r="F144" s="223" t="s">
        <v>1364</v>
      </c>
      <c r="G144" s="220"/>
      <c r="H144" s="224">
        <v>29</v>
      </c>
      <c r="I144" s="220"/>
      <c r="J144" s="220"/>
      <c r="L144" s="119"/>
      <c r="M144" s="122"/>
      <c r="N144" s="123"/>
      <c r="O144" s="123"/>
      <c r="P144" s="123"/>
      <c r="Q144" s="123"/>
      <c r="R144" s="123"/>
      <c r="S144" s="123"/>
      <c r="T144" s="124"/>
      <c r="AT144" s="121" t="s">
        <v>153</v>
      </c>
      <c r="AU144" s="121" t="s">
        <v>82</v>
      </c>
      <c r="AV144" s="13" t="s">
        <v>82</v>
      </c>
      <c r="AW144" s="13" t="s">
        <v>28</v>
      </c>
      <c r="AX144" s="13" t="s">
        <v>80</v>
      </c>
      <c r="AY144" s="121" t="s">
        <v>145</v>
      </c>
    </row>
    <row r="145" spans="1:65" s="13" customFormat="1">
      <c r="B145" s="119"/>
      <c r="C145" s="220"/>
      <c r="D145" s="221" t="s">
        <v>153</v>
      </c>
      <c r="E145" s="220"/>
      <c r="F145" s="223" t="s">
        <v>1371</v>
      </c>
      <c r="G145" s="220"/>
      <c r="H145" s="224">
        <v>52.2</v>
      </c>
      <c r="I145" s="220"/>
      <c r="J145" s="220"/>
      <c r="L145" s="119"/>
      <c r="M145" s="122"/>
      <c r="N145" s="123"/>
      <c r="O145" s="123"/>
      <c r="P145" s="123"/>
      <c r="Q145" s="123"/>
      <c r="R145" s="123"/>
      <c r="S145" s="123"/>
      <c r="T145" s="124"/>
      <c r="AT145" s="121" t="s">
        <v>153</v>
      </c>
      <c r="AU145" s="121" t="s">
        <v>82</v>
      </c>
      <c r="AV145" s="13" t="s">
        <v>82</v>
      </c>
      <c r="AW145" s="13" t="s">
        <v>3</v>
      </c>
      <c r="AX145" s="13" t="s">
        <v>80</v>
      </c>
      <c r="AY145" s="121" t="s">
        <v>145</v>
      </c>
    </row>
    <row r="146" spans="1:65" s="2" customFormat="1" ht="16.5" customHeight="1">
      <c r="A146" s="29"/>
      <c r="B146" s="111"/>
      <c r="C146" s="214" t="s">
        <v>182</v>
      </c>
      <c r="D146" s="214" t="s">
        <v>147</v>
      </c>
      <c r="E146" s="215" t="s">
        <v>1215</v>
      </c>
      <c r="F146" s="216" t="s">
        <v>1216</v>
      </c>
      <c r="G146" s="217" t="s">
        <v>168</v>
      </c>
      <c r="H146" s="218">
        <v>141</v>
      </c>
      <c r="I146" s="239">
        <v>0</v>
      </c>
      <c r="J146" s="219">
        <f>ROUND(I146*H146,2)</f>
        <v>0</v>
      </c>
      <c r="K146" s="112"/>
      <c r="L146" s="30"/>
      <c r="M146" s="113" t="s">
        <v>1</v>
      </c>
      <c r="N146" s="114" t="s">
        <v>37</v>
      </c>
      <c r="O146" s="115">
        <v>8.9999999999999993E-3</v>
      </c>
      <c r="P146" s="115">
        <f>O146*H146</f>
        <v>1.2689999999999999</v>
      </c>
      <c r="Q146" s="115">
        <v>0</v>
      </c>
      <c r="R146" s="115">
        <f>Q146*H146</f>
        <v>0</v>
      </c>
      <c r="S146" s="115">
        <v>0</v>
      </c>
      <c r="T146" s="116">
        <f>S146*H146</f>
        <v>0</v>
      </c>
      <c r="U146" s="29"/>
      <c r="V146" s="29"/>
      <c r="W146" s="29"/>
      <c r="X146" s="29"/>
      <c r="Y146" s="29"/>
      <c r="Z146" s="29"/>
      <c r="AA146" s="29"/>
      <c r="AB146" s="29"/>
      <c r="AC146" s="29"/>
      <c r="AD146" s="29"/>
      <c r="AE146" s="29"/>
      <c r="AR146" s="117" t="s">
        <v>151</v>
      </c>
      <c r="AT146" s="117" t="s">
        <v>147</v>
      </c>
      <c r="AU146" s="117" t="s">
        <v>82</v>
      </c>
      <c r="AY146" s="18" t="s">
        <v>145</v>
      </c>
      <c r="BE146" s="118">
        <f>IF(N146="základní",J146,0)</f>
        <v>0</v>
      </c>
      <c r="BF146" s="118">
        <f>IF(N146="snížená",J146,0)</f>
        <v>0</v>
      </c>
      <c r="BG146" s="118">
        <f>IF(N146="zákl. přenesená",J146,0)</f>
        <v>0</v>
      </c>
      <c r="BH146" s="118">
        <f>IF(N146="sníž. přenesená",J146,0)</f>
        <v>0</v>
      </c>
      <c r="BI146" s="118">
        <f>IF(N146="nulová",J146,0)</f>
        <v>0</v>
      </c>
      <c r="BJ146" s="18" t="s">
        <v>80</v>
      </c>
      <c r="BK146" s="118">
        <f>ROUND(I146*H146,2)</f>
        <v>0</v>
      </c>
      <c r="BL146" s="18" t="s">
        <v>151</v>
      </c>
      <c r="BM146" s="117" t="s">
        <v>1372</v>
      </c>
    </row>
    <row r="147" spans="1:65" s="2" customFormat="1" ht="24.2" customHeight="1">
      <c r="A147" s="29"/>
      <c r="B147" s="111"/>
      <c r="C147" s="214" t="s">
        <v>188</v>
      </c>
      <c r="D147" s="214" t="s">
        <v>147</v>
      </c>
      <c r="E147" s="215" t="s">
        <v>199</v>
      </c>
      <c r="F147" s="216" t="s">
        <v>200</v>
      </c>
      <c r="G147" s="217" t="s">
        <v>168</v>
      </c>
      <c r="H147" s="218">
        <v>141</v>
      </c>
      <c r="I147" s="239">
        <v>0</v>
      </c>
      <c r="J147" s="219">
        <f>ROUND(I147*H147,2)</f>
        <v>0</v>
      </c>
      <c r="K147" s="112"/>
      <c r="L147" s="30"/>
      <c r="M147" s="113" t="s">
        <v>1</v>
      </c>
      <c r="N147" s="114" t="s">
        <v>37</v>
      </c>
      <c r="O147" s="115">
        <v>0.32800000000000001</v>
      </c>
      <c r="P147" s="115">
        <f>O147*H147</f>
        <v>46.248000000000005</v>
      </c>
      <c r="Q147" s="115">
        <v>0</v>
      </c>
      <c r="R147" s="115">
        <f>Q147*H147</f>
        <v>0</v>
      </c>
      <c r="S147" s="115">
        <v>0</v>
      </c>
      <c r="T147" s="116">
        <f>S147*H147</f>
        <v>0</v>
      </c>
      <c r="U147" s="29"/>
      <c r="V147" s="29"/>
      <c r="W147" s="29"/>
      <c r="X147" s="29"/>
      <c r="Y147" s="29"/>
      <c r="Z147" s="29"/>
      <c r="AA147" s="29"/>
      <c r="AB147" s="29"/>
      <c r="AC147" s="29"/>
      <c r="AD147" s="29"/>
      <c r="AE147" s="29"/>
      <c r="AR147" s="117" t="s">
        <v>151</v>
      </c>
      <c r="AT147" s="117" t="s">
        <v>147</v>
      </c>
      <c r="AU147" s="117" t="s">
        <v>82</v>
      </c>
      <c r="AY147" s="18" t="s">
        <v>145</v>
      </c>
      <c r="BE147" s="118">
        <f>IF(N147="základní",J147,0)</f>
        <v>0</v>
      </c>
      <c r="BF147" s="118">
        <f>IF(N147="snížená",J147,0)</f>
        <v>0</v>
      </c>
      <c r="BG147" s="118">
        <f>IF(N147="zákl. přenesená",J147,0)</f>
        <v>0</v>
      </c>
      <c r="BH147" s="118">
        <f>IF(N147="sníž. přenesená",J147,0)</f>
        <v>0</v>
      </c>
      <c r="BI147" s="118">
        <f>IF(N147="nulová",J147,0)</f>
        <v>0</v>
      </c>
      <c r="BJ147" s="18" t="s">
        <v>80</v>
      </c>
      <c r="BK147" s="118">
        <f>ROUND(I147*H147,2)</f>
        <v>0</v>
      </c>
      <c r="BL147" s="18" t="s">
        <v>151</v>
      </c>
      <c r="BM147" s="117" t="s">
        <v>1373</v>
      </c>
    </row>
    <row r="148" spans="1:65" s="2" customFormat="1" ht="24.2" customHeight="1">
      <c r="A148" s="29"/>
      <c r="B148" s="111"/>
      <c r="C148" s="214" t="s">
        <v>193</v>
      </c>
      <c r="D148" s="214" t="s">
        <v>147</v>
      </c>
      <c r="E148" s="215" t="s">
        <v>1219</v>
      </c>
      <c r="F148" s="216" t="s">
        <v>1220</v>
      </c>
      <c r="G148" s="217" t="s">
        <v>168</v>
      </c>
      <c r="H148" s="218">
        <v>25</v>
      </c>
      <c r="I148" s="239">
        <v>0</v>
      </c>
      <c r="J148" s="219">
        <f>ROUND(I148*H148,2)</f>
        <v>0</v>
      </c>
      <c r="K148" s="112"/>
      <c r="L148" s="30"/>
      <c r="M148" s="113" t="s">
        <v>1</v>
      </c>
      <c r="N148" s="114" t="s">
        <v>37</v>
      </c>
      <c r="O148" s="115">
        <v>0.435</v>
      </c>
      <c r="P148" s="115">
        <f>O148*H148</f>
        <v>10.875</v>
      </c>
      <c r="Q148" s="115">
        <v>0</v>
      </c>
      <c r="R148" s="115">
        <f>Q148*H148</f>
        <v>0</v>
      </c>
      <c r="S148" s="115">
        <v>0</v>
      </c>
      <c r="T148" s="116">
        <f>S148*H148</f>
        <v>0</v>
      </c>
      <c r="U148" s="29"/>
      <c r="V148" s="29"/>
      <c r="W148" s="29"/>
      <c r="X148" s="29"/>
      <c r="Y148" s="29"/>
      <c r="Z148" s="29"/>
      <c r="AA148" s="29"/>
      <c r="AB148" s="29"/>
      <c r="AC148" s="29"/>
      <c r="AD148" s="29"/>
      <c r="AE148" s="29"/>
      <c r="AR148" s="117" t="s">
        <v>151</v>
      </c>
      <c r="AT148" s="117" t="s">
        <v>147</v>
      </c>
      <c r="AU148" s="117" t="s">
        <v>82</v>
      </c>
      <c r="AY148" s="18" t="s">
        <v>145</v>
      </c>
      <c r="BE148" s="118">
        <f>IF(N148="základní",J148,0)</f>
        <v>0</v>
      </c>
      <c r="BF148" s="118">
        <f>IF(N148="snížená",J148,0)</f>
        <v>0</v>
      </c>
      <c r="BG148" s="118">
        <f>IF(N148="zákl. přenesená",J148,0)</f>
        <v>0</v>
      </c>
      <c r="BH148" s="118">
        <f>IF(N148="sníž. přenesená",J148,0)</f>
        <v>0</v>
      </c>
      <c r="BI148" s="118">
        <f>IF(N148="nulová",J148,0)</f>
        <v>0</v>
      </c>
      <c r="BJ148" s="18" t="s">
        <v>80</v>
      </c>
      <c r="BK148" s="118">
        <f>ROUND(I148*H148,2)</f>
        <v>0</v>
      </c>
      <c r="BL148" s="18" t="s">
        <v>151</v>
      </c>
      <c r="BM148" s="117" t="s">
        <v>1374</v>
      </c>
    </row>
    <row r="149" spans="1:65" s="2" customFormat="1" ht="16.5" customHeight="1">
      <c r="A149" s="29"/>
      <c r="B149" s="111"/>
      <c r="C149" s="233" t="s">
        <v>107</v>
      </c>
      <c r="D149" s="233" t="s">
        <v>316</v>
      </c>
      <c r="E149" s="234" t="s">
        <v>1222</v>
      </c>
      <c r="F149" s="235" t="s">
        <v>1223</v>
      </c>
      <c r="G149" s="236" t="s">
        <v>196</v>
      </c>
      <c r="H149" s="237">
        <v>42.5</v>
      </c>
      <c r="I149" s="239">
        <v>0</v>
      </c>
      <c r="J149" s="238">
        <f>ROUND(I149*H149,2)</f>
        <v>0</v>
      </c>
      <c r="K149" s="135"/>
      <c r="L149" s="136"/>
      <c r="M149" s="137" t="s">
        <v>1</v>
      </c>
      <c r="N149" s="138" t="s">
        <v>37</v>
      </c>
      <c r="O149" s="115">
        <v>0</v>
      </c>
      <c r="P149" s="115">
        <f>O149*H149</f>
        <v>0</v>
      </c>
      <c r="Q149" s="115">
        <v>1</v>
      </c>
      <c r="R149" s="115">
        <f>Q149*H149</f>
        <v>42.5</v>
      </c>
      <c r="S149" s="115">
        <v>0</v>
      </c>
      <c r="T149" s="116">
        <f>S149*H149</f>
        <v>0</v>
      </c>
      <c r="U149" s="29"/>
      <c r="V149" s="29"/>
      <c r="W149" s="29"/>
      <c r="X149" s="29"/>
      <c r="Y149" s="29"/>
      <c r="Z149" s="29"/>
      <c r="AA149" s="29"/>
      <c r="AB149" s="29"/>
      <c r="AC149" s="29"/>
      <c r="AD149" s="29"/>
      <c r="AE149" s="29"/>
      <c r="AR149" s="117" t="s">
        <v>188</v>
      </c>
      <c r="AT149" s="117" t="s">
        <v>316</v>
      </c>
      <c r="AU149" s="117" t="s">
        <v>82</v>
      </c>
      <c r="AY149" s="18" t="s">
        <v>145</v>
      </c>
      <c r="BE149" s="118">
        <f>IF(N149="základní",J149,0)</f>
        <v>0</v>
      </c>
      <c r="BF149" s="118">
        <f>IF(N149="snížená",J149,0)</f>
        <v>0</v>
      </c>
      <c r="BG149" s="118">
        <f>IF(N149="zákl. přenesená",J149,0)</f>
        <v>0</v>
      </c>
      <c r="BH149" s="118">
        <f>IF(N149="sníž. přenesená",J149,0)</f>
        <v>0</v>
      </c>
      <c r="BI149" s="118">
        <f>IF(N149="nulová",J149,0)</f>
        <v>0</v>
      </c>
      <c r="BJ149" s="18" t="s">
        <v>80</v>
      </c>
      <c r="BK149" s="118">
        <f>ROUND(I149*H149,2)</f>
        <v>0</v>
      </c>
      <c r="BL149" s="18" t="s">
        <v>151</v>
      </c>
      <c r="BM149" s="117" t="s">
        <v>1375</v>
      </c>
    </row>
    <row r="150" spans="1:65" s="12" customFormat="1" ht="22.9" customHeight="1">
      <c r="B150" s="103"/>
      <c r="C150" s="208"/>
      <c r="D150" s="209" t="s">
        <v>71</v>
      </c>
      <c r="E150" s="212" t="s">
        <v>82</v>
      </c>
      <c r="F150" s="212" t="s">
        <v>207</v>
      </c>
      <c r="G150" s="208"/>
      <c r="H150" s="208"/>
      <c r="I150" s="208"/>
      <c r="J150" s="213">
        <f>BK150</f>
        <v>0</v>
      </c>
      <c r="L150" s="103"/>
      <c r="M150" s="105"/>
      <c r="N150" s="106"/>
      <c r="O150" s="106"/>
      <c r="P150" s="107">
        <f>SUM(P151:P165)</f>
        <v>1707.2089999999998</v>
      </c>
      <c r="Q150" s="106"/>
      <c r="R150" s="107">
        <f>SUM(R151:R165)</f>
        <v>19.640109999999996</v>
      </c>
      <c r="S150" s="106"/>
      <c r="T150" s="108">
        <f>SUM(T151:T165)</f>
        <v>0</v>
      </c>
      <c r="AR150" s="104" t="s">
        <v>80</v>
      </c>
      <c r="AT150" s="109" t="s">
        <v>71</v>
      </c>
      <c r="AU150" s="109" t="s">
        <v>80</v>
      </c>
      <c r="AY150" s="104" t="s">
        <v>145</v>
      </c>
      <c r="BK150" s="110">
        <f>SUM(BK151:BK165)</f>
        <v>0</v>
      </c>
    </row>
    <row r="151" spans="1:65" s="2" customFormat="1" ht="24.2" customHeight="1">
      <c r="A151" s="29"/>
      <c r="B151" s="111"/>
      <c r="C151" s="214" t="s">
        <v>202</v>
      </c>
      <c r="D151" s="214" t="s">
        <v>147</v>
      </c>
      <c r="E151" s="215" t="s">
        <v>1376</v>
      </c>
      <c r="F151" s="216" t="s">
        <v>1377</v>
      </c>
      <c r="G151" s="217" t="s">
        <v>365</v>
      </c>
      <c r="H151" s="218">
        <v>1393</v>
      </c>
      <c r="I151" s="239">
        <v>0</v>
      </c>
      <c r="J151" s="219">
        <f>ROUND(I151*H151,2)</f>
        <v>0</v>
      </c>
      <c r="K151" s="112"/>
      <c r="L151" s="30"/>
      <c r="M151" s="113" t="s">
        <v>1</v>
      </c>
      <c r="N151" s="114" t="s">
        <v>37</v>
      </c>
      <c r="O151" s="115">
        <v>0.89700000000000002</v>
      </c>
      <c r="P151" s="115">
        <f>O151*H151</f>
        <v>1249.521</v>
      </c>
      <c r="Q151" s="115">
        <v>1.7000000000000001E-4</v>
      </c>
      <c r="R151" s="115">
        <f>Q151*H151</f>
        <v>0.23681000000000002</v>
      </c>
      <c r="S151" s="115">
        <v>0</v>
      </c>
      <c r="T151" s="116">
        <f>S151*H151</f>
        <v>0</v>
      </c>
      <c r="U151" s="29"/>
      <c r="V151" s="29"/>
      <c r="W151" s="29"/>
      <c r="X151" s="29"/>
      <c r="Y151" s="29"/>
      <c r="Z151" s="29"/>
      <c r="AA151" s="29"/>
      <c r="AB151" s="29"/>
      <c r="AC151" s="29"/>
      <c r="AD151" s="29"/>
      <c r="AE151" s="29"/>
      <c r="AR151" s="117" t="s">
        <v>151</v>
      </c>
      <c r="AT151" s="117" t="s">
        <v>147</v>
      </c>
      <c r="AU151" s="117" t="s">
        <v>82</v>
      </c>
      <c r="AY151" s="18" t="s">
        <v>145</v>
      </c>
      <c r="BE151" s="118">
        <f>IF(N151="základní",J151,0)</f>
        <v>0</v>
      </c>
      <c r="BF151" s="118">
        <f>IF(N151="snížená",J151,0)</f>
        <v>0</v>
      </c>
      <c r="BG151" s="118">
        <f>IF(N151="zákl. přenesená",J151,0)</f>
        <v>0</v>
      </c>
      <c r="BH151" s="118">
        <f>IF(N151="sníž. přenesená",J151,0)</f>
        <v>0</v>
      </c>
      <c r="BI151" s="118">
        <f>IF(N151="nulová",J151,0)</f>
        <v>0</v>
      </c>
      <c r="BJ151" s="18" t="s">
        <v>80</v>
      </c>
      <c r="BK151" s="118">
        <f>ROUND(I151*H151,2)</f>
        <v>0</v>
      </c>
      <c r="BL151" s="18" t="s">
        <v>151</v>
      </c>
      <c r="BM151" s="117" t="s">
        <v>1378</v>
      </c>
    </row>
    <row r="152" spans="1:65" s="2" customFormat="1" ht="97.5">
      <c r="A152" s="29"/>
      <c r="B152" s="30"/>
      <c r="C152" s="164"/>
      <c r="D152" s="221" t="s">
        <v>750</v>
      </c>
      <c r="E152" s="164"/>
      <c r="F152" s="245" t="s">
        <v>1379</v>
      </c>
      <c r="G152" s="164"/>
      <c r="H152" s="164"/>
      <c r="I152" s="164"/>
      <c r="J152" s="164"/>
      <c r="K152" s="29"/>
      <c r="L152" s="30"/>
      <c r="M152" s="156"/>
      <c r="N152" s="157"/>
      <c r="O152" s="53"/>
      <c r="P152" s="53"/>
      <c r="Q152" s="53"/>
      <c r="R152" s="53"/>
      <c r="S152" s="53"/>
      <c r="T152" s="54"/>
      <c r="U152" s="29"/>
      <c r="V152" s="29"/>
      <c r="W152" s="29"/>
      <c r="X152" s="29"/>
      <c r="Y152" s="29"/>
      <c r="Z152" s="29"/>
      <c r="AA152" s="29"/>
      <c r="AB152" s="29"/>
      <c r="AC152" s="29"/>
      <c r="AD152" s="29"/>
      <c r="AE152" s="29"/>
      <c r="AT152" s="18" t="s">
        <v>750</v>
      </c>
      <c r="AU152" s="18" t="s">
        <v>82</v>
      </c>
    </row>
    <row r="153" spans="1:65" s="13" customFormat="1">
      <c r="B153" s="119"/>
      <c r="C153" s="220"/>
      <c r="D153" s="221" t="s">
        <v>153</v>
      </c>
      <c r="E153" s="222" t="s">
        <v>1</v>
      </c>
      <c r="F153" s="223" t="s">
        <v>1380</v>
      </c>
      <c r="G153" s="220"/>
      <c r="H153" s="224">
        <v>1393</v>
      </c>
      <c r="I153" s="220"/>
      <c r="J153" s="220"/>
      <c r="L153" s="119"/>
      <c r="M153" s="122"/>
      <c r="N153" s="123"/>
      <c r="O153" s="123"/>
      <c r="P153" s="123"/>
      <c r="Q153" s="123"/>
      <c r="R153" s="123"/>
      <c r="S153" s="123"/>
      <c r="T153" s="124"/>
      <c r="AT153" s="121" t="s">
        <v>153</v>
      </c>
      <c r="AU153" s="121" t="s">
        <v>82</v>
      </c>
      <c r="AV153" s="13" t="s">
        <v>82</v>
      </c>
      <c r="AW153" s="13" t="s">
        <v>28</v>
      </c>
      <c r="AX153" s="13" t="s">
        <v>80</v>
      </c>
      <c r="AY153" s="121" t="s">
        <v>145</v>
      </c>
    </row>
    <row r="154" spans="1:65" s="2" customFormat="1" ht="21.75" customHeight="1">
      <c r="A154" s="29"/>
      <c r="B154" s="111"/>
      <c r="C154" s="214" t="s">
        <v>8</v>
      </c>
      <c r="D154" s="214" t="s">
        <v>147</v>
      </c>
      <c r="E154" s="215" t="s">
        <v>1381</v>
      </c>
      <c r="F154" s="216" t="s">
        <v>1382</v>
      </c>
      <c r="G154" s="217" t="s">
        <v>365</v>
      </c>
      <c r="H154" s="218">
        <v>1393</v>
      </c>
      <c r="I154" s="239">
        <v>0</v>
      </c>
      <c r="J154" s="219">
        <f>ROUND(I154*H154,2)</f>
        <v>0</v>
      </c>
      <c r="K154" s="112"/>
      <c r="L154" s="30"/>
      <c r="M154" s="113" t="s">
        <v>1</v>
      </c>
      <c r="N154" s="114" t="s">
        <v>37</v>
      </c>
      <c r="O154" s="115">
        <v>0.15</v>
      </c>
      <c r="P154" s="115">
        <f>O154*H154</f>
        <v>208.95</v>
      </c>
      <c r="Q154" s="115">
        <v>1.2279999999999999E-2</v>
      </c>
      <c r="R154" s="115">
        <f>Q154*H154</f>
        <v>17.10604</v>
      </c>
      <c r="S154" s="115">
        <v>0</v>
      </c>
      <c r="T154" s="116">
        <f>S154*H154</f>
        <v>0</v>
      </c>
      <c r="U154" s="29"/>
      <c r="V154" s="29"/>
      <c r="W154" s="29"/>
      <c r="X154" s="29"/>
      <c r="Y154" s="29"/>
      <c r="Z154" s="29"/>
      <c r="AA154" s="29"/>
      <c r="AB154" s="29"/>
      <c r="AC154" s="29"/>
      <c r="AD154" s="29"/>
      <c r="AE154" s="29"/>
      <c r="AR154" s="117" t="s">
        <v>151</v>
      </c>
      <c r="AT154" s="117" t="s">
        <v>147</v>
      </c>
      <c r="AU154" s="117" t="s">
        <v>82</v>
      </c>
      <c r="AY154" s="18" t="s">
        <v>145</v>
      </c>
      <c r="BE154" s="118">
        <f>IF(N154="základní",J154,0)</f>
        <v>0</v>
      </c>
      <c r="BF154" s="118">
        <f>IF(N154="snížená",J154,0)</f>
        <v>0</v>
      </c>
      <c r="BG154" s="118">
        <f>IF(N154="zákl. přenesená",J154,0)</f>
        <v>0</v>
      </c>
      <c r="BH154" s="118">
        <f>IF(N154="sníž. přenesená",J154,0)</f>
        <v>0</v>
      </c>
      <c r="BI154" s="118">
        <f>IF(N154="nulová",J154,0)</f>
        <v>0</v>
      </c>
      <c r="BJ154" s="18" t="s">
        <v>80</v>
      </c>
      <c r="BK154" s="118">
        <f>ROUND(I154*H154,2)</f>
        <v>0</v>
      </c>
      <c r="BL154" s="18" t="s">
        <v>151</v>
      </c>
      <c r="BM154" s="117" t="s">
        <v>1383</v>
      </c>
    </row>
    <row r="155" spans="1:65" s="13" customFormat="1">
      <c r="B155" s="119"/>
      <c r="C155" s="220"/>
      <c r="D155" s="221" t="s">
        <v>153</v>
      </c>
      <c r="E155" s="222" t="s">
        <v>1</v>
      </c>
      <c r="F155" s="223" t="s">
        <v>1380</v>
      </c>
      <c r="G155" s="220"/>
      <c r="H155" s="224">
        <v>1393</v>
      </c>
      <c r="I155" s="220"/>
      <c r="J155" s="220"/>
      <c r="L155" s="119"/>
      <c r="M155" s="122"/>
      <c r="N155" s="123"/>
      <c r="O155" s="123"/>
      <c r="P155" s="123"/>
      <c r="Q155" s="123"/>
      <c r="R155" s="123"/>
      <c r="S155" s="123"/>
      <c r="T155" s="124"/>
      <c r="AT155" s="121" t="s">
        <v>153</v>
      </c>
      <c r="AU155" s="121" t="s">
        <v>82</v>
      </c>
      <c r="AV155" s="13" t="s">
        <v>82</v>
      </c>
      <c r="AW155" s="13" t="s">
        <v>28</v>
      </c>
      <c r="AX155" s="13" t="s">
        <v>80</v>
      </c>
      <c r="AY155" s="121" t="s">
        <v>145</v>
      </c>
    </row>
    <row r="156" spans="1:65" s="2" customFormat="1" ht="24.2" customHeight="1">
      <c r="A156" s="29"/>
      <c r="B156" s="111"/>
      <c r="C156" s="214" t="s">
        <v>212</v>
      </c>
      <c r="D156" s="214" t="s">
        <v>147</v>
      </c>
      <c r="E156" s="215" t="s">
        <v>1384</v>
      </c>
      <c r="F156" s="216" t="s">
        <v>1385</v>
      </c>
      <c r="G156" s="217" t="s">
        <v>365</v>
      </c>
      <c r="H156" s="218">
        <v>112</v>
      </c>
      <c r="I156" s="239">
        <v>0</v>
      </c>
      <c r="J156" s="219">
        <f>ROUND(I156*H156,2)</f>
        <v>0</v>
      </c>
      <c r="K156" s="112"/>
      <c r="L156" s="30"/>
      <c r="M156" s="113" t="s">
        <v>1</v>
      </c>
      <c r="N156" s="114" t="s">
        <v>37</v>
      </c>
      <c r="O156" s="115">
        <v>0.32400000000000001</v>
      </c>
      <c r="P156" s="115">
        <f>O156*H156</f>
        <v>36.288000000000004</v>
      </c>
      <c r="Q156" s="115">
        <v>0</v>
      </c>
      <c r="R156" s="115">
        <f>Q156*H156</f>
        <v>0</v>
      </c>
      <c r="S156" s="115">
        <v>0</v>
      </c>
      <c r="T156" s="116">
        <f>S156*H156</f>
        <v>0</v>
      </c>
      <c r="U156" s="29"/>
      <c r="V156" s="29"/>
      <c r="W156" s="29"/>
      <c r="X156" s="29"/>
      <c r="Y156" s="29"/>
      <c r="Z156" s="29"/>
      <c r="AA156" s="29"/>
      <c r="AB156" s="29"/>
      <c r="AC156" s="29"/>
      <c r="AD156" s="29"/>
      <c r="AE156" s="29"/>
      <c r="AR156" s="117" t="s">
        <v>151</v>
      </c>
      <c r="AT156" s="117" t="s">
        <v>147</v>
      </c>
      <c r="AU156" s="117" t="s">
        <v>82</v>
      </c>
      <c r="AY156" s="18" t="s">
        <v>145</v>
      </c>
      <c r="BE156" s="118">
        <f>IF(N156="základní",J156,0)</f>
        <v>0</v>
      </c>
      <c r="BF156" s="118">
        <f>IF(N156="snížená",J156,0)</f>
        <v>0</v>
      </c>
      <c r="BG156" s="118">
        <f>IF(N156="zákl. přenesená",J156,0)</f>
        <v>0</v>
      </c>
      <c r="BH156" s="118">
        <f>IF(N156="sníž. přenesená",J156,0)</f>
        <v>0</v>
      </c>
      <c r="BI156" s="118">
        <f>IF(N156="nulová",J156,0)</f>
        <v>0</v>
      </c>
      <c r="BJ156" s="18" t="s">
        <v>80</v>
      </c>
      <c r="BK156" s="118">
        <f>ROUND(I156*H156,2)</f>
        <v>0</v>
      </c>
      <c r="BL156" s="18" t="s">
        <v>151</v>
      </c>
      <c r="BM156" s="117" t="s">
        <v>1386</v>
      </c>
    </row>
    <row r="157" spans="1:65" s="2" customFormat="1" ht="39">
      <c r="A157" s="29"/>
      <c r="B157" s="30"/>
      <c r="C157" s="164"/>
      <c r="D157" s="221" t="s">
        <v>750</v>
      </c>
      <c r="E157" s="164"/>
      <c r="F157" s="245" t="s">
        <v>1387</v>
      </c>
      <c r="G157" s="164"/>
      <c r="H157" s="164"/>
      <c r="I157" s="164"/>
      <c r="J157" s="164"/>
      <c r="K157" s="29"/>
      <c r="L157" s="30"/>
      <c r="M157" s="156"/>
      <c r="N157" s="157"/>
      <c r="O157" s="53"/>
      <c r="P157" s="53"/>
      <c r="Q157" s="53"/>
      <c r="R157" s="53"/>
      <c r="S157" s="53"/>
      <c r="T157" s="54"/>
      <c r="U157" s="29"/>
      <c r="V157" s="29"/>
      <c r="W157" s="29"/>
      <c r="X157" s="29"/>
      <c r="Y157" s="29"/>
      <c r="Z157" s="29"/>
      <c r="AA157" s="29"/>
      <c r="AB157" s="29"/>
      <c r="AC157" s="29"/>
      <c r="AD157" s="29"/>
      <c r="AE157" s="29"/>
      <c r="AT157" s="18" t="s">
        <v>750</v>
      </c>
      <c r="AU157" s="18" t="s">
        <v>82</v>
      </c>
    </row>
    <row r="158" spans="1:65" s="13" customFormat="1">
      <c r="B158" s="119"/>
      <c r="C158" s="220"/>
      <c r="D158" s="221" t="s">
        <v>153</v>
      </c>
      <c r="E158" s="222" t="s">
        <v>1</v>
      </c>
      <c r="F158" s="223" t="s">
        <v>1388</v>
      </c>
      <c r="G158" s="220"/>
      <c r="H158" s="224">
        <v>112</v>
      </c>
      <c r="I158" s="220"/>
      <c r="J158" s="220"/>
      <c r="L158" s="119"/>
      <c r="M158" s="122"/>
      <c r="N158" s="123"/>
      <c r="O158" s="123"/>
      <c r="P158" s="123"/>
      <c r="Q158" s="123"/>
      <c r="R158" s="123"/>
      <c r="S158" s="123"/>
      <c r="T158" s="124"/>
      <c r="AT158" s="121" t="s">
        <v>153</v>
      </c>
      <c r="AU158" s="121" t="s">
        <v>82</v>
      </c>
      <c r="AV158" s="13" t="s">
        <v>82</v>
      </c>
      <c r="AW158" s="13" t="s">
        <v>28</v>
      </c>
      <c r="AX158" s="13" t="s">
        <v>80</v>
      </c>
      <c r="AY158" s="121" t="s">
        <v>145</v>
      </c>
    </row>
    <row r="159" spans="1:65" s="2" customFormat="1" ht="37.9" customHeight="1">
      <c r="A159" s="29"/>
      <c r="B159" s="111"/>
      <c r="C159" s="214" t="s">
        <v>218</v>
      </c>
      <c r="D159" s="214" t="s">
        <v>147</v>
      </c>
      <c r="E159" s="215" t="s">
        <v>1389</v>
      </c>
      <c r="F159" s="216" t="s">
        <v>1390</v>
      </c>
      <c r="G159" s="217" t="s">
        <v>319</v>
      </c>
      <c r="H159" s="218">
        <v>7</v>
      </c>
      <c r="I159" s="239">
        <v>0</v>
      </c>
      <c r="J159" s="219">
        <f>ROUND(I159*H159,2)</f>
        <v>0</v>
      </c>
      <c r="K159" s="112"/>
      <c r="L159" s="30"/>
      <c r="M159" s="113" t="s">
        <v>1</v>
      </c>
      <c r="N159" s="114" t="s">
        <v>37</v>
      </c>
      <c r="O159" s="115">
        <v>5.55</v>
      </c>
      <c r="P159" s="115">
        <f>O159*H159</f>
        <v>38.85</v>
      </c>
      <c r="Q159" s="115">
        <v>0.27337</v>
      </c>
      <c r="R159" s="115">
        <f>Q159*H159</f>
        <v>1.9135900000000001</v>
      </c>
      <c r="S159" s="115">
        <v>0</v>
      </c>
      <c r="T159" s="116">
        <f>S159*H159</f>
        <v>0</v>
      </c>
      <c r="U159" s="29"/>
      <c r="V159" s="29"/>
      <c r="W159" s="29"/>
      <c r="X159" s="29"/>
      <c r="Y159" s="29"/>
      <c r="Z159" s="29"/>
      <c r="AA159" s="29"/>
      <c r="AB159" s="29"/>
      <c r="AC159" s="29"/>
      <c r="AD159" s="29"/>
      <c r="AE159" s="29"/>
      <c r="AR159" s="117" t="s">
        <v>151</v>
      </c>
      <c r="AT159" s="117" t="s">
        <v>147</v>
      </c>
      <c r="AU159" s="117" t="s">
        <v>82</v>
      </c>
      <c r="AY159" s="18" t="s">
        <v>145</v>
      </c>
      <c r="BE159" s="118">
        <f>IF(N159="základní",J159,0)</f>
        <v>0</v>
      </c>
      <c r="BF159" s="118">
        <f>IF(N159="snížená",J159,0)</f>
        <v>0</v>
      </c>
      <c r="BG159" s="118">
        <f>IF(N159="zákl. přenesená",J159,0)</f>
        <v>0</v>
      </c>
      <c r="BH159" s="118">
        <f>IF(N159="sníž. přenesená",J159,0)</f>
        <v>0</v>
      </c>
      <c r="BI159" s="118">
        <f>IF(N159="nulová",J159,0)</f>
        <v>0</v>
      </c>
      <c r="BJ159" s="18" t="s">
        <v>80</v>
      </c>
      <c r="BK159" s="118">
        <f>ROUND(I159*H159,2)</f>
        <v>0</v>
      </c>
      <c r="BL159" s="18" t="s">
        <v>151</v>
      </c>
      <c r="BM159" s="117" t="s">
        <v>1391</v>
      </c>
    </row>
    <row r="160" spans="1:65" s="2" customFormat="1" ht="175.5">
      <c r="A160" s="29"/>
      <c r="B160" s="30"/>
      <c r="C160" s="164"/>
      <c r="D160" s="221" t="s">
        <v>750</v>
      </c>
      <c r="E160" s="164"/>
      <c r="F160" s="245" t="s">
        <v>1392</v>
      </c>
      <c r="G160" s="164"/>
      <c r="H160" s="164"/>
      <c r="I160" s="164"/>
      <c r="J160" s="164"/>
      <c r="K160" s="29"/>
      <c r="L160" s="30"/>
      <c r="M160" s="156"/>
      <c r="N160" s="157"/>
      <c r="O160" s="53"/>
      <c r="P160" s="53"/>
      <c r="Q160" s="53"/>
      <c r="R160" s="53"/>
      <c r="S160" s="53"/>
      <c r="T160" s="54"/>
      <c r="U160" s="29"/>
      <c r="V160" s="29"/>
      <c r="W160" s="29"/>
      <c r="X160" s="29"/>
      <c r="Y160" s="29"/>
      <c r="Z160" s="29"/>
      <c r="AA160" s="29"/>
      <c r="AB160" s="29"/>
      <c r="AC160" s="29"/>
      <c r="AD160" s="29"/>
      <c r="AE160" s="29"/>
      <c r="AT160" s="18" t="s">
        <v>750</v>
      </c>
      <c r="AU160" s="18" t="s">
        <v>82</v>
      </c>
    </row>
    <row r="161" spans="1:65" s="2" customFormat="1" ht="24.2" customHeight="1">
      <c r="A161" s="29"/>
      <c r="B161" s="111"/>
      <c r="C161" s="214" t="s">
        <v>227</v>
      </c>
      <c r="D161" s="214" t="s">
        <v>147</v>
      </c>
      <c r="E161" s="215" t="s">
        <v>1393</v>
      </c>
      <c r="F161" s="216" t="s">
        <v>1394</v>
      </c>
      <c r="G161" s="217" t="s">
        <v>365</v>
      </c>
      <c r="H161" s="218">
        <v>1400</v>
      </c>
      <c r="I161" s="239">
        <v>0</v>
      </c>
      <c r="J161" s="219">
        <f>ROUND(I161*H161,2)</f>
        <v>0</v>
      </c>
      <c r="K161" s="112"/>
      <c r="L161" s="30"/>
      <c r="M161" s="113" t="s">
        <v>1</v>
      </c>
      <c r="N161" s="114" t="s">
        <v>37</v>
      </c>
      <c r="O161" s="115">
        <v>0.124</v>
      </c>
      <c r="P161" s="115">
        <f>O161*H161</f>
        <v>173.6</v>
      </c>
      <c r="Q161" s="115">
        <v>0</v>
      </c>
      <c r="R161" s="115">
        <f>Q161*H161</f>
        <v>0</v>
      </c>
      <c r="S161" s="115">
        <v>0</v>
      </c>
      <c r="T161" s="116">
        <f>S161*H161</f>
        <v>0</v>
      </c>
      <c r="U161" s="29"/>
      <c r="V161" s="29"/>
      <c r="W161" s="29"/>
      <c r="X161" s="29"/>
      <c r="Y161" s="29"/>
      <c r="Z161" s="29"/>
      <c r="AA161" s="29"/>
      <c r="AB161" s="29"/>
      <c r="AC161" s="29"/>
      <c r="AD161" s="29"/>
      <c r="AE161" s="29"/>
      <c r="AR161" s="117" t="s">
        <v>151</v>
      </c>
      <c r="AT161" s="117" t="s">
        <v>147</v>
      </c>
      <c r="AU161" s="117" t="s">
        <v>82</v>
      </c>
      <c r="AY161" s="18" t="s">
        <v>145</v>
      </c>
      <c r="BE161" s="118">
        <f>IF(N161="základní",J161,0)</f>
        <v>0</v>
      </c>
      <c r="BF161" s="118">
        <f>IF(N161="snížená",J161,0)</f>
        <v>0</v>
      </c>
      <c r="BG161" s="118">
        <f>IF(N161="zákl. přenesená",J161,0)</f>
        <v>0</v>
      </c>
      <c r="BH161" s="118">
        <f>IF(N161="sníž. přenesená",J161,0)</f>
        <v>0</v>
      </c>
      <c r="BI161" s="118">
        <f>IF(N161="nulová",J161,0)</f>
        <v>0</v>
      </c>
      <c r="BJ161" s="18" t="s">
        <v>80</v>
      </c>
      <c r="BK161" s="118">
        <f>ROUND(I161*H161,2)</f>
        <v>0</v>
      </c>
      <c r="BL161" s="18" t="s">
        <v>151</v>
      </c>
      <c r="BM161" s="117" t="s">
        <v>1395</v>
      </c>
    </row>
    <row r="162" spans="1:65" s="2" customFormat="1" ht="19.5">
      <c r="A162" s="29"/>
      <c r="B162" s="30"/>
      <c r="C162" s="164"/>
      <c r="D162" s="221" t="s">
        <v>750</v>
      </c>
      <c r="E162" s="164"/>
      <c r="F162" s="245" t="s">
        <v>1396</v>
      </c>
      <c r="G162" s="164"/>
      <c r="H162" s="164"/>
      <c r="I162" s="164"/>
      <c r="J162" s="164"/>
      <c r="K162" s="29"/>
      <c r="L162" s="30"/>
      <c r="M162" s="156"/>
      <c r="N162" s="157"/>
      <c r="O162" s="53"/>
      <c r="P162" s="53"/>
      <c r="Q162" s="53"/>
      <c r="R162" s="53"/>
      <c r="S162" s="53"/>
      <c r="T162" s="54"/>
      <c r="U162" s="29"/>
      <c r="V162" s="29"/>
      <c r="W162" s="29"/>
      <c r="X162" s="29"/>
      <c r="Y162" s="29"/>
      <c r="Z162" s="29"/>
      <c r="AA162" s="29"/>
      <c r="AB162" s="29"/>
      <c r="AC162" s="29"/>
      <c r="AD162" s="29"/>
      <c r="AE162" s="29"/>
      <c r="AT162" s="18" t="s">
        <v>750</v>
      </c>
      <c r="AU162" s="18" t="s">
        <v>82</v>
      </c>
    </row>
    <row r="163" spans="1:65" s="13" customFormat="1">
      <c r="B163" s="119"/>
      <c r="C163" s="220"/>
      <c r="D163" s="221" t="s">
        <v>153</v>
      </c>
      <c r="E163" s="222" t="s">
        <v>1</v>
      </c>
      <c r="F163" s="223" t="s">
        <v>1397</v>
      </c>
      <c r="G163" s="220"/>
      <c r="H163" s="224">
        <v>1400</v>
      </c>
      <c r="I163" s="220"/>
      <c r="J163" s="220"/>
      <c r="L163" s="119"/>
      <c r="M163" s="122"/>
      <c r="N163" s="123"/>
      <c r="O163" s="123"/>
      <c r="P163" s="123"/>
      <c r="Q163" s="123"/>
      <c r="R163" s="123"/>
      <c r="S163" s="123"/>
      <c r="T163" s="124"/>
      <c r="AT163" s="121" t="s">
        <v>153</v>
      </c>
      <c r="AU163" s="121" t="s">
        <v>82</v>
      </c>
      <c r="AV163" s="13" t="s">
        <v>82</v>
      </c>
      <c r="AW163" s="13" t="s">
        <v>28</v>
      </c>
      <c r="AX163" s="13" t="s">
        <v>80</v>
      </c>
      <c r="AY163" s="121" t="s">
        <v>145</v>
      </c>
    </row>
    <row r="164" spans="1:65" s="2" customFormat="1" ht="24.2" customHeight="1">
      <c r="A164" s="29"/>
      <c r="B164" s="111"/>
      <c r="C164" s="233" t="s">
        <v>231</v>
      </c>
      <c r="D164" s="233" t="s">
        <v>316</v>
      </c>
      <c r="E164" s="234" t="s">
        <v>1398</v>
      </c>
      <c r="F164" s="235" t="s">
        <v>1399</v>
      </c>
      <c r="G164" s="236" t="s">
        <v>365</v>
      </c>
      <c r="H164" s="237">
        <v>1421</v>
      </c>
      <c r="I164" s="239">
        <v>0</v>
      </c>
      <c r="J164" s="238">
        <f>ROUND(I164*H164,2)</f>
        <v>0</v>
      </c>
      <c r="K164" s="135"/>
      <c r="L164" s="136"/>
      <c r="M164" s="137" t="s">
        <v>1</v>
      </c>
      <c r="N164" s="138" t="s">
        <v>37</v>
      </c>
      <c r="O164" s="115">
        <v>0</v>
      </c>
      <c r="P164" s="115">
        <f>O164*H164</f>
        <v>0</v>
      </c>
      <c r="Q164" s="115">
        <v>2.7E-4</v>
      </c>
      <c r="R164" s="115">
        <f>Q164*H164</f>
        <v>0.38367000000000001</v>
      </c>
      <c r="S164" s="115">
        <v>0</v>
      </c>
      <c r="T164" s="116">
        <f>S164*H164</f>
        <v>0</v>
      </c>
      <c r="U164" s="29"/>
      <c r="V164" s="29"/>
      <c r="W164" s="29"/>
      <c r="X164" s="29"/>
      <c r="Y164" s="29"/>
      <c r="Z164" s="29"/>
      <c r="AA164" s="29"/>
      <c r="AB164" s="29"/>
      <c r="AC164" s="29"/>
      <c r="AD164" s="29"/>
      <c r="AE164" s="29"/>
      <c r="AR164" s="117" t="s">
        <v>188</v>
      </c>
      <c r="AT164" s="117" t="s">
        <v>316</v>
      </c>
      <c r="AU164" s="117" t="s">
        <v>82</v>
      </c>
      <c r="AY164" s="18" t="s">
        <v>145</v>
      </c>
      <c r="BE164" s="118">
        <f>IF(N164="základní",J164,0)</f>
        <v>0</v>
      </c>
      <c r="BF164" s="118">
        <f>IF(N164="snížená",J164,0)</f>
        <v>0</v>
      </c>
      <c r="BG164" s="118">
        <f>IF(N164="zákl. přenesená",J164,0)</f>
        <v>0</v>
      </c>
      <c r="BH164" s="118">
        <f>IF(N164="sníž. přenesená",J164,0)</f>
        <v>0</v>
      </c>
      <c r="BI164" s="118">
        <f>IF(N164="nulová",J164,0)</f>
        <v>0</v>
      </c>
      <c r="BJ164" s="18" t="s">
        <v>80</v>
      </c>
      <c r="BK164" s="118">
        <f>ROUND(I164*H164,2)</f>
        <v>0</v>
      </c>
      <c r="BL164" s="18" t="s">
        <v>151</v>
      </c>
      <c r="BM164" s="117" t="s">
        <v>1400</v>
      </c>
    </row>
    <row r="165" spans="1:65" s="13" customFormat="1">
      <c r="B165" s="119"/>
      <c r="C165" s="220"/>
      <c r="D165" s="221" t="s">
        <v>153</v>
      </c>
      <c r="E165" s="220"/>
      <c r="F165" s="223" t="s">
        <v>1401</v>
      </c>
      <c r="G165" s="220"/>
      <c r="H165" s="224">
        <v>1421</v>
      </c>
      <c r="I165" s="220"/>
      <c r="J165" s="220"/>
      <c r="L165" s="119"/>
      <c r="M165" s="122"/>
      <c r="N165" s="123"/>
      <c r="O165" s="123"/>
      <c r="P165" s="123"/>
      <c r="Q165" s="123"/>
      <c r="R165" s="123"/>
      <c r="S165" s="123"/>
      <c r="T165" s="124"/>
      <c r="AT165" s="121" t="s">
        <v>153</v>
      </c>
      <c r="AU165" s="121" t="s">
        <v>82</v>
      </c>
      <c r="AV165" s="13" t="s">
        <v>82</v>
      </c>
      <c r="AW165" s="13" t="s">
        <v>3</v>
      </c>
      <c r="AX165" s="13" t="s">
        <v>80</v>
      </c>
      <c r="AY165" s="121" t="s">
        <v>145</v>
      </c>
    </row>
    <row r="166" spans="1:65" s="12" customFormat="1" ht="22.9" customHeight="1">
      <c r="B166" s="103"/>
      <c r="C166" s="208"/>
      <c r="D166" s="209" t="s">
        <v>71</v>
      </c>
      <c r="E166" s="212" t="s">
        <v>188</v>
      </c>
      <c r="F166" s="212" t="s">
        <v>1246</v>
      </c>
      <c r="G166" s="208"/>
      <c r="H166" s="208"/>
      <c r="I166" s="208"/>
      <c r="J166" s="213">
        <f>BK166</f>
        <v>0</v>
      </c>
      <c r="L166" s="103"/>
      <c r="M166" s="105"/>
      <c r="N166" s="106"/>
      <c r="O166" s="106"/>
      <c r="P166" s="107">
        <f>SUM(P167:P212)</f>
        <v>195.565</v>
      </c>
      <c r="Q166" s="106"/>
      <c r="R166" s="107">
        <f>SUM(R167:R212)</f>
        <v>1.0862809</v>
      </c>
      <c r="S166" s="106"/>
      <c r="T166" s="108">
        <f>SUM(T167:T212)</f>
        <v>0</v>
      </c>
      <c r="AR166" s="104" t="s">
        <v>80</v>
      </c>
      <c r="AT166" s="109" t="s">
        <v>71</v>
      </c>
      <c r="AU166" s="109" t="s">
        <v>80</v>
      </c>
      <c r="AY166" s="104" t="s">
        <v>145</v>
      </c>
      <c r="BK166" s="110">
        <f>SUM(BK167:BK212)</f>
        <v>0</v>
      </c>
    </row>
    <row r="167" spans="1:65" s="2" customFormat="1" ht="33" customHeight="1">
      <c r="A167" s="29"/>
      <c r="B167" s="111"/>
      <c r="C167" s="214" t="s">
        <v>238</v>
      </c>
      <c r="D167" s="214" t="s">
        <v>147</v>
      </c>
      <c r="E167" s="215" t="s">
        <v>1402</v>
      </c>
      <c r="F167" s="216" t="s">
        <v>1403</v>
      </c>
      <c r="G167" s="217" t="s">
        <v>365</v>
      </c>
      <c r="H167" s="218">
        <v>550</v>
      </c>
      <c r="I167" s="239">
        <v>0</v>
      </c>
      <c r="J167" s="219">
        <f>ROUND(I167*H167,2)</f>
        <v>0</v>
      </c>
      <c r="K167" s="112"/>
      <c r="L167" s="30"/>
      <c r="M167" s="113" t="s">
        <v>1</v>
      </c>
      <c r="N167" s="114" t="s">
        <v>37</v>
      </c>
      <c r="O167" s="115">
        <v>0.19900000000000001</v>
      </c>
      <c r="P167" s="115">
        <f>O167*H167</f>
        <v>109.45</v>
      </c>
      <c r="Q167" s="115">
        <v>0</v>
      </c>
      <c r="R167" s="115">
        <f>Q167*H167</f>
        <v>0</v>
      </c>
      <c r="S167" s="115">
        <v>0</v>
      </c>
      <c r="T167" s="116">
        <f>S167*H167</f>
        <v>0</v>
      </c>
      <c r="U167" s="29"/>
      <c r="V167" s="29"/>
      <c r="W167" s="29"/>
      <c r="X167" s="29"/>
      <c r="Y167" s="29"/>
      <c r="Z167" s="29"/>
      <c r="AA167" s="29"/>
      <c r="AB167" s="29"/>
      <c r="AC167" s="29"/>
      <c r="AD167" s="29"/>
      <c r="AE167" s="29"/>
      <c r="AR167" s="117" t="s">
        <v>151</v>
      </c>
      <c r="AT167" s="117" t="s">
        <v>147</v>
      </c>
      <c r="AU167" s="117" t="s">
        <v>82</v>
      </c>
      <c r="AY167" s="18" t="s">
        <v>145</v>
      </c>
      <c r="BE167" s="118">
        <f>IF(N167="základní",J167,0)</f>
        <v>0</v>
      </c>
      <c r="BF167" s="118">
        <f>IF(N167="snížená",J167,0)</f>
        <v>0</v>
      </c>
      <c r="BG167" s="118">
        <f>IF(N167="zákl. přenesená",J167,0)</f>
        <v>0</v>
      </c>
      <c r="BH167" s="118">
        <f>IF(N167="sníž. přenesená",J167,0)</f>
        <v>0</v>
      </c>
      <c r="BI167" s="118">
        <f>IF(N167="nulová",J167,0)</f>
        <v>0</v>
      </c>
      <c r="BJ167" s="18" t="s">
        <v>80</v>
      </c>
      <c r="BK167" s="118">
        <f>ROUND(I167*H167,2)</f>
        <v>0</v>
      </c>
      <c r="BL167" s="18" t="s">
        <v>151</v>
      </c>
      <c r="BM167" s="117" t="s">
        <v>1404</v>
      </c>
    </row>
    <row r="168" spans="1:65" s="2" customFormat="1" ht="24.2" customHeight="1">
      <c r="A168" s="29"/>
      <c r="B168" s="111"/>
      <c r="C168" s="233" t="s">
        <v>243</v>
      </c>
      <c r="D168" s="233" t="s">
        <v>316</v>
      </c>
      <c r="E168" s="234" t="s">
        <v>1405</v>
      </c>
      <c r="F168" s="235" t="s">
        <v>1406</v>
      </c>
      <c r="G168" s="236" t="s">
        <v>365</v>
      </c>
      <c r="H168" s="237">
        <v>558.25</v>
      </c>
      <c r="I168" s="239">
        <v>0</v>
      </c>
      <c r="J168" s="238">
        <f>ROUND(I168*H168,2)</f>
        <v>0</v>
      </c>
      <c r="K168" s="135"/>
      <c r="L168" s="136"/>
      <c r="M168" s="137" t="s">
        <v>1</v>
      </c>
      <c r="N168" s="138" t="s">
        <v>37</v>
      </c>
      <c r="O168" s="115">
        <v>0</v>
      </c>
      <c r="P168" s="115">
        <f>O168*H168</f>
        <v>0</v>
      </c>
      <c r="Q168" s="115">
        <v>6.7000000000000002E-4</v>
      </c>
      <c r="R168" s="115">
        <f>Q168*H168</f>
        <v>0.37402750000000001</v>
      </c>
      <c r="S168" s="115">
        <v>0</v>
      </c>
      <c r="T168" s="116">
        <f>S168*H168</f>
        <v>0</v>
      </c>
      <c r="U168" s="29"/>
      <c r="V168" s="29"/>
      <c r="W168" s="29"/>
      <c r="X168" s="29"/>
      <c r="Y168" s="29"/>
      <c r="Z168" s="29"/>
      <c r="AA168" s="29"/>
      <c r="AB168" s="29"/>
      <c r="AC168" s="29"/>
      <c r="AD168" s="29"/>
      <c r="AE168" s="29"/>
      <c r="AR168" s="117" t="s">
        <v>188</v>
      </c>
      <c r="AT168" s="117" t="s">
        <v>316</v>
      </c>
      <c r="AU168" s="117" t="s">
        <v>82</v>
      </c>
      <c r="AY168" s="18" t="s">
        <v>145</v>
      </c>
      <c r="BE168" s="118">
        <f>IF(N168="základní",J168,0)</f>
        <v>0</v>
      </c>
      <c r="BF168" s="118">
        <f>IF(N168="snížená",J168,0)</f>
        <v>0</v>
      </c>
      <c r="BG168" s="118">
        <f>IF(N168="zákl. přenesená",J168,0)</f>
        <v>0</v>
      </c>
      <c r="BH168" s="118">
        <f>IF(N168="sníž. přenesená",J168,0)</f>
        <v>0</v>
      </c>
      <c r="BI168" s="118">
        <f>IF(N168="nulová",J168,0)</f>
        <v>0</v>
      </c>
      <c r="BJ168" s="18" t="s">
        <v>80</v>
      </c>
      <c r="BK168" s="118">
        <f>ROUND(I168*H168,2)</f>
        <v>0</v>
      </c>
      <c r="BL168" s="18" t="s">
        <v>151</v>
      </c>
      <c r="BM168" s="117" t="s">
        <v>1407</v>
      </c>
    </row>
    <row r="169" spans="1:65" s="13" customFormat="1">
      <c r="B169" s="119"/>
      <c r="C169" s="220"/>
      <c r="D169" s="221" t="s">
        <v>153</v>
      </c>
      <c r="E169" s="220"/>
      <c r="F169" s="223" t="s">
        <v>1408</v>
      </c>
      <c r="G169" s="220"/>
      <c r="H169" s="224">
        <v>558.25</v>
      </c>
      <c r="I169" s="220"/>
      <c r="J169" s="220"/>
      <c r="L169" s="119"/>
      <c r="M169" s="122"/>
      <c r="N169" s="123"/>
      <c r="O169" s="123"/>
      <c r="P169" s="123"/>
      <c r="Q169" s="123"/>
      <c r="R169" s="123"/>
      <c r="S169" s="123"/>
      <c r="T169" s="124"/>
      <c r="AT169" s="121" t="s">
        <v>153</v>
      </c>
      <c r="AU169" s="121" t="s">
        <v>82</v>
      </c>
      <c r="AV169" s="13" t="s">
        <v>82</v>
      </c>
      <c r="AW169" s="13" t="s">
        <v>3</v>
      </c>
      <c r="AX169" s="13" t="s">
        <v>80</v>
      </c>
      <c r="AY169" s="121" t="s">
        <v>145</v>
      </c>
    </row>
    <row r="170" spans="1:65" s="2" customFormat="1" ht="24.2" customHeight="1">
      <c r="A170" s="29"/>
      <c r="B170" s="111"/>
      <c r="C170" s="214" t="s">
        <v>248</v>
      </c>
      <c r="D170" s="214" t="s">
        <v>147</v>
      </c>
      <c r="E170" s="215" t="s">
        <v>1409</v>
      </c>
      <c r="F170" s="216" t="s">
        <v>1410</v>
      </c>
      <c r="G170" s="217" t="s">
        <v>319</v>
      </c>
      <c r="H170" s="218">
        <v>48</v>
      </c>
      <c r="I170" s="239">
        <v>0</v>
      </c>
      <c r="J170" s="219">
        <f>ROUND(I170*H170,2)</f>
        <v>0</v>
      </c>
      <c r="K170" s="112"/>
      <c r="L170" s="30"/>
      <c r="M170" s="113" t="s">
        <v>1</v>
      </c>
      <c r="N170" s="114" t="s">
        <v>37</v>
      </c>
      <c r="O170" s="115">
        <v>0.52600000000000002</v>
      </c>
      <c r="P170" s="115">
        <f>O170*H170</f>
        <v>25.248000000000001</v>
      </c>
      <c r="Q170" s="115">
        <v>0</v>
      </c>
      <c r="R170" s="115">
        <f>Q170*H170</f>
        <v>0</v>
      </c>
      <c r="S170" s="115">
        <v>0</v>
      </c>
      <c r="T170" s="116">
        <f>S170*H170</f>
        <v>0</v>
      </c>
      <c r="U170" s="29"/>
      <c r="V170" s="29"/>
      <c r="W170" s="29"/>
      <c r="X170" s="29"/>
      <c r="Y170" s="29"/>
      <c r="Z170" s="29"/>
      <c r="AA170" s="29"/>
      <c r="AB170" s="29"/>
      <c r="AC170" s="29"/>
      <c r="AD170" s="29"/>
      <c r="AE170" s="29"/>
      <c r="AR170" s="117" t="s">
        <v>151</v>
      </c>
      <c r="AT170" s="117" t="s">
        <v>147</v>
      </c>
      <c r="AU170" s="117" t="s">
        <v>82</v>
      </c>
      <c r="AY170" s="18" t="s">
        <v>145</v>
      </c>
      <c r="BE170" s="118">
        <f>IF(N170="základní",J170,0)</f>
        <v>0</v>
      </c>
      <c r="BF170" s="118">
        <f>IF(N170="snížená",J170,0)</f>
        <v>0</v>
      </c>
      <c r="BG170" s="118">
        <f>IF(N170="zákl. přenesená",J170,0)</f>
        <v>0</v>
      </c>
      <c r="BH170" s="118">
        <f>IF(N170="sníž. přenesená",J170,0)</f>
        <v>0</v>
      </c>
      <c r="BI170" s="118">
        <f>IF(N170="nulová",J170,0)</f>
        <v>0</v>
      </c>
      <c r="BJ170" s="18" t="s">
        <v>80</v>
      </c>
      <c r="BK170" s="118">
        <f>ROUND(I170*H170,2)</f>
        <v>0</v>
      </c>
      <c r="BL170" s="18" t="s">
        <v>151</v>
      </c>
      <c r="BM170" s="117" t="s">
        <v>1411</v>
      </c>
    </row>
    <row r="171" spans="1:65" s="2" customFormat="1" ht="19.5">
      <c r="A171" s="29"/>
      <c r="B171" s="30"/>
      <c r="C171" s="164"/>
      <c r="D171" s="221" t="s">
        <v>750</v>
      </c>
      <c r="E171" s="164"/>
      <c r="F171" s="245" t="s">
        <v>1412</v>
      </c>
      <c r="G171" s="164"/>
      <c r="H171" s="164"/>
      <c r="I171" s="164"/>
      <c r="J171" s="164"/>
      <c r="K171" s="29"/>
      <c r="L171" s="30"/>
      <c r="M171" s="156"/>
      <c r="N171" s="157"/>
      <c r="O171" s="53"/>
      <c r="P171" s="53"/>
      <c r="Q171" s="53"/>
      <c r="R171" s="53"/>
      <c r="S171" s="53"/>
      <c r="T171" s="54"/>
      <c r="U171" s="29"/>
      <c r="V171" s="29"/>
      <c r="W171" s="29"/>
      <c r="X171" s="29"/>
      <c r="Y171" s="29"/>
      <c r="Z171" s="29"/>
      <c r="AA171" s="29"/>
      <c r="AB171" s="29"/>
      <c r="AC171" s="29"/>
      <c r="AD171" s="29"/>
      <c r="AE171" s="29"/>
      <c r="AT171" s="18" t="s">
        <v>750</v>
      </c>
      <c r="AU171" s="18" t="s">
        <v>82</v>
      </c>
    </row>
    <row r="172" spans="1:65" s="13" customFormat="1">
      <c r="B172" s="119"/>
      <c r="C172" s="220"/>
      <c r="D172" s="221" t="s">
        <v>153</v>
      </c>
      <c r="E172" s="222" t="s">
        <v>1</v>
      </c>
      <c r="F172" s="223" t="s">
        <v>387</v>
      </c>
      <c r="G172" s="220"/>
      <c r="H172" s="224">
        <v>48</v>
      </c>
      <c r="I172" s="220"/>
      <c r="J172" s="220"/>
      <c r="L172" s="119"/>
      <c r="M172" s="122"/>
      <c r="N172" s="123"/>
      <c r="O172" s="123"/>
      <c r="P172" s="123"/>
      <c r="Q172" s="123"/>
      <c r="R172" s="123"/>
      <c r="S172" s="123"/>
      <c r="T172" s="124"/>
      <c r="AT172" s="121" t="s">
        <v>153</v>
      </c>
      <c r="AU172" s="121" t="s">
        <v>82</v>
      </c>
      <c r="AV172" s="13" t="s">
        <v>82</v>
      </c>
      <c r="AW172" s="13" t="s">
        <v>28</v>
      </c>
      <c r="AX172" s="13" t="s">
        <v>80</v>
      </c>
      <c r="AY172" s="121" t="s">
        <v>145</v>
      </c>
    </row>
    <row r="173" spans="1:65" s="2" customFormat="1" ht="16.5" customHeight="1">
      <c r="A173" s="29"/>
      <c r="B173" s="111"/>
      <c r="C173" s="233" t="s">
        <v>252</v>
      </c>
      <c r="D173" s="233" t="s">
        <v>316</v>
      </c>
      <c r="E173" s="234" t="s">
        <v>1413</v>
      </c>
      <c r="F173" s="235" t="s">
        <v>1414</v>
      </c>
      <c r="G173" s="236" t="s">
        <v>319</v>
      </c>
      <c r="H173" s="237">
        <v>16</v>
      </c>
      <c r="I173" s="239">
        <v>0</v>
      </c>
      <c r="J173" s="238">
        <f>ROUND(I173*H173,2)</f>
        <v>0</v>
      </c>
      <c r="K173" s="135"/>
      <c r="L173" s="136"/>
      <c r="M173" s="137" t="s">
        <v>1</v>
      </c>
      <c r="N173" s="138" t="s">
        <v>37</v>
      </c>
      <c r="O173" s="115">
        <v>0</v>
      </c>
      <c r="P173" s="115">
        <f>O173*H173</f>
        <v>0</v>
      </c>
      <c r="Q173" s="115">
        <v>1.2999999999999999E-4</v>
      </c>
      <c r="R173" s="115">
        <f>Q173*H173</f>
        <v>2.0799999999999998E-3</v>
      </c>
      <c r="S173" s="115">
        <v>0</v>
      </c>
      <c r="T173" s="116">
        <f>S173*H173</f>
        <v>0</v>
      </c>
      <c r="U173" s="29"/>
      <c r="V173" s="29"/>
      <c r="W173" s="29"/>
      <c r="X173" s="29"/>
      <c r="Y173" s="29"/>
      <c r="Z173" s="29"/>
      <c r="AA173" s="29"/>
      <c r="AB173" s="29"/>
      <c r="AC173" s="29"/>
      <c r="AD173" s="29"/>
      <c r="AE173" s="29"/>
      <c r="AR173" s="117" t="s">
        <v>188</v>
      </c>
      <c r="AT173" s="117" t="s">
        <v>316</v>
      </c>
      <c r="AU173" s="117" t="s">
        <v>82</v>
      </c>
      <c r="AY173" s="18" t="s">
        <v>145</v>
      </c>
      <c r="BE173" s="118">
        <f>IF(N173="základní",J173,0)</f>
        <v>0</v>
      </c>
      <c r="BF173" s="118">
        <f>IF(N173="snížená",J173,0)</f>
        <v>0</v>
      </c>
      <c r="BG173" s="118">
        <f>IF(N173="zákl. přenesená",J173,0)</f>
        <v>0</v>
      </c>
      <c r="BH173" s="118">
        <f>IF(N173="sníž. přenesená",J173,0)</f>
        <v>0</v>
      </c>
      <c r="BI173" s="118">
        <f>IF(N173="nulová",J173,0)</f>
        <v>0</v>
      </c>
      <c r="BJ173" s="18" t="s">
        <v>80</v>
      </c>
      <c r="BK173" s="118">
        <f>ROUND(I173*H173,2)</f>
        <v>0</v>
      </c>
      <c r="BL173" s="18" t="s">
        <v>151</v>
      </c>
      <c r="BM173" s="117" t="s">
        <v>1415</v>
      </c>
    </row>
    <row r="174" spans="1:65" s="2" customFormat="1" ht="19.5">
      <c r="A174" s="29"/>
      <c r="B174" s="30"/>
      <c r="C174" s="164"/>
      <c r="D174" s="221" t="s">
        <v>750</v>
      </c>
      <c r="E174" s="164"/>
      <c r="F174" s="245" t="s">
        <v>1412</v>
      </c>
      <c r="G174" s="164"/>
      <c r="H174" s="164"/>
      <c r="I174" s="164"/>
      <c r="J174" s="164"/>
      <c r="K174" s="29"/>
      <c r="L174" s="30"/>
      <c r="M174" s="156"/>
      <c r="N174" s="157"/>
      <c r="O174" s="53"/>
      <c r="P174" s="53"/>
      <c r="Q174" s="53"/>
      <c r="R174" s="53"/>
      <c r="S174" s="53"/>
      <c r="T174" s="54"/>
      <c r="U174" s="29"/>
      <c r="V174" s="29"/>
      <c r="W174" s="29"/>
      <c r="X174" s="29"/>
      <c r="Y174" s="29"/>
      <c r="Z174" s="29"/>
      <c r="AA174" s="29"/>
      <c r="AB174" s="29"/>
      <c r="AC174" s="29"/>
      <c r="AD174" s="29"/>
      <c r="AE174" s="29"/>
      <c r="AT174" s="18" t="s">
        <v>750</v>
      </c>
      <c r="AU174" s="18" t="s">
        <v>82</v>
      </c>
    </row>
    <row r="175" spans="1:65" s="13" customFormat="1">
      <c r="B175" s="119"/>
      <c r="C175" s="220"/>
      <c r="D175" s="221" t="s">
        <v>153</v>
      </c>
      <c r="E175" s="222" t="s">
        <v>1</v>
      </c>
      <c r="F175" s="223" t="s">
        <v>231</v>
      </c>
      <c r="G175" s="220"/>
      <c r="H175" s="224">
        <v>16</v>
      </c>
      <c r="I175" s="220"/>
      <c r="J175" s="220"/>
      <c r="L175" s="119"/>
      <c r="M175" s="122"/>
      <c r="N175" s="123"/>
      <c r="O175" s="123"/>
      <c r="P175" s="123"/>
      <c r="Q175" s="123"/>
      <c r="R175" s="123"/>
      <c r="S175" s="123"/>
      <c r="T175" s="124"/>
      <c r="AT175" s="121" t="s">
        <v>153</v>
      </c>
      <c r="AU175" s="121" t="s">
        <v>82</v>
      </c>
      <c r="AV175" s="13" t="s">
        <v>82</v>
      </c>
      <c r="AW175" s="13" t="s">
        <v>28</v>
      </c>
      <c r="AX175" s="13" t="s">
        <v>80</v>
      </c>
      <c r="AY175" s="121" t="s">
        <v>145</v>
      </c>
    </row>
    <row r="176" spans="1:65" s="2" customFormat="1" ht="16.5" customHeight="1">
      <c r="A176" s="29"/>
      <c r="B176" s="111"/>
      <c r="C176" s="233" t="s">
        <v>7</v>
      </c>
      <c r="D176" s="233" t="s">
        <v>316</v>
      </c>
      <c r="E176" s="234" t="s">
        <v>1416</v>
      </c>
      <c r="F176" s="235" t="s">
        <v>1417</v>
      </c>
      <c r="G176" s="236" t="s">
        <v>319</v>
      </c>
      <c r="H176" s="237">
        <v>32</v>
      </c>
      <c r="I176" s="239">
        <v>0</v>
      </c>
      <c r="J176" s="238">
        <f>ROUND(I176*H176,2)</f>
        <v>0</v>
      </c>
      <c r="K176" s="135"/>
      <c r="L176" s="136"/>
      <c r="M176" s="137" t="s">
        <v>1</v>
      </c>
      <c r="N176" s="138" t="s">
        <v>37</v>
      </c>
      <c r="O176" s="115">
        <v>0</v>
      </c>
      <c r="P176" s="115">
        <f>O176*H176</f>
        <v>0</v>
      </c>
      <c r="Q176" s="115">
        <v>1.2E-4</v>
      </c>
      <c r="R176" s="115">
        <f>Q176*H176</f>
        <v>3.8400000000000001E-3</v>
      </c>
      <c r="S176" s="115">
        <v>0</v>
      </c>
      <c r="T176" s="116">
        <f>S176*H176</f>
        <v>0</v>
      </c>
      <c r="U176" s="29"/>
      <c r="V176" s="29"/>
      <c r="W176" s="29"/>
      <c r="X176" s="29"/>
      <c r="Y176" s="29"/>
      <c r="Z176" s="29"/>
      <c r="AA176" s="29"/>
      <c r="AB176" s="29"/>
      <c r="AC176" s="29"/>
      <c r="AD176" s="29"/>
      <c r="AE176" s="29"/>
      <c r="AR176" s="117" t="s">
        <v>188</v>
      </c>
      <c r="AT176" s="117" t="s">
        <v>316</v>
      </c>
      <c r="AU176" s="117" t="s">
        <v>82</v>
      </c>
      <c r="AY176" s="18" t="s">
        <v>145</v>
      </c>
      <c r="BE176" s="118">
        <f>IF(N176="základní",J176,0)</f>
        <v>0</v>
      </c>
      <c r="BF176" s="118">
        <f>IF(N176="snížená",J176,0)</f>
        <v>0</v>
      </c>
      <c r="BG176" s="118">
        <f>IF(N176="zákl. přenesená",J176,0)</f>
        <v>0</v>
      </c>
      <c r="BH176" s="118">
        <f>IF(N176="sníž. přenesená",J176,0)</f>
        <v>0</v>
      </c>
      <c r="BI176" s="118">
        <f>IF(N176="nulová",J176,0)</f>
        <v>0</v>
      </c>
      <c r="BJ176" s="18" t="s">
        <v>80</v>
      </c>
      <c r="BK176" s="118">
        <f>ROUND(I176*H176,2)</f>
        <v>0</v>
      </c>
      <c r="BL176" s="18" t="s">
        <v>151</v>
      </c>
      <c r="BM176" s="117" t="s">
        <v>1418</v>
      </c>
    </row>
    <row r="177" spans="1:65" s="2" customFormat="1" ht="19.5">
      <c r="A177" s="29"/>
      <c r="B177" s="30"/>
      <c r="C177" s="164"/>
      <c r="D177" s="221" t="s">
        <v>750</v>
      </c>
      <c r="E177" s="164"/>
      <c r="F177" s="245" t="s">
        <v>1412</v>
      </c>
      <c r="G177" s="164"/>
      <c r="H177" s="164"/>
      <c r="I177" s="164"/>
      <c r="J177" s="164"/>
      <c r="K177" s="29"/>
      <c r="L177" s="30"/>
      <c r="M177" s="156"/>
      <c r="N177" s="157"/>
      <c r="O177" s="53"/>
      <c r="P177" s="53"/>
      <c r="Q177" s="53"/>
      <c r="R177" s="53"/>
      <c r="S177" s="53"/>
      <c r="T177" s="54"/>
      <c r="U177" s="29"/>
      <c r="V177" s="29"/>
      <c r="W177" s="29"/>
      <c r="X177" s="29"/>
      <c r="Y177" s="29"/>
      <c r="Z177" s="29"/>
      <c r="AA177" s="29"/>
      <c r="AB177" s="29"/>
      <c r="AC177" s="29"/>
      <c r="AD177" s="29"/>
      <c r="AE177" s="29"/>
      <c r="AT177" s="18" t="s">
        <v>750</v>
      </c>
      <c r="AU177" s="18" t="s">
        <v>82</v>
      </c>
    </row>
    <row r="178" spans="1:65" s="13" customFormat="1">
      <c r="B178" s="119"/>
      <c r="C178" s="220"/>
      <c r="D178" s="221" t="s">
        <v>153</v>
      </c>
      <c r="E178" s="222" t="s">
        <v>1</v>
      </c>
      <c r="F178" s="223" t="s">
        <v>1419</v>
      </c>
      <c r="G178" s="220"/>
      <c r="H178" s="224">
        <v>32</v>
      </c>
      <c r="I178" s="220"/>
      <c r="J178" s="220"/>
      <c r="L178" s="119"/>
      <c r="M178" s="122"/>
      <c r="N178" s="123"/>
      <c r="O178" s="123"/>
      <c r="P178" s="123"/>
      <c r="Q178" s="123"/>
      <c r="R178" s="123"/>
      <c r="S178" s="123"/>
      <c r="T178" s="124"/>
      <c r="AT178" s="121" t="s">
        <v>153</v>
      </c>
      <c r="AU178" s="121" t="s">
        <v>82</v>
      </c>
      <c r="AV178" s="13" t="s">
        <v>82</v>
      </c>
      <c r="AW178" s="13" t="s">
        <v>28</v>
      </c>
      <c r="AX178" s="13" t="s">
        <v>80</v>
      </c>
      <c r="AY178" s="121" t="s">
        <v>145</v>
      </c>
    </row>
    <row r="179" spans="1:65" s="2" customFormat="1" ht="24.2" customHeight="1">
      <c r="A179" s="29"/>
      <c r="B179" s="111"/>
      <c r="C179" s="214" t="s">
        <v>264</v>
      </c>
      <c r="D179" s="214" t="s">
        <v>147</v>
      </c>
      <c r="E179" s="215" t="s">
        <v>1420</v>
      </c>
      <c r="F179" s="216" t="s">
        <v>1421</v>
      </c>
      <c r="G179" s="217" t="s">
        <v>319</v>
      </c>
      <c r="H179" s="218">
        <v>32</v>
      </c>
      <c r="I179" s="239">
        <v>0</v>
      </c>
      <c r="J179" s="219">
        <f>ROUND(I179*H179,2)</f>
        <v>0</v>
      </c>
      <c r="K179" s="112"/>
      <c r="L179" s="30"/>
      <c r="M179" s="113" t="s">
        <v>1</v>
      </c>
      <c r="N179" s="114" t="s">
        <v>37</v>
      </c>
      <c r="O179" s="115">
        <v>0.497</v>
      </c>
      <c r="P179" s="115">
        <f>O179*H179</f>
        <v>15.904</v>
      </c>
      <c r="Q179" s="115">
        <v>0</v>
      </c>
      <c r="R179" s="115">
        <f>Q179*H179</f>
        <v>0</v>
      </c>
      <c r="S179" s="115">
        <v>0</v>
      </c>
      <c r="T179" s="116">
        <f>S179*H179</f>
        <v>0</v>
      </c>
      <c r="U179" s="29"/>
      <c r="V179" s="29"/>
      <c r="W179" s="29"/>
      <c r="X179" s="29"/>
      <c r="Y179" s="29"/>
      <c r="Z179" s="29"/>
      <c r="AA179" s="29"/>
      <c r="AB179" s="29"/>
      <c r="AC179" s="29"/>
      <c r="AD179" s="29"/>
      <c r="AE179" s="29"/>
      <c r="AR179" s="117" t="s">
        <v>151</v>
      </c>
      <c r="AT179" s="117" t="s">
        <v>147</v>
      </c>
      <c r="AU179" s="117" t="s">
        <v>82</v>
      </c>
      <c r="AY179" s="18" t="s">
        <v>145</v>
      </c>
      <c r="BE179" s="118">
        <f>IF(N179="základní",J179,0)</f>
        <v>0</v>
      </c>
      <c r="BF179" s="118">
        <f>IF(N179="snížená",J179,0)</f>
        <v>0</v>
      </c>
      <c r="BG179" s="118">
        <f>IF(N179="zákl. přenesená",J179,0)</f>
        <v>0</v>
      </c>
      <c r="BH179" s="118">
        <f>IF(N179="sníž. přenesená",J179,0)</f>
        <v>0</v>
      </c>
      <c r="BI179" s="118">
        <f>IF(N179="nulová",J179,0)</f>
        <v>0</v>
      </c>
      <c r="BJ179" s="18" t="s">
        <v>80</v>
      </c>
      <c r="BK179" s="118">
        <f>ROUND(I179*H179,2)</f>
        <v>0</v>
      </c>
      <c r="BL179" s="18" t="s">
        <v>151</v>
      </c>
      <c r="BM179" s="117" t="s">
        <v>1422</v>
      </c>
    </row>
    <row r="180" spans="1:65" s="2" customFormat="1" ht="19.5">
      <c r="A180" s="29"/>
      <c r="B180" s="30"/>
      <c r="C180" s="164"/>
      <c r="D180" s="221" t="s">
        <v>750</v>
      </c>
      <c r="E180" s="164"/>
      <c r="F180" s="245" t="s">
        <v>1412</v>
      </c>
      <c r="G180" s="164"/>
      <c r="H180" s="164"/>
      <c r="I180" s="164"/>
      <c r="J180" s="164"/>
      <c r="K180" s="29"/>
      <c r="L180" s="30"/>
      <c r="M180" s="156"/>
      <c r="N180" s="157"/>
      <c r="O180" s="53"/>
      <c r="P180" s="53"/>
      <c r="Q180" s="53"/>
      <c r="R180" s="53"/>
      <c r="S180" s="53"/>
      <c r="T180" s="54"/>
      <c r="U180" s="29"/>
      <c r="V180" s="29"/>
      <c r="W180" s="29"/>
      <c r="X180" s="29"/>
      <c r="Y180" s="29"/>
      <c r="Z180" s="29"/>
      <c r="AA180" s="29"/>
      <c r="AB180" s="29"/>
      <c r="AC180" s="29"/>
      <c r="AD180" s="29"/>
      <c r="AE180" s="29"/>
      <c r="AT180" s="18" t="s">
        <v>750</v>
      </c>
      <c r="AU180" s="18" t="s">
        <v>82</v>
      </c>
    </row>
    <row r="181" spans="1:65" s="13" customFormat="1">
      <c r="B181" s="119"/>
      <c r="C181" s="220"/>
      <c r="D181" s="221" t="s">
        <v>153</v>
      </c>
      <c r="E181" s="222" t="s">
        <v>1</v>
      </c>
      <c r="F181" s="223" t="s">
        <v>1419</v>
      </c>
      <c r="G181" s="220"/>
      <c r="H181" s="224">
        <v>32</v>
      </c>
      <c r="I181" s="220"/>
      <c r="J181" s="220"/>
      <c r="L181" s="119"/>
      <c r="M181" s="122"/>
      <c r="N181" s="123"/>
      <c r="O181" s="123"/>
      <c r="P181" s="123"/>
      <c r="Q181" s="123"/>
      <c r="R181" s="123"/>
      <c r="S181" s="123"/>
      <c r="T181" s="124"/>
      <c r="AT181" s="121" t="s">
        <v>153</v>
      </c>
      <c r="AU181" s="121" t="s">
        <v>82</v>
      </c>
      <c r="AV181" s="13" t="s">
        <v>82</v>
      </c>
      <c r="AW181" s="13" t="s">
        <v>28</v>
      </c>
      <c r="AX181" s="13" t="s">
        <v>80</v>
      </c>
      <c r="AY181" s="121" t="s">
        <v>145</v>
      </c>
    </row>
    <row r="182" spans="1:65" s="2" customFormat="1" ht="16.5" customHeight="1">
      <c r="A182" s="29"/>
      <c r="B182" s="111"/>
      <c r="C182" s="233" t="s">
        <v>268</v>
      </c>
      <c r="D182" s="233" t="s">
        <v>316</v>
      </c>
      <c r="E182" s="234" t="s">
        <v>1423</v>
      </c>
      <c r="F182" s="235" t="s">
        <v>1424</v>
      </c>
      <c r="G182" s="236" t="s">
        <v>319</v>
      </c>
      <c r="H182" s="237">
        <v>32</v>
      </c>
      <c r="I182" s="239">
        <v>0</v>
      </c>
      <c r="J182" s="238">
        <f t="shared" ref="J182:J189" si="0">ROUND(I182*H182,2)</f>
        <v>0</v>
      </c>
      <c r="K182" s="135"/>
      <c r="L182" s="136"/>
      <c r="M182" s="137" t="s">
        <v>1</v>
      </c>
      <c r="N182" s="138" t="s">
        <v>37</v>
      </c>
      <c r="O182" s="115">
        <v>0</v>
      </c>
      <c r="P182" s="115">
        <f t="shared" ref="P182:P189" si="1">O182*H182</f>
        <v>0</v>
      </c>
      <c r="Q182" s="115">
        <v>1E-4</v>
      </c>
      <c r="R182" s="115">
        <f t="shared" ref="R182:R189" si="2">Q182*H182</f>
        <v>3.2000000000000002E-3</v>
      </c>
      <c r="S182" s="115">
        <v>0</v>
      </c>
      <c r="T182" s="116">
        <f t="shared" ref="T182:T189" si="3">S182*H182</f>
        <v>0</v>
      </c>
      <c r="U182" s="29"/>
      <c r="V182" s="29"/>
      <c r="W182" s="29"/>
      <c r="X182" s="29"/>
      <c r="Y182" s="29"/>
      <c r="Z182" s="29"/>
      <c r="AA182" s="29"/>
      <c r="AB182" s="29"/>
      <c r="AC182" s="29"/>
      <c r="AD182" s="29"/>
      <c r="AE182" s="29"/>
      <c r="AR182" s="117" t="s">
        <v>188</v>
      </c>
      <c r="AT182" s="117" t="s">
        <v>316</v>
      </c>
      <c r="AU182" s="117" t="s">
        <v>82</v>
      </c>
      <c r="AY182" s="18" t="s">
        <v>145</v>
      </c>
      <c r="BE182" s="118">
        <f t="shared" ref="BE182:BE189" si="4">IF(N182="základní",J182,0)</f>
        <v>0</v>
      </c>
      <c r="BF182" s="118">
        <f t="shared" ref="BF182:BF189" si="5">IF(N182="snížená",J182,0)</f>
        <v>0</v>
      </c>
      <c r="BG182" s="118">
        <f t="shared" ref="BG182:BG189" si="6">IF(N182="zákl. přenesená",J182,0)</f>
        <v>0</v>
      </c>
      <c r="BH182" s="118">
        <f t="shared" ref="BH182:BH189" si="7">IF(N182="sníž. přenesená",J182,0)</f>
        <v>0</v>
      </c>
      <c r="BI182" s="118">
        <f t="shared" ref="BI182:BI189" si="8">IF(N182="nulová",J182,0)</f>
        <v>0</v>
      </c>
      <c r="BJ182" s="18" t="s">
        <v>80</v>
      </c>
      <c r="BK182" s="118">
        <f t="shared" ref="BK182:BK189" si="9">ROUND(I182*H182,2)</f>
        <v>0</v>
      </c>
      <c r="BL182" s="18" t="s">
        <v>151</v>
      </c>
      <c r="BM182" s="117" t="s">
        <v>1425</v>
      </c>
    </row>
    <row r="183" spans="1:65" s="2" customFormat="1" ht="24.2" customHeight="1">
      <c r="A183" s="29"/>
      <c r="B183" s="111"/>
      <c r="C183" s="214" t="s">
        <v>276</v>
      </c>
      <c r="D183" s="214" t="s">
        <v>147</v>
      </c>
      <c r="E183" s="215" t="s">
        <v>1409</v>
      </c>
      <c r="F183" s="216" t="s">
        <v>1410</v>
      </c>
      <c r="G183" s="217" t="s">
        <v>319</v>
      </c>
      <c r="H183" s="218">
        <v>20</v>
      </c>
      <c r="I183" s="239">
        <v>0</v>
      </c>
      <c r="J183" s="219">
        <f t="shared" si="0"/>
        <v>0</v>
      </c>
      <c r="K183" s="112"/>
      <c r="L183" s="30"/>
      <c r="M183" s="113" t="s">
        <v>1</v>
      </c>
      <c r="N183" s="114" t="s">
        <v>37</v>
      </c>
      <c r="O183" s="115">
        <v>0.52600000000000002</v>
      </c>
      <c r="P183" s="115">
        <f t="shared" si="1"/>
        <v>10.52</v>
      </c>
      <c r="Q183" s="115">
        <v>0</v>
      </c>
      <c r="R183" s="115">
        <f t="shared" si="2"/>
        <v>0</v>
      </c>
      <c r="S183" s="115">
        <v>0</v>
      </c>
      <c r="T183" s="116">
        <f t="shared" si="3"/>
        <v>0</v>
      </c>
      <c r="U183" s="29"/>
      <c r="V183" s="29"/>
      <c r="W183" s="29"/>
      <c r="X183" s="29"/>
      <c r="Y183" s="29"/>
      <c r="Z183" s="29"/>
      <c r="AA183" s="29"/>
      <c r="AB183" s="29"/>
      <c r="AC183" s="29"/>
      <c r="AD183" s="29"/>
      <c r="AE183" s="29"/>
      <c r="AR183" s="117" t="s">
        <v>151</v>
      </c>
      <c r="AT183" s="117" t="s">
        <v>147</v>
      </c>
      <c r="AU183" s="117" t="s">
        <v>82</v>
      </c>
      <c r="AY183" s="18" t="s">
        <v>145</v>
      </c>
      <c r="BE183" s="118">
        <f t="shared" si="4"/>
        <v>0</v>
      </c>
      <c r="BF183" s="118">
        <f t="shared" si="5"/>
        <v>0</v>
      </c>
      <c r="BG183" s="118">
        <f t="shared" si="6"/>
        <v>0</v>
      </c>
      <c r="BH183" s="118">
        <f t="shared" si="7"/>
        <v>0</v>
      </c>
      <c r="BI183" s="118">
        <f t="shared" si="8"/>
        <v>0</v>
      </c>
      <c r="BJ183" s="18" t="s">
        <v>80</v>
      </c>
      <c r="BK183" s="118">
        <f t="shared" si="9"/>
        <v>0</v>
      </c>
      <c r="BL183" s="18" t="s">
        <v>151</v>
      </c>
      <c r="BM183" s="117" t="s">
        <v>1426</v>
      </c>
    </row>
    <row r="184" spans="1:65" s="2" customFormat="1" ht="16.5" customHeight="1">
      <c r="A184" s="29"/>
      <c r="B184" s="111"/>
      <c r="C184" s="233" t="s">
        <v>281</v>
      </c>
      <c r="D184" s="233" t="s">
        <v>316</v>
      </c>
      <c r="E184" s="234" t="s">
        <v>1413</v>
      </c>
      <c r="F184" s="235" t="s">
        <v>1414</v>
      </c>
      <c r="G184" s="236" t="s">
        <v>319</v>
      </c>
      <c r="H184" s="237">
        <v>4</v>
      </c>
      <c r="I184" s="239">
        <v>0</v>
      </c>
      <c r="J184" s="238">
        <f t="shared" si="0"/>
        <v>0</v>
      </c>
      <c r="K184" s="135"/>
      <c r="L184" s="136"/>
      <c r="M184" s="137" t="s">
        <v>1</v>
      </c>
      <c r="N184" s="138" t="s">
        <v>37</v>
      </c>
      <c r="O184" s="115">
        <v>0</v>
      </c>
      <c r="P184" s="115">
        <f t="shared" si="1"/>
        <v>0</v>
      </c>
      <c r="Q184" s="115">
        <v>1.2999999999999999E-4</v>
      </c>
      <c r="R184" s="115">
        <f t="shared" si="2"/>
        <v>5.1999999999999995E-4</v>
      </c>
      <c r="S184" s="115">
        <v>0</v>
      </c>
      <c r="T184" s="116">
        <f t="shared" si="3"/>
        <v>0</v>
      </c>
      <c r="U184" s="29"/>
      <c r="V184" s="29"/>
      <c r="W184" s="29"/>
      <c r="X184" s="29"/>
      <c r="Y184" s="29"/>
      <c r="Z184" s="29"/>
      <c r="AA184" s="29"/>
      <c r="AB184" s="29"/>
      <c r="AC184" s="29"/>
      <c r="AD184" s="29"/>
      <c r="AE184" s="29"/>
      <c r="AR184" s="117" t="s">
        <v>188</v>
      </c>
      <c r="AT184" s="117" t="s">
        <v>316</v>
      </c>
      <c r="AU184" s="117" t="s">
        <v>82</v>
      </c>
      <c r="AY184" s="18" t="s">
        <v>145</v>
      </c>
      <c r="BE184" s="118">
        <f t="shared" si="4"/>
        <v>0</v>
      </c>
      <c r="BF184" s="118">
        <f t="shared" si="5"/>
        <v>0</v>
      </c>
      <c r="BG184" s="118">
        <f t="shared" si="6"/>
        <v>0</v>
      </c>
      <c r="BH184" s="118">
        <f t="shared" si="7"/>
        <v>0</v>
      </c>
      <c r="BI184" s="118">
        <f t="shared" si="8"/>
        <v>0</v>
      </c>
      <c r="BJ184" s="18" t="s">
        <v>80</v>
      </c>
      <c r="BK184" s="118">
        <f t="shared" si="9"/>
        <v>0</v>
      </c>
      <c r="BL184" s="18" t="s">
        <v>151</v>
      </c>
      <c r="BM184" s="117" t="s">
        <v>1427</v>
      </c>
    </row>
    <row r="185" spans="1:65" s="2" customFormat="1" ht="16.5" customHeight="1">
      <c r="A185" s="29"/>
      <c r="B185" s="111"/>
      <c r="C185" s="233" t="s">
        <v>285</v>
      </c>
      <c r="D185" s="233" t="s">
        <v>316</v>
      </c>
      <c r="E185" s="234" t="s">
        <v>1416</v>
      </c>
      <c r="F185" s="235" t="s">
        <v>1417</v>
      </c>
      <c r="G185" s="236" t="s">
        <v>319</v>
      </c>
      <c r="H185" s="237">
        <v>16</v>
      </c>
      <c r="I185" s="239">
        <v>0</v>
      </c>
      <c r="J185" s="238">
        <f t="shared" si="0"/>
        <v>0</v>
      </c>
      <c r="K185" s="135"/>
      <c r="L185" s="136"/>
      <c r="M185" s="137" t="s">
        <v>1</v>
      </c>
      <c r="N185" s="138" t="s">
        <v>37</v>
      </c>
      <c r="O185" s="115">
        <v>0</v>
      </c>
      <c r="P185" s="115">
        <f t="shared" si="1"/>
        <v>0</v>
      </c>
      <c r="Q185" s="115">
        <v>1.2E-4</v>
      </c>
      <c r="R185" s="115">
        <f t="shared" si="2"/>
        <v>1.92E-3</v>
      </c>
      <c r="S185" s="115">
        <v>0</v>
      </c>
      <c r="T185" s="116">
        <f t="shared" si="3"/>
        <v>0</v>
      </c>
      <c r="U185" s="29"/>
      <c r="V185" s="29"/>
      <c r="W185" s="29"/>
      <c r="X185" s="29"/>
      <c r="Y185" s="29"/>
      <c r="Z185" s="29"/>
      <c r="AA185" s="29"/>
      <c r="AB185" s="29"/>
      <c r="AC185" s="29"/>
      <c r="AD185" s="29"/>
      <c r="AE185" s="29"/>
      <c r="AR185" s="117" t="s">
        <v>188</v>
      </c>
      <c r="AT185" s="117" t="s">
        <v>316</v>
      </c>
      <c r="AU185" s="117" t="s">
        <v>82</v>
      </c>
      <c r="AY185" s="18" t="s">
        <v>145</v>
      </c>
      <c r="BE185" s="118">
        <f t="shared" si="4"/>
        <v>0</v>
      </c>
      <c r="BF185" s="118">
        <f t="shared" si="5"/>
        <v>0</v>
      </c>
      <c r="BG185" s="118">
        <f t="shared" si="6"/>
        <v>0</v>
      </c>
      <c r="BH185" s="118">
        <f t="shared" si="7"/>
        <v>0</v>
      </c>
      <c r="BI185" s="118">
        <f t="shared" si="8"/>
        <v>0</v>
      </c>
      <c r="BJ185" s="18" t="s">
        <v>80</v>
      </c>
      <c r="BK185" s="118">
        <f t="shared" si="9"/>
        <v>0</v>
      </c>
      <c r="BL185" s="18" t="s">
        <v>151</v>
      </c>
      <c r="BM185" s="117" t="s">
        <v>1428</v>
      </c>
    </row>
    <row r="186" spans="1:65" s="2" customFormat="1" ht="24.2" customHeight="1">
      <c r="A186" s="29"/>
      <c r="B186" s="111"/>
      <c r="C186" s="214" t="s">
        <v>289</v>
      </c>
      <c r="D186" s="214" t="s">
        <v>147</v>
      </c>
      <c r="E186" s="215" t="s">
        <v>1429</v>
      </c>
      <c r="F186" s="216" t="s">
        <v>1430</v>
      </c>
      <c r="G186" s="217" t="s">
        <v>319</v>
      </c>
      <c r="H186" s="218">
        <v>16</v>
      </c>
      <c r="I186" s="239">
        <v>0</v>
      </c>
      <c r="J186" s="219">
        <f t="shared" si="0"/>
        <v>0</v>
      </c>
      <c r="K186" s="112"/>
      <c r="L186" s="30"/>
      <c r="M186" s="113" t="s">
        <v>1</v>
      </c>
      <c r="N186" s="114" t="s">
        <v>37</v>
      </c>
      <c r="O186" s="115">
        <v>0.48499999999999999</v>
      </c>
      <c r="P186" s="115">
        <f t="shared" si="1"/>
        <v>7.76</v>
      </c>
      <c r="Q186" s="115">
        <v>0</v>
      </c>
      <c r="R186" s="115">
        <f t="shared" si="2"/>
        <v>0</v>
      </c>
      <c r="S186" s="115">
        <v>0</v>
      </c>
      <c r="T186" s="116">
        <f t="shared" si="3"/>
        <v>0</v>
      </c>
      <c r="U186" s="29"/>
      <c r="V186" s="29"/>
      <c r="W186" s="29"/>
      <c r="X186" s="29"/>
      <c r="Y186" s="29"/>
      <c r="Z186" s="29"/>
      <c r="AA186" s="29"/>
      <c r="AB186" s="29"/>
      <c r="AC186" s="29"/>
      <c r="AD186" s="29"/>
      <c r="AE186" s="29"/>
      <c r="AR186" s="117" t="s">
        <v>151</v>
      </c>
      <c r="AT186" s="117" t="s">
        <v>147</v>
      </c>
      <c r="AU186" s="117" t="s">
        <v>82</v>
      </c>
      <c r="AY186" s="18" t="s">
        <v>145</v>
      </c>
      <c r="BE186" s="118">
        <f t="shared" si="4"/>
        <v>0</v>
      </c>
      <c r="BF186" s="118">
        <f t="shared" si="5"/>
        <v>0</v>
      </c>
      <c r="BG186" s="118">
        <f t="shared" si="6"/>
        <v>0</v>
      </c>
      <c r="BH186" s="118">
        <f t="shared" si="7"/>
        <v>0</v>
      </c>
      <c r="BI186" s="118">
        <f t="shared" si="8"/>
        <v>0</v>
      </c>
      <c r="BJ186" s="18" t="s">
        <v>80</v>
      </c>
      <c r="BK186" s="118">
        <f t="shared" si="9"/>
        <v>0</v>
      </c>
      <c r="BL186" s="18" t="s">
        <v>151</v>
      </c>
      <c r="BM186" s="117" t="s">
        <v>1431</v>
      </c>
    </row>
    <row r="187" spans="1:65" s="2" customFormat="1" ht="16.5" customHeight="1">
      <c r="A187" s="29"/>
      <c r="B187" s="111"/>
      <c r="C187" s="233" t="s">
        <v>293</v>
      </c>
      <c r="D187" s="233" t="s">
        <v>316</v>
      </c>
      <c r="E187" s="234" t="s">
        <v>1432</v>
      </c>
      <c r="F187" s="235" t="s">
        <v>1433</v>
      </c>
      <c r="G187" s="236" t="s">
        <v>319</v>
      </c>
      <c r="H187" s="237">
        <v>16</v>
      </c>
      <c r="I187" s="239">
        <v>0</v>
      </c>
      <c r="J187" s="238">
        <f t="shared" si="0"/>
        <v>0</v>
      </c>
      <c r="K187" s="135"/>
      <c r="L187" s="136"/>
      <c r="M187" s="137" t="s">
        <v>1</v>
      </c>
      <c r="N187" s="138" t="s">
        <v>37</v>
      </c>
      <c r="O187" s="115">
        <v>0</v>
      </c>
      <c r="P187" s="115">
        <f t="shared" si="1"/>
        <v>0</v>
      </c>
      <c r="Q187" s="115">
        <v>1.6000000000000001E-4</v>
      </c>
      <c r="R187" s="115">
        <f t="shared" si="2"/>
        <v>2.5600000000000002E-3</v>
      </c>
      <c r="S187" s="115">
        <v>0</v>
      </c>
      <c r="T187" s="116">
        <f t="shared" si="3"/>
        <v>0</v>
      </c>
      <c r="U187" s="29"/>
      <c r="V187" s="29"/>
      <c r="W187" s="29"/>
      <c r="X187" s="29"/>
      <c r="Y187" s="29"/>
      <c r="Z187" s="29"/>
      <c r="AA187" s="29"/>
      <c r="AB187" s="29"/>
      <c r="AC187" s="29"/>
      <c r="AD187" s="29"/>
      <c r="AE187" s="29"/>
      <c r="AR187" s="117" t="s">
        <v>188</v>
      </c>
      <c r="AT187" s="117" t="s">
        <v>316</v>
      </c>
      <c r="AU187" s="117" t="s">
        <v>82</v>
      </c>
      <c r="AY187" s="18" t="s">
        <v>145</v>
      </c>
      <c r="BE187" s="118">
        <f t="shared" si="4"/>
        <v>0</v>
      </c>
      <c r="BF187" s="118">
        <f t="shared" si="5"/>
        <v>0</v>
      </c>
      <c r="BG187" s="118">
        <f t="shared" si="6"/>
        <v>0</v>
      </c>
      <c r="BH187" s="118">
        <f t="shared" si="7"/>
        <v>0</v>
      </c>
      <c r="BI187" s="118">
        <f t="shared" si="8"/>
        <v>0</v>
      </c>
      <c r="BJ187" s="18" t="s">
        <v>80</v>
      </c>
      <c r="BK187" s="118">
        <f t="shared" si="9"/>
        <v>0</v>
      </c>
      <c r="BL187" s="18" t="s">
        <v>151</v>
      </c>
      <c r="BM187" s="117" t="s">
        <v>1434</v>
      </c>
    </row>
    <row r="188" spans="1:65" s="2" customFormat="1" ht="16.5" customHeight="1">
      <c r="A188" s="29"/>
      <c r="B188" s="111"/>
      <c r="C188" s="214" t="s">
        <v>297</v>
      </c>
      <c r="D188" s="214" t="s">
        <v>147</v>
      </c>
      <c r="E188" s="215" t="s">
        <v>1435</v>
      </c>
      <c r="F188" s="216" t="s">
        <v>1436</v>
      </c>
      <c r="G188" s="217" t="s">
        <v>319</v>
      </c>
      <c r="H188" s="218">
        <v>1</v>
      </c>
      <c r="I188" s="239">
        <v>0</v>
      </c>
      <c r="J188" s="219">
        <f t="shared" si="0"/>
        <v>0</v>
      </c>
      <c r="K188" s="112"/>
      <c r="L188" s="30"/>
      <c r="M188" s="113" t="s">
        <v>1</v>
      </c>
      <c r="N188" s="114" t="s">
        <v>37</v>
      </c>
      <c r="O188" s="115">
        <v>0.77900000000000003</v>
      </c>
      <c r="P188" s="115">
        <f t="shared" si="1"/>
        <v>0.77900000000000003</v>
      </c>
      <c r="Q188" s="115">
        <v>0.46439999999999998</v>
      </c>
      <c r="R188" s="115">
        <f t="shared" si="2"/>
        <v>0.46439999999999998</v>
      </c>
      <c r="S188" s="115">
        <v>0</v>
      </c>
      <c r="T188" s="116">
        <f t="shared" si="3"/>
        <v>0</v>
      </c>
      <c r="U188" s="29"/>
      <c r="V188" s="29"/>
      <c r="W188" s="29"/>
      <c r="X188" s="29"/>
      <c r="Y188" s="29"/>
      <c r="Z188" s="29"/>
      <c r="AA188" s="29"/>
      <c r="AB188" s="29"/>
      <c r="AC188" s="29"/>
      <c r="AD188" s="29"/>
      <c r="AE188" s="29"/>
      <c r="AR188" s="117" t="s">
        <v>151</v>
      </c>
      <c r="AT188" s="117" t="s">
        <v>147</v>
      </c>
      <c r="AU188" s="117" t="s">
        <v>82</v>
      </c>
      <c r="AY188" s="18" t="s">
        <v>145</v>
      </c>
      <c r="BE188" s="118">
        <f t="shared" si="4"/>
        <v>0</v>
      </c>
      <c r="BF188" s="118">
        <f t="shared" si="5"/>
        <v>0</v>
      </c>
      <c r="BG188" s="118">
        <f t="shared" si="6"/>
        <v>0</v>
      </c>
      <c r="BH188" s="118">
        <f t="shared" si="7"/>
        <v>0</v>
      </c>
      <c r="BI188" s="118">
        <f t="shared" si="8"/>
        <v>0</v>
      </c>
      <c r="BJ188" s="18" t="s">
        <v>80</v>
      </c>
      <c r="BK188" s="118">
        <f t="shared" si="9"/>
        <v>0</v>
      </c>
      <c r="BL188" s="18" t="s">
        <v>151</v>
      </c>
      <c r="BM188" s="117" t="s">
        <v>1437</v>
      </c>
    </row>
    <row r="189" spans="1:65" s="2" customFormat="1" ht="16.5" customHeight="1">
      <c r="A189" s="29"/>
      <c r="B189" s="111"/>
      <c r="C189" s="233" t="s">
        <v>160</v>
      </c>
      <c r="D189" s="233" t="s">
        <v>316</v>
      </c>
      <c r="E189" s="234" t="s">
        <v>1438</v>
      </c>
      <c r="F189" s="235" t="s">
        <v>1439</v>
      </c>
      <c r="G189" s="236" t="s">
        <v>319</v>
      </c>
      <c r="H189" s="237">
        <v>1</v>
      </c>
      <c r="I189" s="239">
        <v>0</v>
      </c>
      <c r="J189" s="238">
        <f t="shared" si="0"/>
        <v>0</v>
      </c>
      <c r="K189" s="135"/>
      <c r="L189" s="136"/>
      <c r="M189" s="137" t="s">
        <v>1</v>
      </c>
      <c r="N189" s="138" t="s">
        <v>37</v>
      </c>
      <c r="O189" s="115">
        <v>0</v>
      </c>
      <c r="P189" s="115">
        <f t="shared" si="1"/>
        <v>0</v>
      </c>
      <c r="Q189" s="115">
        <v>0.108</v>
      </c>
      <c r="R189" s="115">
        <f t="shared" si="2"/>
        <v>0.108</v>
      </c>
      <c r="S189" s="115">
        <v>0</v>
      </c>
      <c r="T189" s="116">
        <f t="shared" si="3"/>
        <v>0</v>
      </c>
      <c r="U189" s="29"/>
      <c r="V189" s="29"/>
      <c r="W189" s="29"/>
      <c r="X189" s="29"/>
      <c r="Y189" s="29"/>
      <c r="Z189" s="29"/>
      <c r="AA189" s="29"/>
      <c r="AB189" s="29"/>
      <c r="AC189" s="29"/>
      <c r="AD189" s="29"/>
      <c r="AE189" s="29"/>
      <c r="AR189" s="117" t="s">
        <v>188</v>
      </c>
      <c r="AT189" s="117" t="s">
        <v>316</v>
      </c>
      <c r="AU189" s="117" t="s">
        <v>82</v>
      </c>
      <c r="AY189" s="18" t="s">
        <v>145</v>
      </c>
      <c r="BE189" s="118">
        <f t="shared" si="4"/>
        <v>0</v>
      </c>
      <c r="BF189" s="118">
        <f t="shared" si="5"/>
        <v>0</v>
      </c>
      <c r="BG189" s="118">
        <f t="shared" si="6"/>
        <v>0</v>
      </c>
      <c r="BH189" s="118">
        <f t="shared" si="7"/>
        <v>0</v>
      </c>
      <c r="BI189" s="118">
        <f t="shared" si="8"/>
        <v>0</v>
      </c>
      <c r="BJ189" s="18" t="s">
        <v>80</v>
      </c>
      <c r="BK189" s="118">
        <f t="shared" si="9"/>
        <v>0</v>
      </c>
      <c r="BL189" s="18" t="s">
        <v>151</v>
      </c>
      <c r="BM189" s="117" t="s">
        <v>1440</v>
      </c>
    </row>
    <row r="190" spans="1:65" s="2" customFormat="1" ht="78">
      <c r="A190" s="29"/>
      <c r="B190" s="30"/>
      <c r="C190" s="164"/>
      <c r="D190" s="221" t="s">
        <v>750</v>
      </c>
      <c r="E190" s="164"/>
      <c r="F190" s="245" t="s">
        <v>1441</v>
      </c>
      <c r="G190" s="164"/>
      <c r="H190" s="164"/>
      <c r="I190" s="164"/>
      <c r="J190" s="164"/>
      <c r="K190" s="29"/>
      <c r="L190" s="30"/>
      <c r="M190" s="156"/>
      <c r="N190" s="157"/>
      <c r="O190" s="53"/>
      <c r="P190" s="53"/>
      <c r="Q190" s="53"/>
      <c r="R190" s="53"/>
      <c r="S190" s="53"/>
      <c r="T190" s="54"/>
      <c r="U190" s="29"/>
      <c r="V190" s="29"/>
      <c r="W190" s="29"/>
      <c r="X190" s="29"/>
      <c r="Y190" s="29"/>
      <c r="Z190" s="29"/>
      <c r="AA190" s="29"/>
      <c r="AB190" s="29"/>
      <c r="AC190" s="29"/>
      <c r="AD190" s="29"/>
      <c r="AE190" s="29"/>
      <c r="AT190" s="18" t="s">
        <v>750</v>
      </c>
      <c r="AU190" s="18" t="s">
        <v>82</v>
      </c>
    </row>
    <row r="191" spans="1:65" s="2" customFormat="1" ht="24.2" customHeight="1">
      <c r="A191" s="29"/>
      <c r="B191" s="111"/>
      <c r="C191" s="214" t="s">
        <v>307</v>
      </c>
      <c r="D191" s="214" t="s">
        <v>147</v>
      </c>
      <c r="E191" s="215" t="s">
        <v>1442</v>
      </c>
      <c r="F191" s="216" t="s">
        <v>1443</v>
      </c>
      <c r="G191" s="217" t="s">
        <v>365</v>
      </c>
      <c r="H191" s="218">
        <v>58</v>
      </c>
      <c r="I191" s="239">
        <v>0</v>
      </c>
      <c r="J191" s="219">
        <f>ROUND(I191*H191,2)</f>
        <v>0</v>
      </c>
      <c r="K191" s="112"/>
      <c r="L191" s="30"/>
      <c r="M191" s="113" t="s">
        <v>1</v>
      </c>
      <c r="N191" s="114" t="s">
        <v>37</v>
      </c>
      <c r="O191" s="115">
        <v>0.12</v>
      </c>
      <c r="P191" s="115">
        <f>O191*H191</f>
        <v>6.96</v>
      </c>
      <c r="Q191" s="115">
        <v>0</v>
      </c>
      <c r="R191" s="115">
        <f>Q191*H191</f>
        <v>0</v>
      </c>
      <c r="S191" s="115">
        <v>0</v>
      </c>
      <c r="T191" s="116">
        <f>S191*H191</f>
        <v>0</v>
      </c>
      <c r="U191" s="29"/>
      <c r="V191" s="29"/>
      <c r="W191" s="29"/>
      <c r="X191" s="29"/>
      <c r="Y191" s="29"/>
      <c r="Z191" s="29"/>
      <c r="AA191" s="29"/>
      <c r="AB191" s="29"/>
      <c r="AC191" s="29"/>
      <c r="AD191" s="29"/>
      <c r="AE191" s="29"/>
      <c r="AR191" s="117" t="s">
        <v>583</v>
      </c>
      <c r="AT191" s="117" t="s">
        <v>147</v>
      </c>
      <c r="AU191" s="117" t="s">
        <v>82</v>
      </c>
      <c r="AY191" s="18" t="s">
        <v>145</v>
      </c>
      <c r="BE191" s="118">
        <f>IF(N191="základní",J191,0)</f>
        <v>0</v>
      </c>
      <c r="BF191" s="118">
        <f>IF(N191="snížená",J191,0)</f>
        <v>0</v>
      </c>
      <c r="BG191" s="118">
        <f>IF(N191="zákl. přenesená",J191,0)</f>
        <v>0</v>
      </c>
      <c r="BH191" s="118">
        <f>IF(N191="sníž. přenesená",J191,0)</f>
        <v>0</v>
      </c>
      <c r="BI191" s="118">
        <f>IF(N191="nulová",J191,0)</f>
        <v>0</v>
      </c>
      <c r="BJ191" s="18" t="s">
        <v>80</v>
      </c>
      <c r="BK191" s="118">
        <f>ROUND(I191*H191,2)</f>
        <v>0</v>
      </c>
      <c r="BL191" s="18" t="s">
        <v>583</v>
      </c>
      <c r="BM191" s="117" t="s">
        <v>1444</v>
      </c>
    </row>
    <row r="192" spans="1:65" s="2" customFormat="1" ht="21.75" customHeight="1">
      <c r="A192" s="29"/>
      <c r="B192" s="111"/>
      <c r="C192" s="233" t="s">
        <v>311</v>
      </c>
      <c r="D192" s="233" t="s">
        <v>316</v>
      </c>
      <c r="E192" s="234" t="s">
        <v>1445</v>
      </c>
      <c r="F192" s="235" t="s">
        <v>1446</v>
      </c>
      <c r="G192" s="236" t="s">
        <v>365</v>
      </c>
      <c r="H192" s="237">
        <v>60.9</v>
      </c>
      <c r="I192" s="239">
        <v>0</v>
      </c>
      <c r="J192" s="238">
        <f>ROUND(I192*H192,2)</f>
        <v>0</v>
      </c>
      <c r="K192" s="135"/>
      <c r="L192" s="136"/>
      <c r="M192" s="137" t="s">
        <v>1</v>
      </c>
      <c r="N192" s="138" t="s">
        <v>37</v>
      </c>
      <c r="O192" s="115">
        <v>0</v>
      </c>
      <c r="P192" s="115">
        <f>O192*H192</f>
        <v>0</v>
      </c>
      <c r="Q192" s="115">
        <v>6.8999999999999997E-4</v>
      </c>
      <c r="R192" s="115">
        <f>Q192*H192</f>
        <v>4.2020999999999996E-2</v>
      </c>
      <c r="S192" s="115">
        <v>0</v>
      </c>
      <c r="T192" s="116">
        <f>S192*H192</f>
        <v>0</v>
      </c>
      <c r="U192" s="29"/>
      <c r="V192" s="29"/>
      <c r="W192" s="29"/>
      <c r="X192" s="29"/>
      <c r="Y192" s="29"/>
      <c r="Z192" s="29"/>
      <c r="AA192" s="29"/>
      <c r="AB192" s="29"/>
      <c r="AC192" s="29"/>
      <c r="AD192" s="29"/>
      <c r="AE192" s="29"/>
      <c r="AR192" s="117" t="s">
        <v>687</v>
      </c>
      <c r="AT192" s="117" t="s">
        <v>316</v>
      </c>
      <c r="AU192" s="117" t="s">
        <v>82</v>
      </c>
      <c r="AY192" s="18" t="s">
        <v>145</v>
      </c>
      <c r="BE192" s="118">
        <f>IF(N192="základní",J192,0)</f>
        <v>0</v>
      </c>
      <c r="BF192" s="118">
        <f>IF(N192="snížená",J192,0)</f>
        <v>0</v>
      </c>
      <c r="BG192" s="118">
        <f>IF(N192="zákl. přenesená",J192,0)</f>
        <v>0</v>
      </c>
      <c r="BH192" s="118">
        <f>IF(N192="sníž. přenesená",J192,0)</f>
        <v>0</v>
      </c>
      <c r="BI192" s="118">
        <f>IF(N192="nulová",J192,0)</f>
        <v>0</v>
      </c>
      <c r="BJ192" s="18" t="s">
        <v>80</v>
      </c>
      <c r="BK192" s="118">
        <f>ROUND(I192*H192,2)</f>
        <v>0</v>
      </c>
      <c r="BL192" s="18" t="s">
        <v>687</v>
      </c>
      <c r="BM192" s="117" t="s">
        <v>1447</v>
      </c>
    </row>
    <row r="193" spans="1:65" s="13" customFormat="1">
      <c r="B193" s="119"/>
      <c r="C193" s="220"/>
      <c r="D193" s="221" t="s">
        <v>153</v>
      </c>
      <c r="E193" s="220"/>
      <c r="F193" s="223" t="s">
        <v>1448</v>
      </c>
      <c r="G193" s="220"/>
      <c r="H193" s="224">
        <v>60.9</v>
      </c>
      <c r="I193" s="220"/>
      <c r="J193" s="220"/>
      <c r="L193" s="119"/>
      <c r="M193" s="122"/>
      <c r="N193" s="123"/>
      <c r="O193" s="123"/>
      <c r="P193" s="123"/>
      <c r="Q193" s="123"/>
      <c r="R193" s="123"/>
      <c r="S193" s="123"/>
      <c r="T193" s="124"/>
      <c r="AT193" s="121" t="s">
        <v>153</v>
      </c>
      <c r="AU193" s="121" t="s">
        <v>82</v>
      </c>
      <c r="AV193" s="13" t="s">
        <v>82</v>
      </c>
      <c r="AW193" s="13" t="s">
        <v>3</v>
      </c>
      <c r="AX193" s="13" t="s">
        <v>80</v>
      </c>
      <c r="AY193" s="121" t="s">
        <v>145</v>
      </c>
    </row>
    <row r="194" spans="1:65" s="2" customFormat="1" ht="16.5" customHeight="1">
      <c r="A194" s="29"/>
      <c r="B194" s="111"/>
      <c r="C194" s="214" t="s">
        <v>315</v>
      </c>
      <c r="D194" s="214" t="s">
        <v>147</v>
      </c>
      <c r="E194" s="215" t="s">
        <v>1449</v>
      </c>
      <c r="F194" s="216" t="s">
        <v>1450</v>
      </c>
      <c r="G194" s="217" t="s">
        <v>482</v>
      </c>
      <c r="H194" s="218">
        <v>28</v>
      </c>
      <c r="I194" s="239">
        <v>0</v>
      </c>
      <c r="J194" s="219">
        <f>ROUND(I194*H194,2)</f>
        <v>0</v>
      </c>
      <c r="K194" s="112"/>
      <c r="L194" s="30"/>
      <c r="M194" s="113" t="s">
        <v>1</v>
      </c>
      <c r="N194" s="114" t="s">
        <v>37</v>
      </c>
      <c r="O194" s="115">
        <v>0</v>
      </c>
      <c r="P194" s="115">
        <f>O194*H194</f>
        <v>0</v>
      </c>
      <c r="Q194" s="115">
        <v>0</v>
      </c>
      <c r="R194" s="115">
        <f>Q194*H194</f>
        <v>0</v>
      </c>
      <c r="S194" s="115">
        <v>0</v>
      </c>
      <c r="T194" s="116">
        <f>S194*H194</f>
        <v>0</v>
      </c>
      <c r="U194" s="29"/>
      <c r="V194" s="29"/>
      <c r="W194" s="29"/>
      <c r="X194" s="29"/>
      <c r="Y194" s="29"/>
      <c r="Z194" s="29"/>
      <c r="AA194" s="29"/>
      <c r="AB194" s="29"/>
      <c r="AC194" s="29"/>
      <c r="AD194" s="29"/>
      <c r="AE194" s="29"/>
      <c r="AR194" s="117" t="s">
        <v>583</v>
      </c>
      <c r="AT194" s="117" t="s">
        <v>147</v>
      </c>
      <c r="AU194" s="117" t="s">
        <v>82</v>
      </c>
      <c r="AY194" s="18" t="s">
        <v>145</v>
      </c>
      <c r="BE194" s="118">
        <f>IF(N194="základní",J194,0)</f>
        <v>0</v>
      </c>
      <c r="BF194" s="118">
        <f>IF(N194="snížená",J194,0)</f>
        <v>0</v>
      </c>
      <c r="BG194" s="118">
        <f>IF(N194="zákl. přenesená",J194,0)</f>
        <v>0</v>
      </c>
      <c r="BH194" s="118">
        <f>IF(N194="sníž. přenesená",J194,0)</f>
        <v>0</v>
      </c>
      <c r="BI194" s="118">
        <f>IF(N194="nulová",J194,0)</f>
        <v>0</v>
      </c>
      <c r="BJ194" s="18" t="s">
        <v>80</v>
      </c>
      <c r="BK194" s="118">
        <f>ROUND(I194*H194,2)</f>
        <v>0</v>
      </c>
      <c r="BL194" s="18" t="s">
        <v>583</v>
      </c>
      <c r="BM194" s="117" t="s">
        <v>1451</v>
      </c>
    </row>
    <row r="195" spans="1:65" s="2" customFormat="1" ht="33" customHeight="1">
      <c r="A195" s="29"/>
      <c r="B195" s="111"/>
      <c r="C195" s="214" t="s">
        <v>323</v>
      </c>
      <c r="D195" s="214" t="s">
        <v>147</v>
      </c>
      <c r="E195" s="215" t="s">
        <v>1452</v>
      </c>
      <c r="F195" s="216" t="s">
        <v>1453</v>
      </c>
      <c r="G195" s="217" t="s">
        <v>365</v>
      </c>
      <c r="H195" s="218">
        <v>12</v>
      </c>
      <c r="I195" s="239">
        <v>0</v>
      </c>
      <c r="J195" s="219">
        <f>ROUND(I195*H195,2)</f>
        <v>0</v>
      </c>
      <c r="K195" s="112"/>
      <c r="L195" s="30"/>
      <c r="M195" s="113" t="s">
        <v>1</v>
      </c>
      <c r="N195" s="114" t="s">
        <v>37</v>
      </c>
      <c r="O195" s="115">
        <v>0.34100000000000003</v>
      </c>
      <c r="P195" s="115">
        <f>O195*H195</f>
        <v>4.0920000000000005</v>
      </c>
      <c r="Q195" s="115">
        <v>0</v>
      </c>
      <c r="R195" s="115">
        <f>Q195*H195</f>
        <v>0</v>
      </c>
      <c r="S195" s="115">
        <v>0</v>
      </c>
      <c r="T195" s="116">
        <f>S195*H195</f>
        <v>0</v>
      </c>
      <c r="U195" s="29"/>
      <c r="V195" s="29"/>
      <c r="W195" s="29"/>
      <c r="X195" s="29"/>
      <c r="Y195" s="29"/>
      <c r="Z195" s="29"/>
      <c r="AA195" s="29"/>
      <c r="AB195" s="29"/>
      <c r="AC195" s="29"/>
      <c r="AD195" s="29"/>
      <c r="AE195" s="29"/>
      <c r="AR195" s="117" t="s">
        <v>151</v>
      </c>
      <c r="AT195" s="117" t="s">
        <v>147</v>
      </c>
      <c r="AU195" s="117" t="s">
        <v>82</v>
      </c>
      <c r="AY195" s="18" t="s">
        <v>145</v>
      </c>
      <c r="BE195" s="118">
        <f>IF(N195="základní",J195,0)</f>
        <v>0</v>
      </c>
      <c r="BF195" s="118">
        <f>IF(N195="snížená",J195,0)</f>
        <v>0</v>
      </c>
      <c r="BG195" s="118">
        <f>IF(N195="zákl. přenesená",J195,0)</f>
        <v>0</v>
      </c>
      <c r="BH195" s="118">
        <f>IF(N195="sníž. přenesená",J195,0)</f>
        <v>0</v>
      </c>
      <c r="BI195" s="118">
        <f>IF(N195="nulová",J195,0)</f>
        <v>0</v>
      </c>
      <c r="BJ195" s="18" t="s">
        <v>80</v>
      </c>
      <c r="BK195" s="118">
        <f>ROUND(I195*H195,2)</f>
        <v>0</v>
      </c>
      <c r="BL195" s="18" t="s">
        <v>151</v>
      </c>
      <c r="BM195" s="117" t="s">
        <v>1454</v>
      </c>
    </row>
    <row r="196" spans="1:65" s="2" customFormat="1" ht="24.2" customHeight="1">
      <c r="A196" s="29"/>
      <c r="B196" s="111"/>
      <c r="C196" s="233" t="s">
        <v>326</v>
      </c>
      <c r="D196" s="233" t="s">
        <v>316</v>
      </c>
      <c r="E196" s="234" t="s">
        <v>1455</v>
      </c>
      <c r="F196" s="235" t="s">
        <v>1456</v>
      </c>
      <c r="G196" s="236" t="s">
        <v>365</v>
      </c>
      <c r="H196" s="237">
        <v>12.18</v>
      </c>
      <c r="I196" s="239">
        <v>0</v>
      </c>
      <c r="J196" s="238">
        <f>ROUND(I196*H196,2)</f>
        <v>0</v>
      </c>
      <c r="K196" s="135"/>
      <c r="L196" s="136"/>
      <c r="M196" s="137" t="s">
        <v>1</v>
      </c>
      <c r="N196" s="138" t="s">
        <v>37</v>
      </c>
      <c r="O196" s="115">
        <v>0</v>
      </c>
      <c r="P196" s="115">
        <f>O196*H196</f>
        <v>0</v>
      </c>
      <c r="Q196" s="115">
        <v>3.1800000000000001E-3</v>
      </c>
      <c r="R196" s="115">
        <f>Q196*H196</f>
        <v>3.87324E-2</v>
      </c>
      <c r="S196" s="115">
        <v>0</v>
      </c>
      <c r="T196" s="116">
        <f>S196*H196</f>
        <v>0</v>
      </c>
      <c r="U196" s="29"/>
      <c r="V196" s="29"/>
      <c r="W196" s="29"/>
      <c r="X196" s="29"/>
      <c r="Y196" s="29"/>
      <c r="Z196" s="29"/>
      <c r="AA196" s="29"/>
      <c r="AB196" s="29"/>
      <c r="AC196" s="29"/>
      <c r="AD196" s="29"/>
      <c r="AE196" s="29"/>
      <c r="AR196" s="117" t="s">
        <v>188</v>
      </c>
      <c r="AT196" s="117" t="s">
        <v>316</v>
      </c>
      <c r="AU196" s="117" t="s">
        <v>82</v>
      </c>
      <c r="AY196" s="18" t="s">
        <v>145</v>
      </c>
      <c r="BE196" s="118">
        <f>IF(N196="základní",J196,0)</f>
        <v>0</v>
      </c>
      <c r="BF196" s="118">
        <f>IF(N196="snížená",J196,0)</f>
        <v>0</v>
      </c>
      <c r="BG196" s="118">
        <f>IF(N196="zákl. přenesená",J196,0)</f>
        <v>0</v>
      </c>
      <c r="BH196" s="118">
        <f>IF(N196="sníž. přenesená",J196,0)</f>
        <v>0</v>
      </c>
      <c r="BI196" s="118">
        <f>IF(N196="nulová",J196,0)</f>
        <v>0</v>
      </c>
      <c r="BJ196" s="18" t="s">
        <v>80</v>
      </c>
      <c r="BK196" s="118">
        <f>ROUND(I196*H196,2)</f>
        <v>0</v>
      </c>
      <c r="BL196" s="18" t="s">
        <v>151</v>
      </c>
      <c r="BM196" s="117" t="s">
        <v>1457</v>
      </c>
    </row>
    <row r="197" spans="1:65" s="13" customFormat="1">
      <c r="B197" s="119"/>
      <c r="C197" s="220"/>
      <c r="D197" s="221" t="s">
        <v>153</v>
      </c>
      <c r="E197" s="220"/>
      <c r="F197" s="223" t="s">
        <v>1458</v>
      </c>
      <c r="G197" s="220"/>
      <c r="H197" s="224">
        <v>12.18</v>
      </c>
      <c r="I197" s="220"/>
      <c r="J197" s="220"/>
      <c r="L197" s="119"/>
      <c r="M197" s="122"/>
      <c r="N197" s="123"/>
      <c r="O197" s="123"/>
      <c r="P197" s="123"/>
      <c r="Q197" s="123"/>
      <c r="R197" s="123"/>
      <c r="S197" s="123"/>
      <c r="T197" s="124"/>
      <c r="AT197" s="121" t="s">
        <v>153</v>
      </c>
      <c r="AU197" s="121" t="s">
        <v>82</v>
      </c>
      <c r="AV197" s="13" t="s">
        <v>82</v>
      </c>
      <c r="AW197" s="13" t="s">
        <v>3</v>
      </c>
      <c r="AX197" s="13" t="s">
        <v>80</v>
      </c>
      <c r="AY197" s="121" t="s">
        <v>145</v>
      </c>
    </row>
    <row r="198" spans="1:65" s="2" customFormat="1" ht="24.2" customHeight="1">
      <c r="A198" s="29"/>
      <c r="B198" s="111"/>
      <c r="C198" s="214" t="s">
        <v>328</v>
      </c>
      <c r="D198" s="214" t="s">
        <v>147</v>
      </c>
      <c r="E198" s="215" t="s">
        <v>1459</v>
      </c>
      <c r="F198" s="216" t="s">
        <v>1460</v>
      </c>
      <c r="G198" s="217" t="s">
        <v>319</v>
      </c>
      <c r="H198" s="218">
        <v>4</v>
      </c>
      <c r="I198" s="239">
        <v>0</v>
      </c>
      <c r="J198" s="219">
        <f t="shared" ref="J198:J206" si="10">ROUND(I198*H198,2)</f>
        <v>0</v>
      </c>
      <c r="K198" s="112"/>
      <c r="L198" s="30"/>
      <c r="M198" s="113" t="s">
        <v>1</v>
      </c>
      <c r="N198" s="114" t="s">
        <v>37</v>
      </c>
      <c r="O198" s="115">
        <v>0.61899999999999999</v>
      </c>
      <c r="P198" s="115">
        <f t="shared" ref="P198:P206" si="11">O198*H198</f>
        <v>2.476</v>
      </c>
      <c r="Q198" s="115">
        <v>0</v>
      </c>
      <c r="R198" s="115">
        <f t="shared" ref="R198:R206" si="12">Q198*H198</f>
        <v>0</v>
      </c>
      <c r="S198" s="115">
        <v>0</v>
      </c>
      <c r="T198" s="116">
        <f t="shared" ref="T198:T206" si="13">S198*H198</f>
        <v>0</v>
      </c>
      <c r="U198" s="29"/>
      <c r="V198" s="29"/>
      <c r="W198" s="29"/>
      <c r="X198" s="29"/>
      <c r="Y198" s="29"/>
      <c r="Z198" s="29"/>
      <c r="AA198" s="29"/>
      <c r="AB198" s="29"/>
      <c r="AC198" s="29"/>
      <c r="AD198" s="29"/>
      <c r="AE198" s="29"/>
      <c r="AR198" s="117" t="s">
        <v>151</v>
      </c>
      <c r="AT198" s="117" t="s">
        <v>147</v>
      </c>
      <c r="AU198" s="117" t="s">
        <v>82</v>
      </c>
      <c r="AY198" s="18" t="s">
        <v>145</v>
      </c>
      <c r="BE198" s="118">
        <f t="shared" ref="BE198:BE206" si="14">IF(N198="základní",J198,0)</f>
        <v>0</v>
      </c>
      <c r="BF198" s="118">
        <f t="shared" ref="BF198:BF206" si="15">IF(N198="snížená",J198,0)</f>
        <v>0</v>
      </c>
      <c r="BG198" s="118">
        <f t="shared" ref="BG198:BG206" si="16">IF(N198="zákl. přenesená",J198,0)</f>
        <v>0</v>
      </c>
      <c r="BH198" s="118">
        <f t="shared" ref="BH198:BH206" si="17">IF(N198="sníž. přenesená",J198,0)</f>
        <v>0</v>
      </c>
      <c r="BI198" s="118">
        <f t="shared" ref="BI198:BI206" si="18">IF(N198="nulová",J198,0)</f>
        <v>0</v>
      </c>
      <c r="BJ198" s="18" t="s">
        <v>80</v>
      </c>
      <c r="BK198" s="118">
        <f t="shared" ref="BK198:BK206" si="19">ROUND(I198*H198,2)</f>
        <v>0</v>
      </c>
      <c r="BL198" s="18" t="s">
        <v>151</v>
      </c>
      <c r="BM198" s="117" t="s">
        <v>1461</v>
      </c>
    </row>
    <row r="199" spans="1:65" s="2" customFormat="1" ht="16.5" customHeight="1">
      <c r="A199" s="29"/>
      <c r="B199" s="111"/>
      <c r="C199" s="233" t="s">
        <v>332</v>
      </c>
      <c r="D199" s="233" t="s">
        <v>316</v>
      </c>
      <c r="E199" s="234" t="s">
        <v>1462</v>
      </c>
      <c r="F199" s="235" t="s">
        <v>1463</v>
      </c>
      <c r="G199" s="236" t="s">
        <v>319</v>
      </c>
      <c r="H199" s="237">
        <v>4</v>
      </c>
      <c r="I199" s="239">
        <v>0</v>
      </c>
      <c r="J199" s="238">
        <f t="shared" si="10"/>
        <v>0</v>
      </c>
      <c r="K199" s="135"/>
      <c r="L199" s="136"/>
      <c r="M199" s="137" t="s">
        <v>1</v>
      </c>
      <c r="N199" s="138" t="s">
        <v>37</v>
      </c>
      <c r="O199" s="115">
        <v>0</v>
      </c>
      <c r="P199" s="115">
        <f t="shared" si="11"/>
        <v>0</v>
      </c>
      <c r="Q199" s="115">
        <v>1.2099999999999999E-3</v>
      </c>
      <c r="R199" s="115">
        <f t="shared" si="12"/>
        <v>4.8399999999999997E-3</v>
      </c>
      <c r="S199" s="115">
        <v>0</v>
      </c>
      <c r="T199" s="116">
        <f t="shared" si="13"/>
        <v>0</v>
      </c>
      <c r="U199" s="29"/>
      <c r="V199" s="29"/>
      <c r="W199" s="29"/>
      <c r="X199" s="29"/>
      <c r="Y199" s="29"/>
      <c r="Z199" s="29"/>
      <c r="AA199" s="29"/>
      <c r="AB199" s="29"/>
      <c r="AC199" s="29"/>
      <c r="AD199" s="29"/>
      <c r="AE199" s="29"/>
      <c r="AR199" s="117" t="s">
        <v>188</v>
      </c>
      <c r="AT199" s="117" t="s">
        <v>316</v>
      </c>
      <c r="AU199" s="117" t="s">
        <v>82</v>
      </c>
      <c r="AY199" s="18" t="s">
        <v>145</v>
      </c>
      <c r="BE199" s="118">
        <f t="shared" si="14"/>
        <v>0</v>
      </c>
      <c r="BF199" s="118">
        <f t="shared" si="15"/>
        <v>0</v>
      </c>
      <c r="BG199" s="118">
        <f t="shared" si="16"/>
        <v>0</v>
      </c>
      <c r="BH199" s="118">
        <f t="shared" si="17"/>
        <v>0</v>
      </c>
      <c r="BI199" s="118">
        <f t="shared" si="18"/>
        <v>0</v>
      </c>
      <c r="BJ199" s="18" t="s">
        <v>80</v>
      </c>
      <c r="BK199" s="118">
        <f t="shared" si="19"/>
        <v>0</v>
      </c>
      <c r="BL199" s="18" t="s">
        <v>151</v>
      </c>
      <c r="BM199" s="117" t="s">
        <v>1464</v>
      </c>
    </row>
    <row r="200" spans="1:65" s="2" customFormat="1" ht="24.2" customHeight="1">
      <c r="A200" s="29"/>
      <c r="B200" s="111"/>
      <c r="C200" s="214" t="s">
        <v>339</v>
      </c>
      <c r="D200" s="214" t="s">
        <v>147</v>
      </c>
      <c r="E200" s="215" t="s">
        <v>1465</v>
      </c>
      <c r="F200" s="216" t="s">
        <v>1466</v>
      </c>
      <c r="G200" s="217" t="s">
        <v>319</v>
      </c>
      <c r="H200" s="218">
        <v>2</v>
      </c>
      <c r="I200" s="239">
        <v>0</v>
      </c>
      <c r="J200" s="219">
        <f t="shared" si="10"/>
        <v>0</v>
      </c>
      <c r="K200" s="112"/>
      <c r="L200" s="30"/>
      <c r="M200" s="113" t="s">
        <v>1</v>
      </c>
      <c r="N200" s="114" t="s">
        <v>37</v>
      </c>
      <c r="O200" s="115">
        <v>0.67500000000000004</v>
      </c>
      <c r="P200" s="115">
        <f t="shared" si="11"/>
        <v>1.35</v>
      </c>
      <c r="Q200" s="115">
        <v>0</v>
      </c>
      <c r="R200" s="115">
        <f t="shared" si="12"/>
        <v>0</v>
      </c>
      <c r="S200" s="115">
        <v>0</v>
      </c>
      <c r="T200" s="116">
        <f t="shared" si="13"/>
        <v>0</v>
      </c>
      <c r="U200" s="29"/>
      <c r="V200" s="29"/>
      <c r="W200" s="29"/>
      <c r="X200" s="29"/>
      <c r="Y200" s="29"/>
      <c r="Z200" s="29"/>
      <c r="AA200" s="29"/>
      <c r="AB200" s="29"/>
      <c r="AC200" s="29"/>
      <c r="AD200" s="29"/>
      <c r="AE200" s="29"/>
      <c r="AR200" s="117" t="s">
        <v>151</v>
      </c>
      <c r="AT200" s="117" t="s">
        <v>147</v>
      </c>
      <c r="AU200" s="117" t="s">
        <v>82</v>
      </c>
      <c r="AY200" s="18" t="s">
        <v>145</v>
      </c>
      <c r="BE200" s="118">
        <f t="shared" si="14"/>
        <v>0</v>
      </c>
      <c r="BF200" s="118">
        <f t="shared" si="15"/>
        <v>0</v>
      </c>
      <c r="BG200" s="118">
        <f t="shared" si="16"/>
        <v>0</v>
      </c>
      <c r="BH200" s="118">
        <f t="shared" si="17"/>
        <v>0</v>
      </c>
      <c r="BI200" s="118">
        <f t="shared" si="18"/>
        <v>0</v>
      </c>
      <c r="BJ200" s="18" t="s">
        <v>80</v>
      </c>
      <c r="BK200" s="118">
        <f t="shared" si="19"/>
        <v>0</v>
      </c>
      <c r="BL200" s="18" t="s">
        <v>151</v>
      </c>
      <c r="BM200" s="117" t="s">
        <v>1467</v>
      </c>
    </row>
    <row r="201" spans="1:65" s="2" customFormat="1" ht="16.5" customHeight="1">
      <c r="A201" s="29"/>
      <c r="B201" s="111"/>
      <c r="C201" s="233" t="s">
        <v>344</v>
      </c>
      <c r="D201" s="233" t="s">
        <v>316</v>
      </c>
      <c r="E201" s="234" t="s">
        <v>1468</v>
      </c>
      <c r="F201" s="235" t="s">
        <v>1469</v>
      </c>
      <c r="G201" s="236" t="s">
        <v>319</v>
      </c>
      <c r="H201" s="237">
        <v>2</v>
      </c>
      <c r="I201" s="239">
        <v>0</v>
      </c>
      <c r="J201" s="238">
        <f t="shared" si="10"/>
        <v>0</v>
      </c>
      <c r="K201" s="135"/>
      <c r="L201" s="136"/>
      <c r="M201" s="137" t="s">
        <v>1</v>
      </c>
      <c r="N201" s="138" t="s">
        <v>37</v>
      </c>
      <c r="O201" s="115">
        <v>0</v>
      </c>
      <c r="P201" s="115">
        <f t="shared" si="11"/>
        <v>0</v>
      </c>
      <c r="Q201" s="115">
        <v>7.2000000000000005E-4</v>
      </c>
      <c r="R201" s="115">
        <f t="shared" si="12"/>
        <v>1.4400000000000001E-3</v>
      </c>
      <c r="S201" s="115">
        <v>0</v>
      </c>
      <c r="T201" s="116">
        <f t="shared" si="13"/>
        <v>0</v>
      </c>
      <c r="U201" s="29"/>
      <c r="V201" s="29"/>
      <c r="W201" s="29"/>
      <c r="X201" s="29"/>
      <c r="Y201" s="29"/>
      <c r="Z201" s="29"/>
      <c r="AA201" s="29"/>
      <c r="AB201" s="29"/>
      <c r="AC201" s="29"/>
      <c r="AD201" s="29"/>
      <c r="AE201" s="29"/>
      <c r="AR201" s="117" t="s">
        <v>188</v>
      </c>
      <c r="AT201" s="117" t="s">
        <v>316</v>
      </c>
      <c r="AU201" s="117" t="s">
        <v>82</v>
      </c>
      <c r="AY201" s="18" t="s">
        <v>145</v>
      </c>
      <c r="BE201" s="118">
        <f t="shared" si="14"/>
        <v>0</v>
      </c>
      <c r="BF201" s="118">
        <f t="shared" si="15"/>
        <v>0</v>
      </c>
      <c r="BG201" s="118">
        <f t="shared" si="16"/>
        <v>0</v>
      </c>
      <c r="BH201" s="118">
        <f t="shared" si="17"/>
        <v>0</v>
      </c>
      <c r="BI201" s="118">
        <f t="shared" si="18"/>
        <v>0</v>
      </c>
      <c r="BJ201" s="18" t="s">
        <v>80</v>
      </c>
      <c r="BK201" s="118">
        <f t="shared" si="19"/>
        <v>0</v>
      </c>
      <c r="BL201" s="18" t="s">
        <v>151</v>
      </c>
      <c r="BM201" s="117" t="s">
        <v>1470</v>
      </c>
    </row>
    <row r="202" spans="1:65" s="2" customFormat="1" ht="24.2" customHeight="1">
      <c r="A202" s="29"/>
      <c r="B202" s="111"/>
      <c r="C202" s="214" t="s">
        <v>348</v>
      </c>
      <c r="D202" s="214" t="s">
        <v>147</v>
      </c>
      <c r="E202" s="215" t="s">
        <v>1471</v>
      </c>
      <c r="F202" s="216" t="s">
        <v>1472</v>
      </c>
      <c r="G202" s="217" t="s">
        <v>365</v>
      </c>
      <c r="H202" s="218">
        <v>6</v>
      </c>
      <c r="I202" s="239">
        <v>0</v>
      </c>
      <c r="J202" s="219">
        <f t="shared" si="10"/>
        <v>0</v>
      </c>
      <c r="K202" s="112"/>
      <c r="L202" s="30"/>
      <c r="M202" s="113" t="s">
        <v>1</v>
      </c>
      <c r="N202" s="114" t="s">
        <v>37</v>
      </c>
      <c r="O202" s="115">
        <v>0.12</v>
      </c>
      <c r="P202" s="115">
        <f t="shared" si="11"/>
        <v>0.72</v>
      </c>
      <c r="Q202" s="115">
        <v>0</v>
      </c>
      <c r="R202" s="115">
        <f t="shared" si="12"/>
        <v>0</v>
      </c>
      <c r="S202" s="115">
        <v>0</v>
      </c>
      <c r="T202" s="116">
        <f t="shared" si="13"/>
        <v>0</v>
      </c>
      <c r="U202" s="29"/>
      <c r="V202" s="29"/>
      <c r="W202" s="29"/>
      <c r="X202" s="29"/>
      <c r="Y202" s="29"/>
      <c r="Z202" s="29"/>
      <c r="AA202" s="29"/>
      <c r="AB202" s="29"/>
      <c r="AC202" s="29"/>
      <c r="AD202" s="29"/>
      <c r="AE202" s="29"/>
      <c r="AR202" s="117" t="s">
        <v>583</v>
      </c>
      <c r="AT202" s="117" t="s">
        <v>147</v>
      </c>
      <c r="AU202" s="117" t="s">
        <v>82</v>
      </c>
      <c r="AY202" s="18" t="s">
        <v>145</v>
      </c>
      <c r="BE202" s="118">
        <f t="shared" si="14"/>
        <v>0</v>
      </c>
      <c r="BF202" s="118">
        <f t="shared" si="15"/>
        <v>0</v>
      </c>
      <c r="BG202" s="118">
        <f t="shared" si="16"/>
        <v>0</v>
      </c>
      <c r="BH202" s="118">
        <f t="shared" si="17"/>
        <v>0</v>
      </c>
      <c r="BI202" s="118">
        <f t="shared" si="18"/>
        <v>0</v>
      </c>
      <c r="BJ202" s="18" t="s">
        <v>80</v>
      </c>
      <c r="BK202" s="118">
        <f t="shared" si="19"/>
        <v>0</v>
      </c>
      <c r="BL202" s="18" t="s">
        <v>583</v>
      </c>
      <c r="BM202" s="117" t="s">
        <v>1473</v>
      </c>
    </row>
    <row r="203" spans="1:65" s="2" customFormat="1" ht="21.75" customHeight="1">
      <c r="A203" s="29"/>
      <c r="B203" s="111"/>
      <c r="C203" s="233" t="s">
        <v>352</v>
      </c>
      <c r="D203" s="233" t="s">
        <v>316</v>
      </c>
      <c r="E203" s="234" t="s">
        <v>1474</v>
      </c>
      <c r="F203" s="235" t="s">
        <v>1475</v>
      </c>
      <c r="G203" s="236" t="s">
        <v>365</v>
      </c>
      <c r="H203" s="237">
        <v>6</v>
      </c>
      <c r="I203" s="239">
        <v>0</v>
      </c>
      <c r="J203" s="238">
        <f t="shared" si="10"/>
        <v>0</v>
      </c>
      <c r="K203" s="135"/>
      <c r="L203" s="136"/>
      <c r="M203" s="137" t="s">
        <v>1</v>
      </c>
      <c r="N203" s="138" t="s">
        <v>37</v>
      </c>
      <c r="O203" s="115">
        <v>0</v>
      </c>
      <c r="P203" s="115">
        <f t="shared" si="11"/>
        <v>0</v>
      </c>
      <c r="Q203" s="115">
        <v>1.48E-3</v>
      </c>
      <c r="R203" s="115">
        <f t="shared" si="12"/>
        <v>8.879999999999999E-3</v>
      </c>
      <c r="S203" s="115">
        <v>0</v>
      </c>
      <c r="T203" s="116">
        <f t="shared" si="13"/>
        <v>0</v>
      </c>
      <c r="U203" s="29"/>
      <c r="V203" s="29"/>
      <c r="W203" s="29"/>
      <c r="X203" s="29"/>
      <c r="Y203" s="29"/>
      <c r="Z203" s="29"/>
      <c r="AA203" s="29"/>
      <c r="AB203" s="29"/>
      <c r="AC203" s="29"/>
      <c r="AD203" s="29"/>
      <c r="AE203" s="29"/>
      <c r="AR203" s="117" t="s">
        <v>687</v>
      </c>
      <c r="AT203" s="117" t="s">
        <v>316</v>
      </c>
      <c r="AU203" s="117" t="s">
        <v>82</v>
      </c>
      <c r="AY203" s="18" t="s">
        <v>145</v>
      </c>
      <c r="BE203" s="118">
        <f t="shared" si="14"/>
        <v>0</v>
      </c>
      <c r="BF203" s="118">
        <f t="shared" si="15"/>
        <v>0</v>
      </c>
      <c r="BG203" s="118">
        <f t="shared" si="16"/>
        <v>0</v>
      </c>
      <c r="BH203" s="118">
        <f t="shared" si="17"/>
        <v>0</v>
      </c>
      <c r="BI203" s="118">
        <f t="shared" si="18"/>
        <v>0</v>
      </c>
      <c r="BJ203" s="18" t="s">
        <v>80</v>
      </c>
      <c r="BK203" s="118">
        <f t="shared" si="19"/>
        <v>0</v>
      </c>
      <c r="BL203" s="18" t="s">
        <v>687</v>
      </c>
      <c r="BM203" s="117" t="s">
        <v>1476</v>
      </c>
    </row>
    <row r="204" spans="1:65" s="2" customFormat="1" ht="16.5" customHeight="1">
      <c r="A204" s="29"/>
      <c r="B204" s="111"/>
      <c r="C204" s="214" t="s">
        <v>356</v>
      </c>
      <c r="D204" s="214" t="s">
        <v>147</v>
      </c>
      <c r="E204" s="215" t="s">
        <v>1477</v>
      </c>
      <c r="F204" s="216" t="s">
        <v>1478</v>
      </c>
      <c r="G204" s="217" t="s">
        <v>482</v>
      </c>
      <c r="H204" s="218">
        <v>4</v>
      </c>
      <c r="I204" s="239">
        <v>0</v>
      </c>
      <c r="J204" s="219">
        <f t="shared" si="10"/>
        <v>0</v>
      </c>
      <c r="K204" s="112"/>
      <c r="L204" s="30"/>
      <c r="M204" s="113" t="s">
        <v>1</v>
      </c>
      <c r="N204" s="114" t="s">
        <v>37</v>
      </c>
      <c r="O204" s="115">
        <v>0</v>
      </c>
      <c r="P204" s="115">
        <f t="shared" si="11"/>
        <v>0</v>
      </c>
      <c r="Q204" s="115">
        <v>0</v>
      </c>
      <c r="R204" s="115">
        <f t="shared" si="12"/>
        <v>0</v>
      </c>
      <c r="S204" s="115">
        <v>0</v>
      </c>
      <c r="T204" s="116">
        <f t="shared" si="13"/>
        <v>0</v>
      </c>
      <c r="U204" s="29"/>
      <c r="V204" s="29"/>
      <c r="W204" s="29"/>
      <c r="X204" s="29"/>
      <c r="Y204" s="29"/>
      <c r="Z204" s="29"/>
      <c r="AA204" s="29"/>
      <c r="AB204" s="29"/>
      <c r="AC204" s="29"/>
      <c r="AD204" s="29"/>
      <c r="AE204" s="29"/>
      <c r="AR204" s="117" t="s">
        <v>583</v>
      </c>
      <c r="AT204" s="117" t="s">
        <v>147</v>
      </c>
      <c r="AU204" s="117" t="s">
        <v>82</v>
      </c>
      <c r="AY204" s="18" t="s">
        <v>145</v>
      </c>
      <c r="BE204" s="118">
        <f t="shared" si="14"/>
        <v>0</v>
      </c>
      <c r="BF204" s="118">
        <f t="shared" si="15"/>
        <v>0</v>
      </c>
      <c r="BG204" s="118">
        <f t="shared" si="16"/>
        <v>0</v>
      </c>
      <c r="BH204" s="118">
        <f t="shared" si="17"/>
        <v>0</v>
      </c>
      <c r="BI204" s="118">
        <f t="shared" si="18"/>
        <v>0</v>
      </c>
      <c r="BJ204" s="18" t="s">
        <v>80</v>
      </c>
      <c r="BK204" s="118">
        <f t="shared" si="19"/>
        <v>0</v>
      </c>
      <c r="BL204" s="18" t="s">
        <v>583</v>
      </c>
      <c r="BM204" s="117" t="s">
        <v>1479</v>
      </c>
    </row>
    <row r="205" spans="1:65" s="2" customFormat="1" ht="24.2" customHeight="1">
      <c r="A205" s="29"/>
      <c r="B205" s="111"/>
      <c r="C205" s="214" t="s">
        <v>362</v>
      </c>
      <c r="D205" s="214" t="s">
        <v>147</v>
      </c>
      <c r="E205" s="215" t="s">
        <v>1480</v>
      </c>
      <c r="F205" s="216" t="s">
        <v>1481</v>
      </c>
      <c r="G205" s="217" t="s">
        <v>482</v>
      </c>
      <c r="H205" s="218">
        <v>6</v>
      </c>
      <c r="I205" s="239">
        <v>0</v>
      </c>
      <c r="J205" s="219">
        <f t="shared" si="10"/>
        <v>0</v>
      </c>
      <c r="K205" s="112"/>
      <c r="L205" s="30"/>
      <c r="M205" s="113" t="s">
        <v>1</v>
      </c>
      <c r="N205" s="114" t="s">
        <v>37</v>
      </c>
      <c r="O205" s="115">
        <v>0</v>
      </c>
      <c r="P205" s="115">
        <f t="shared" si="11"/>
        <v>0</v>
      </c>
      <c r="Q205" s="115">
        <v>0</v>
      </c>
      <c r="R205" s="115">
        <f t="shared" si="12"/>
        <v>0</v>
      </c>
      <c r="S205" s="115">
        <v>0</v>
      </c>
      <c r="T205" s="116">
        <f t="shared" si="13"/>
        <v>0</v>
      </c>
      <c r="U205" s="29"/>
      <c r="V205" s="29"/>
      <c r="W205" s="29"/>
      <c r="X205" s="29"/>
      <c r="Y205" s="29"/>
      <c r="Z205" s="29"/>
      <c r="AA205" s="29"/>
      <c r="AB205" s="29"/>
      <c r="AC205" s="29"/>
      <c r="AD205" s="29"/>
      <c r="AE205" s="29"/>
      <c r="AR205" s="117" t="s">
        <v>583</v>
      </c>
      <c r="AT205" s="117" t="s">
        <v>147</v>
      </c>
      <c r="AU205" s="117" t="s">
        <v>82</v>
      </c>
      <c r="AY205" s="18" t="s">
        <v>145</v>
      </c>
      <c r="BE205" s="118">
        <f t="shared" si="14"/>
        <v>0</v>
      </c>
      <c r="BF205" s="118">
        <f t="shared" si="15"/>
        <v>0</v>
      </c>
      <c r="BG205" s="118">
        <f t="shared" si="16"/>
        <v>0</v>
      </c>
      <c r="BH205" s="118">
        <f t="shared" si="17"/>
        <v>0</v>
      </c>
      <c r="BI205" s="118">
        <f t="shared" si="18"/>
        <v>0</v>
      </c>
      <c r="BJ205" s="18" t="s">
        <v>80</v>
      </c>
      <c r="BK205" s="118">
        <f t="shared" si="19"/>
        <v>0</v>
      </c>
      <c r="BL205" s="18" t="s">
        <v>583</v>
      </c>
      <c r="BM205" s="117" t="s">
        <v>1482</v>
      </c>
    </row>
    <row r="206" spans="1:65" s="2" customFormat="1" ht="16.5" customHeight="1">
      <c r="A206" s="29"/>
      <c r="B206" s="111"/>
      <c r="C206" s="214" t="s">
        <v>368</v>
      </c>
      <c r="D206" s="214" t="s">
        <v>147</v>
      </c>
      <c r="E206" s="215" t="s">
        <v>1483</v>
      </c>
      <c r="F206" s="216" t="s">
        <v>1484</v>
      </c>
      <c r="G206" s="217" t="s">
        <v>319</v>
      </c>
      <c r="H206" s="218">
        <v>2</v>
      </c>
      <c r="I206" s="239">
        <v>0</v>
      </c>
      <c r="J206" s="219">
        <f t="shared" si="10"/>
        <v>0</v>
      </c>
      <c r="K206" s="112"/>
      <c r="L206" s="30"/>
      <c r="M206" s="113" t="s">
        <v>1</v>
      </c>
      <c r="N206" s="114" t="s">
        <v>37</v>
      </c>
      <c r="O206" s="115">
        <v>0.99</v>
      </c>
      <c r="P206" s="115">
        <f t="shared" si="11"/>
        <v>1.98</v>
      </c>
      <c r="Q206" s="115">
        <v>1.66E-3</v>
      </c>
      <c r="R206" s="115">
        <f t="shared" si="12"/>
        <v>3.32E-3</v>
      </c>
      <c r="S206" s="115">
        <v>0</v>
      </c>
      <c r="T206" s="116">
        <f t="shared" si="13"/>
        <v>0</v>
      </c>
      <c r="U206" s="29"/>
      <c r="V206" s="29"/>
      <c r="W206" s="29"/>
      <c r="X206" s="29"/>
      <c r="Y206" s="29"/>
      <c r="Z206" s="29"/>
      <c r="AA206" s="29"/>
      <c r="AB206" s="29"/>
      <c r="AC206" s="29"/>
      <c r="AD206" s="29"/>
      <c r="AE206" s="29"/>
      <c r="AR206" s="117" t="s">
        <v>583</v>
      </c>
      <c r="AT206" s="117" t="s">
        <v>147</v>
      </c>
      <c r="AU206" s="117" t="s">
        <v>82</v>
      </c>
      <c r="AY206" s="18" t="s">
        <v>145</v>
      </c>
      <c r="BE206" s="118">
        <f t="shared" si="14"/>
        <v>0</v>
      </c>
      <c r="BF206" s="118">
        <f t="shared" si="15"/>
        <v>0</v>
      </c>
      <c r="BG206" s="118">
        <f t="shared" si="16"/>
        <v>0</v>
      </c>
      <c r="BH206" s="118">
        <f t="shared" si="17"/>
        <v>0</v>
      </c>
      <c r="BI206" s="118">
        <f t="shared" si="18"/>
        <v>0</v>
      </c>
      <c r="BJ206" s="18" t="s">
        <v>80</v>
      </c>
      <c r="BK206" s="118">
        <f t="shared" si="19"/>
        <v>0</v>
      </c>
      <c r="BL206" s="18" t="s">
        <v>583</v>
      </c>
      <c r="BM206" s="117" t="s">
        <v>1485</v>
      </c>
    </row>
    <row r="207" spans="1:65" s="2" customFormat="1" ht="29.25">
      <c r="A207" s="29"/>
      <c r="B207" s="30"/>
      <c r="C207" s="164"/>
      <c r="D207" s="221" t="s">
        <v>750</v>
      </c>
      <c r="E207" s="164"/>
      <c r="F207" s="245" t="s">
        <v>1486</v>
      </c>
      <c r="G207" s="164"/>
      <c r="H207" s="164"/>
      <c r="I207" s="164"/>
      <c r="J207" s="164"/>
      <c r="K207" s="29"/>
      <c r="L207" s="30"/>
      <c r="M207" s="156"/>
      <c r="N207" s="157"/>
      <c r="O207" s="53"/>
      <c r="P207" s="53"/>
      <c r="Q207" s="53"/>
      <c r="R207" s="53"/>
      <c r="S207" s="53"/>
      <c r="T207" s="54"/>
      <c r="U207" s="29"/>
      <c r="V207" s="29"/>
      <c r="W207" s="29"/>
      <c r="X207" s="29"/>
      <c r="Y207" s="29"/>
      <c r="Z207" s="29"/>
      <c r="AA207" s="29"/>
      <c r="AB207" s="29"/>
      <c r="AC207" s="29"/>
      <c r="AD207" s="29"/>
      <c r="AE207" s="29"/>
      <c r="AT207" s="18" t="s">
        <v>750</v>
      </c>
      <c r="AU207" s="18" t="s">
        <v>82</v>
      </c>
    </row>
    <row r="208" spans="1:65" s="2" customFormat="1" ht="16.5" customHeight="1">
      <c r="A208" s="29"/>
      <c r="B208" s="111"/>
      <c r="C208" s="214" t="s">
        <v>373</v>
      </c>
      <c r="D208" s="214" t="s">
        <v>147</v>
      </c>
      <c r="E208" s="215" t="s">
        <v>1487</v>
      </c>
      <c r="F208" s="216" t="s">
        <v>1488</v>
      </c>
      <c r="G208" s="217" t="s">
        <v>319</v>
      </c>
      <c r="H208" s="218">
        <v>2</v>
      </c>
      <c r="I208" s="239">
        <v>0</v>
      </c>
      <c r="J208" s="219">
        <f>ROUND(I208*H208,2)</f>
        <v>0</v>
      </c>
      <c r="K208" s="112"/>
      <c r="L208" s="30"/>
      <c r="M208" s="113" t="s">
        <v>1</v>
      </c>
      <c r="N208" s="114" t="s">
        <v>37</v>
      </c>
      <c r="O208" s="115">
        <v>0.505</v>
      </c>
      <c r="P208" s="115">
        <f>O208*H208</f>
        <v>1.01</v>
      </c>
      <c r="Q208" s="115">
        <v>1E-3</v>
      </c>
      <c r="R208" s="115">
        <f>Q208*H208</f>
        <v>2E-3</v>
      </c>
      <c r="S208" s="115">
        <v>0</v>
      </c>
      <c r="T208" s="116">
        <f>S208*H208</f>
        <v>0</v>
      </c>
      <c r="U208" s="29"/>
      <c r="V208" s="29"/>
      <c r="W208" s="29"/>
      <c r="X208" s="29"/>
      <c r="Y208" s="29"/>
      <c r="Z208" s="29"/>
      <c r="AA208" s="29"/>
      <c r="AB208" s="29"/>
      <c r="AC208" s="29"/>
      <c r="AD208" s="29"/>
      <c r="AE208" s="29"/>
      <c r="AR208" s="117" t="s">
        <v>583</v>
      </c>
      <c r="AT208" s="117" t="s">
        <v>147</v>
      </c>
      <c r="AU208" s="117" t="s">
        <v>82</v>
      </c>
      <c r="AY208" s="18" t="s">
        <v>145</v>
      </c>
      <c r="BE208" s="118">
        <f>IF(N208="základní",J208,0)</f>
        <v>0</v>
      </c>
      <c r="BF208" s="118">
        <f>IF(N208="snížená",J208,0)</f>
        <v>0</v>
      </c>
      <c r="BG208" s="118">
        <f>IF(N208="zákl. přenesená",J208,0)</f>
        <v>0</v>
      </c>
      <c r="BH208" s="118">
        <f>IF(N208="sníž. přenesená",J208,0)</f>
        <v>0</v>
      </c>
      <c r="BI208" s="118">
        <f>IF(N208="nulová",J208,0)</f>
        <v>0</v>
      </c>
      <c r="BJ208" s="18" t="s">
        <v>80</v>
      </c>
      <c r="BK208" s="118">
        <f>ROUND(I208*H208,2)</f>
        <v>0</v>
      </c>
      <c r="BL208" s="18" t="s">
        <v>583</v>
      </c>
      <c r="BM208" s="117" t="s">
        <v>1489</v>
      </c>
    </row>
    <row r="209" spans="1:65" s="2" customFormat="1" ht="68.25">
      <c r="A209" s="29"/>
      <c r="B209" s="30"/>
      <c r="C209" s="164"/>
      <c r="D209" s="221" t="s">
        <v>750</v>
      </c>
      <c r="E209" s="164"/>
      <c r="F209" s="245" t="s">
        <v>1490</v>
      </c>
      <c r="G209" s="164"/>
      <c r="H209" s="164"/>
      <c r="I209" s="164"/>
      <c r="J209" s="164"/>
      <c r="K209" s="29"/>
      <c r="L209" s="30"/>
      <c r="M209" s="156"/>
      <c r="N209" s="157"/>
      <c r="O209" s="53"/>
      <c r="P209" s="53"/>
      <c r="Q209" s="53"/>
      <c r="R209" s="53"/>
      <c r="S209" s="53"/>
      <c r="T209" s="54"/>
      <c r="U209" s="29"/>
      <c r="V209" s="29"/>
      <c r="W209" s="29"/>
      <c r="X209" s="29"/>
      <c r="Y209" s="29"/>
      <c r="Z209" s="29"/>
      <c r="AA209" s="29"/>
      <c r="AB209" s="29"/>
      <c r="AC209" s="29"/>
      <c r="AD209" s="29"/>
      <c r="AE209" s="29"/>
      <c r="AT209" s="18" t="s">
        <v>750</v>
      </c>
      <c r="AU209" s="18" t="s">
        <v>82</v>
      </c>
    </row>
    <row r="210" spans="1:65" s="2" customFormat="1" ht="16.5" customHeight="1">
      <c r="A210" s="29"/>
      <c r="B210" s="111"/>
      <c r="C210" s="214" t="s">
        <v>378</v>
      </c>
      <c r="D210" s="214" t="s">
        <v>147</v>
      </c>
      <c r="E210" s="215" t="s">
        <v>1491</v>
      </c>
      <c r="F210" s="216" t="s">
        <v>1492</v>
      </c>
      <c r="G210" s="217" t="s">
        <v>319</v>
      </c>
      <c r="H210" s="218">
        <v>2</v>
      </c>
      <c r="I210" s="239">
        <v>0</v>
      </c>
      <c r="J210" s="219">
        <f>ROUND(I210*H210,2)</f>
        <v>0</v>
      </c>
      <c r="K210" s="112"/>
      <c r="L210" s="30"/>
      <c r="M210" s="113" t="s">
        <v>1</v>
      </c>
      <c r="N210" s="114" t="s">
        <v>37</v>
      </c>
      <c r="O210" s="115">
        <v>0.53300000000000003</v>
      </c>
      <c r="P210" s="115">
        <f>O210*H210</f>
        <v>1.0660000000000001</v>
      </c>
      <c r="Q210" s="115">
        <v>1E-3</v>
      </c>
      <c r="R210" s="115">
        <f>Q210*H210</f>
        <v>2E-3</v>
      </c>
      <c r="S210" s="115">
        <v>0</v>
      </c>
      <c r="T210" s="116">
        <f>S210*H210</f>
        <v>0</v>
      </c>
      <c r="U210" s="29"/>
      <c r="V210" s="29"/>
      <c r="W210" s="29"/>
      <c r="X210" s="29"/>
      <c r="Y210" s="29"/>
      <c r="Z210" s="29"/>
      <c r="AA210" s="29"/>
      <c r="AB210" s="29"/>
      <c r="AC210" s="29"/>
      <c r="AD210" s="29"/>
      <c r="AE210" s="29"/>
      <c r="AR210" s="117" t="s">
        <v>231</v>
      </c>
      <c r="AT210" s="117" t="s">
        <v>147</v>
      </c>
      <c r="AU210" s="117" t="s">
        <v>82</v>
      </c>
      <c r="AY210" s="18" t="s">
        <v>145</v>
      </c>
      <c r="BE210" s="118">
        <f>IF(N210="základní",J210,0)</f>
        <v>0</v>
      </c>
      <c r="BF210" s="118">
        <f>IF(N210="snížená",J210,0)</f>
        <v>0</v>
      </c>
      <c r="BG210" s="118">
        <f>IF(N210="zákl. přenesená",J210,0)</f>
        <v>0</v>
      </c>
      <c r="BH210" s="118">
        <f>IF(N210="sníž. přenesená",J210,0)</f>
        <v>0</v>
      </c>
      <c r="BI210" s="118">
        <f>IF(N210="nulová",J210,0)</f>
        <v>0</v>
      </c>
      <c r="BJ210" s="18" t="s">
        <v>80</v>
      </c>
      <c r="BK210" s="118">
        <f>ROUND(I210*H210,2)</f>
        <v>0</v>
      </c>
      <c r="BL210" s="18" t="s">
        <v>231</v>
      </c>
      <c r="BM210" s="117" t="s">
        <v>1493</v>
      </c>
    </row>
    <row r="211" spans="1:65" s="2" customFormat="1" ht="24.2" customHeight="1">
      <c r="A211" s="29"/>
      <c r="B211" s="111"/>
      <c r="C211" s="214" t="s">
        <v>383</v>
      </c>
      <c r="D211" s="214" t="s">
        <v>147</v>
      </c>
      <c r="E211" s="215" t="s">
        <v>1494</v>
      </c>
      <c r="F211" s="216" t="s">
        <v>1495</v>
      </c>
      <c r="G211" s="217" t="s">
        <v>365</v>
      </c>
      <c r="H211" s="218">
        <v>250</v>
      </c>
      <c r="I211" s="239">
        <v>0</v>
      </c>
      <c r="J211" s="219">
        <f>ROUND(I211*H211,2)</f>
        <v>0</v>
      </c>
      <c r="K211" s="112"/>
      <c r="L211" s="30"/>
      <c r="M211" s="113" t="s">
        <v>1</v>
      </c>
      <c r="N211" s="114" t="s">
        <v>37</v>
      </c>
      <c r="O211" s="115">
        <v>2.5000000000000001E-2</v>
      </c>
      <c r="P211" s="115">
        <f>O211*H211</f>
        <v>6.25</v>
      </c>
      <c r="Q211" s="115">
        <v>9.0000000000000006E-5</v>
      </c>
      <c r="R211" s="115">
        <f>Q211*H211</f>
        <v>2.2500000000000003E-2</v>
      </c>
      <c r="S211" s="115">
        <v>0</v>
      </c>
      <c r="T211" s="116">
        <f>S211*H211</f>
        <v>0</v>
      </c>
      <c r="U211" s="29"/>
      <c r="V211" s="29"/>
      <c r="W211" s="29"/>
      <c r="X211" s="29"/>
      <c r="Y211" s="29"/>
      <c r="Z211" s="29"/>
      <c r="AA211" s="29"/>
      <c r="AB211" s="29"/>
      <c r="AC211" s="29"/>
      <c r="AD211" s="29"/>
      <c r="AE211" s="29"/>
      <c r="AR211" s="117" t="s">
        <v>151</v>
      </c>
      <c r="AT211" s="117" t="s">
        <v>147</v>
      </c>
      <c r="AU211" s="117" t="s">
        <v>82</v>
      </c>
      <c r="AY211" s="18" t="s">
        <v>145</v>
      </c>
      <c r="BE211" s="118">
        <f>IF(N211="základní",J211,0)</f>
        <v>0</v>
      </c>
      <c r="BF211" s="118">
        <f>IF(N211="snížená",J211,0)</f>
        <v>0</v>
      </c>
      <c r="BG211" s="118">
        <f>IF(N211="zákl. přenesená",J211,0)</f>
        <v>0</v>
      </c>
      <c r="BH211" s="118">
        <f>IF(N211="sníž. přenesená",J211,0)</f>
        <v>0</v>
      </c>
      <c r="BI211" s="118">
        <f>IF(N211="nulová",J211,0)</f>
        <v>0</v>
      </c>
      <c r="BJ211" s="18" t="s">
        <v>80</v>
      </c>
      <c r="BK211" s="118">
        <f>ROUND(I211*H211,2)</f>
        <v>0</v>
      </c>
      <c r="BL211" s="18" t="s">
        <v>151</v>
      </c>
      <c r="BM211" s="117" t="s">
        <v>1496</v>
      </c>
    </row>
    <row r="212" spans="1:65" s="2" customFormat="1" ht="16.5" customHeight="1">
      <c r="A212" s="29"/>
      <c r="B212" s="111"/>
      <c r="C212" s="233" t="s">
        <v>387</v>
      </c>
      <c r="D212" s="233" t="s">
        <v>316</v>
      </c>
      <c r="E212" s="234" t="s">
        <v>793</v>
      </c>
      <c r="F212" s="235" t="s">
        <v>1497</v>
      </c>
      <c r="G212" s="236" t="s">
        <v>795</v>
      </c>
      <c r="H212" s="237">
        <v>1750</v>
      </c>
      <c r="I212" s="239">
        <v>0</v>
      </c>
      <c r="J212" s="238">
        <f>ROUND(I212*H212,2)</f>
        <v>0</v>
      </c>
      <c r="K212" s="135"/>
      <c r="L212" s="136"/>
      <c r="M212" s="137" t="s">
        <v>1</v>
      </c>
      <c r="N212" s="138" t="s">
        <v>37</v>
      </c>
      <c r="O212" s="115">
        <v>0</v>
      </c>
      <c r="P212" s="115">
        <f>O212*H212</f>
        <v>0</v>
      </c>
      <c r="Q212" s="115">
        <v>0</v>
      </c>
      <c r="R212" s="115">
        <f>Q212*H212</f>
        <v>0</v>
      </c>
      <c r="S212" s="115">
        <v>0</v>
      </c>
      <c r="T212" s="116">
        <f>S212*H212</f>
        <v>0</v>
      </c>
      <c r="U212" s="29"/>
      <c r="V212" s="29"/>
      <c r="W212" s="29"/>
      <c r="X212" s="29"/>
      <c r="Y212" s="29"/>
      <c r="Z212" s="29"/>
      <c r="AA212" s="29"/>
      <c r="AB212" s="29"/>
      <c r="AC212" s="29"/>
      <c r="AD212" s="29"/>
      <c r="AE212" s="29"/>
      <c r="AR212" s="117" t="s">
        <v>311</v>
      </c>
      <c r="AT212" s="117" t="s">
        <v>316</v>
      </c>
      <c r="AU212" s="117" t="s">
        <v>82</v>
      </c>
      <c r="AY212" s="18" t="s">
        <v>145</v>
      </c>
      <c r="BE212" s="118">
        <f>IF(N212="základní",J212,0)</f>
        <v>0</v>
      </c>
      <c r="BF212" s="118">
        <f>IF(N212="snížená",J212,0)</f>
        <v>0</v>
      </c>
      <c r="BG212" s="118">
        <f>IF(N212="zákl. přenesená",J212,0)</f>
        <v>0</v>
      </c>
      <c r="BH212" s="118">
        <f>IF(N212="sníž. přenesená",J212,0)</f>
        <v>0</v>
      </c>
      <c r="BI212" s="118">
        <f>IF(N212="nulová",J212,0)</f>
        <v>0</v>
      </c>
      <c r="BJ212" s="18" t="s">
        <v>80</v>
      </c>
      <c r="BK212" s="118">
        <f>ROUND(I212*H212,2)</f>
        <v>0</v>
      </c>
      <c r="BL212" s="18" t="s">
        <v>231</v>
      </c>
      <c r="BM212" s="117" t="s">
        <v>1498</v>
      </c>
    </row>
    <row r="213" spans="1:65" s="12" customFormat="1" ht="22.9" customHeight="1">
      <c r="B213" s="103"/>
      <c r="C213" s="208"/>
      <c r="D213" s="209" t="s">
        <v>71</v>
      </c>
      <c r="E213" s="212" t="s">
        <v>439</v>
      </c>
      <c r="F213" s="212" t="s">
        <v>440</v>
      </c>
      <c r="G213" s="208"/>
      <c r="H213" s="208"/>
      <c r="I213" s="164"/>
      <c r="J213" s="213">
        <f>BK213</f>
        <v>0</v>
      </c>
      <c r="L213" s="103"/>
      <c r="M213" s="105"/>
      <c r="N213" s="106"/>
      <c r="O213" s="106"/>
      <c r="P213" s="107">
        <f>P214</f>
        <v>93.488640000000004</v>
      </c>
      <c r="Q213" s="106"/>
      <c r="R213" s="107">
        <f>R214</f>
        <v>0</v>
      </c>
      <c r="S213" s="106"/>
      <c r="T213" s="108">
        <f>T214</f>
        <v>0</v>
      </c>
      <c r="AR213" s="104" t="s">
        <v>80</v>
      </c>
      <c r="AT213" s="109" t="s">
        <v>71</v>
      </c>
      <c r="AU213" s="109" t="s">
        <v>80</v>
      </c>
      <c r="AY213" s="104" t="s">
        <v>145</v>
      </c>
      <c r="BK213" s="110">
        <f>BK214</f>
        <v>0</v>
      </c>
    </row>
    <row r="214" spans="1:65" s="2" customFormat="1" ht="24.2" customHeight="1">
      <c r="A214" s="29"/>
      <c r="B214" s="111"/>
      <c r="C214" s="214" t="s">
        <v>391</v>
      </c>
      <c r="D214" s="214" t="s">
        <v>147</v>
      </c>
      <c r="E214" s="215" t="s">
        <v>1346</v>
      </c>
      <c r="F214" s="216" t="s">
        <v>1347</v>
      </c>
      <c r="G214" s="217" t="s">
        <v>196</v>
      </c>
      <c r="H214" s="218">
        <v>63.167999999999999</v>
      </c>
      <c r="I214" s="239">
        <v>0</v>
      </c>
      <c r="J214" s="219">
        <f>ROUND(I214*H214,2)</f>
        <v>0</v>
      </c>
      <c r="K214" s="112"/>
      <c r="L214" s="30"/>
      <c r="M214" s="113" t="s">
        <v>1</v>
      </c>
      <c r="N214" s="114" t="s">
        <v>37</v>
      </c>
      <c r="O214" s="115">
        <v>1.48</v>
      </c>
      <c r="P214" s="115">
        <f>O214*H214</f>
        <v>93.488640000000004</v>
      </c>
      <c r="Q214" s="115">
        <v>0</v>
      </c>
      <c r="R214" s="115">
        <f>Q214*H214</f>
        <v>0</v>
      </c>
      <c r="S214" s="115">
        <v>0</v>
      </c>
      <c r="T214" s="116">
        <f>S214*H214</f>
        <v>0</v>
      </c>
      <c r="U214" s="29"/>
      <c r="V214" s="29"/>
      <c r="W214" s="29"/>
      <c r="X214" s="29"/>
      <c r="Y214" s="29"/>
      <c r="Z214" s="29"/>
      <c r="AA214" s="29"/>
      <c r="AB214" s="29"/>
      <c r="AC214" s="29"/>
      <c r="AD214" s="29"/>
      <c r="AE214" s="29"/>
      <c r="AR214" s="117" t="s">
        <v>151</v>
      </c>
      <c r="AT214" s="117" t="s">
        <v>147</v>
      </c>
      <c r="AU214" s="117" t="s">
        <v>82</v>
      </c>
      <c r="AY214" s="18" t="s">
        <v>145</v>
      </c>
      <c r="BE214" s="118">
        <f>IF(N214="základní",J214,0)</f>
        <v>0</v>
      </c>
      <c r="BF214" s="118">
        <f>IF(N214="snížená",J214,0)</f>
        <v>0</v>
      </c>
      <c r="BG214" s="118">
        <f>IF(N214="zákl. přenesená",J214,0)</f>
        <v>0</v>
      </c>
      <c r="BH214" s="118">
        <f>IF(N214="sníž. přenesená",J214,0)</f>
        <v>0</v>
      </c>
      <c r="BI214" s="118">
        <f>IF(N214="nulová",J214,0)</f>
        <v>0</v>
      </c>
      <c r="BJ214" s="18" t="s">
        <v>80</v>
      </c>
      <c r="BK214" s="118">
        <f>ROUND(I214*H214,2)</f>
        <v>0</v>
      </c>
      <c r="BL214" s="18" t="s">
        <v>151</v>
      </c>
      <c r="BM214" s="117" t="s">
        <v>1499</v>
      </c>
    </row>
    <row r="215" spans="1:65" s="12" customFormat="1" ht="25.9" customHeight="1">
      <c r="B215" s="103"/>
      <c r="C215" s="208"/>
      <c r="D215" s="209" t="s">
        <v>71</v>
      </c>
      <c r="E215" s="210" t="s">
        <v>758</v>
      </c>
      <c r="F215" s="210" t="s">
        <v>759</v>
      </c>
      <c r="G215" s="208"/>
      <c r="H215" s="208"/>
      <c r="I215" s="208"/>
      <c r="J215" s="211">
        <f>BK215</f>
        <v>0</v>
      </c>
      <c r="L215" s="103"/>
      <c r="M215" s="105"/>
      <c r="N215" s="106"/>
      <c r="O215" s="106"/>
      <c r="P215" s="107">
        <f>P216</f>
        <v>7.1039999999999992</v>
      </c>
      <c r="Q215" s="106"/>
      <c r="R215" s="107">
        <f>R216</f>
        <v>9.58E-3</v>
      </c>
      <c r="S215" s="106"/>
      <c r="T215" s="108">
        <f>T216</f>
        <v>0</v>
      </c>
      <c r="AR215" s="104" t="s">
        <v>82</v>
      </c>
      <c r="AT215" s="109" t="s">
        <v>71</v>
      </c>
      <c r="AU215" s="109" t="s">
        <v>72</v>
      </c>
      <c r="AY215" s="104" t="s">
        <v>145</v>
      </c>
      <c r="BK215" s="110">
        <f>BK216</f>
        <v>0</v>
      </c>
    </row>
    <row r="216" spans="1:65" s="12" customFormat="1" ht="22.9" customHeight="1">
      <c r="B216" s="103"/>
      <c r="C216" s="208"/>
      <c r="D216" s="209" t="s">
        <v>71</v>
      </c>
      <c r="E216" s="212" t="s">
        <v>803</v>
      </c>
      <c r="F216" s="212" t="s">
        <v>804</v>
      </c>
      <c r="G216" s="208"/>
      <c r="H216" s="208"/>
      <c r="I216" s="208"/>
      <c r="J216" s="213">
        <f>BK216</f>
        <v>0</v>
      </c>
      <c r="L216" s="103"/>
      <c r="M216" s="105"/>
      <c r="N216" s="106"/>
      <c r="O216" s="106"/>
      <c r="P216" s="107">
        <f>SUM(P217:P218)</f>
        <v>7.1039999999999992</v>
      </c>
      <c r="Q216" s="106"/>
      <c r="R216" s="107">
        <f>SUM(R217:R218)</f>
        <v>9.58E-3</v>
      </c>
      <c r="S216" s="106"/>
      <c r="T216" s="108">
        <f>SUM(T217:T218)</f>
        <v>0</v>
      </c>
      <c r="AR216" s="104" t="s">
        <v>82</v>
      </c>
      <c r="AT216" s="109" t="s">
        <v>71</v>
      </c>
      <c r="AU216" s="109" t="s">
        <v>80</v>
      </c>
      <c r="AY216" s="104" t="s">
        <v>145</v>
      </c>
      <c r="BK216" s="110">
        <f>SUM(BK217:BK218)</f>
        <v>0</v>
      </c>
    </row>
    <row r="217" spans="1:65" s="2" customFormat="1" ht="37.9" customHeight="1">
      <c r="A217" s="29"/>
      <c r="B217" s="111"/>
      <c r="C217" s="214" t="s">
        <v>395</v>
      </c>
      <c r="D217" s="214" t="s">
        <v>147</v>
      </c>
      <c r="E217" s="215" t="s">
        <v>1500</v>
      </c>
      <c r="F217" s="216" t="s">
        <v>1501</v>
      </c>
      <c r="G217" s="217" t="s">
        <v>365</v>
      </c>
      <c r="H217" s="218">
        <v>58</v>
      </c>
      <c r="I217" s="239">
        <v>0</v>
      </c>
      <c r="J217" s="219">
        <f>ROUND(I217*H217,2)</f>
        <v>0</v>
      </c>
      <c r="K217" s="112"/>
      <c r="L217" s="30"/>
      <c r="M217" s="113" t="s">
        <v>1</v>
      </c>
      <c r="N217" s="114" t="s">
        <v>37</v>
      </c>
      <c r="O217" s="115">
        <v>0.10299999999999999</v>
      </c>
      <c r="P217" s="115">
        <f>O217*H217</f>
        <v>5.9739999999999993</v>
      </c>
      <c r="Q217" s="115">
        <v>1.1E-4</v>
      </c>
      <c r="R217" s="115">
        <f>Q217*H217</f>
        <v>6.3800000000000003E-3</v>
      </c>
      <c r="S217" s="115">
        <v>0</v>
      </c>
      <c r="T217" s="116">
        <f>S217*H217</f>
        <v>0</v>
      </c>
      <c r="U217" s="29"/>
      <c r="V217" s="29"/>
      <c r="W217" s="29"/>
      <c r="X217" s="29"/>
      <c r="Y217" s="29"/>
      <c r="Z217" s="29"/>
      <c r="AA217" s="29"/>
      <c r="AB217" s="29"/>
      <c r="AC217" s="29"/>
      <c r="AD217" s="29"/>
      <c r="AE217" s="29"/>
      <c r="AR217" s="117" t="s">
        <v>231</v>
      </c>
      <c r="AT217" s="117" t="s">
        <v>147</v>
      </c>
      <c r="AU217" s="117" t="s">
        <v>82</v>
      </c>
      <c r="AY217" s="18" t="s">
        <v>145</v>
      </c>
      <c r="BE217" s="118">
        <f>IF(N217="základní",J217,0)</f>
        <v>0</v>
      </c>
      <c r="BF217" s="118">
        <f>IF(N217="snížená",J217,0)</f>
        <v>0</v>
      </c>
      <c r="BG217" s="118">
        <f>IF(N217="zákl. přenesená",J217,0)</f>
        <v>0</v>
      </c>
      <c r="BH217" s="118">
        <f>IF(N217="sníž. přenesená",J217,0)</f>
        <v>0</v>
      </c>
      <c r="BI217" s="118">
        <f>IF(N217="nulová",J217,0)</f>
        <v>0</v>
      </c>
      <c r="BJ217" s="18" t="s">
        <v>80</v>
      </c>
      <c r="BK217" s="118">
        <f>ROUND(I217*H217,2)</f>
        <v>0</v>
      </c>
      <c r="BL217" s="18" t="s">
        <v>231</v>
      </c>
      <c r="BM217" s="117" t="s">
        <v>1502</v>
      </c>
    </row>
    <row r="218" spans="1:65" s="2" customFormat="1" ht="33" customHeight="1">
      <c r="A218" s="29"/>
      <c r="B218" s="111"/>
      <c r="C218" s="214" t="s">
        <v>399</v>
      </c>
      <c r="D218" s="214" t="s">
        <v>147</v>
      </c>
      <c r="E218" s="215" t="s">
        <v>1503</v>
      </c>
      <c r="F218" s="216" t="s">
        <v>1504</v>
      </c>
      <c r="G218" s="217" t="s">
        <v>365</v>
      </c>
      <c r="H218" s="218">
        <v>10</v>
      </c>
      <c r="I218" s="239">
        <v>0</v>
      </c>
      <c r="J218" s="219">
        <f>ROUND(I218*H218,2)</f>
        <v>0</v>
      </c>
      <c r="K218" s="112"/>
      <c r="L218" s="30"/>
      <c r="M218" s="113" t="s">
        <v>1</v>
      </c>
      <c r="N218" s="114" t="s">
        <v>37</v>
      </c>
      <c r="O218" s="115">
        <v>0.113</v>
      </c>
      <c r="P218" s="115">
        <f>O218*H218</f>
        <v>1.1300000000000001</v>
      </c>
      <c r="Q218" s="115">
        <v>3.2000000000000003E-4</v>
      </c>
      <c r="R218" s="115">
        <f>Q218*H218</f>
        <v>3.2000000000000002E-3</v>
      </c>
      <c r="S218" s="115">
        <v>0</v>
      </c>
      <c r="T218" s="116">
        <f>S218*H218</f>
        <v>0</v>
      </c>
      <c r="U218" s="29"/>
      <c r="V218" s="29"/>
      <c r="W218" s="29"/>
      <c r="X218" s="29"/>
      <c r="Y218" s="29"/>
      <c r="Z218" s="29"/>
      <c r="AA218" s="29"/>
      <c r="AB218" s="29"/>
      <c r="AC218" s="29"/>
      <c r="AD218" s="29"/>
      <c r="AE218" s="29"/>
      <c r="AR218" s="117" t="s">
        <v>231</v>
      </c>
      <c r="AT218" s="117" t="s">
        <v>147</v>
      </c>
      <c r="AU218" s="117" t="s">
        <v>82</v>
      </c>
      <c r="AY218" s="18" t="s">
        <v>145</v>
      </c>
      <c r="BE218" s="118">
        <f>IF(N218="základní",J218,0)</f>
        <v>0</v>
      </c>
      <c r="BF218" s="118">
        <f>IF(N218="snížená",J218,0)</f>
        <v>0</v>
      </c>
      <c r="BG218" s="118">
        <f>IF(N218="zákl. přenesená",J218,0)</f>
        <v>0</v>
      </c>
      <c r="BH218" s="118">
        <f>IF(N218="sníž. přenesená",J218,0)</f>
        <v>0</v>
      </c>
      <c r="BI218" s="118">
        <f>IF(N218="nulová",J218,0)</f>
        <v>0</v>
      </c>
      <c r="BJ218" s="18" t="s">
        <v>80</v>
      </c>
      <c r="BK218" s="118">
        <f>ROUND(I218*H218,2)</f>
        <v>0</v>
      </c>
      <c r="BL218" s="18" t="s">
        <v>231</v>
      </c>
      <c r="BM218" s="117" t="s">
        <v>1505</v>
      </c>
    </row>
    <row r="219" spans="1:65" s="12" customFormat="1" ht="25.9" customHeight="1">
      <c r="B219" s="103"/>
      <c r="C219" s="208"/>
      <c r="D219" s="209" t="s">
        <v>71</v>
      </c>
      <c r="E219" s="210" t="s">
        <v>108</v>
      </c>
      <c r="F219" s="210" t="s">
        <v>1506</v>
      </c>
      <c r="G219" s="208"/>
      <c r="H219" s="208"/>
      <c r="I219" s="208"/>
      <c r="J219" s="211">
        <f>BK219</f>
        <v>0</v>
      </c>
      <c r="L219" s="103"/>
      <c r="M219" s="105"/>
      <c r="N219" s="106"/>
      <c r="O219" s="106"/>
      <c r="P219" s="107">
        <f>P220+P227+P229+P231</f>
        <v>0</v>
      </c>
      <c r="Q219" s="106"/>
      <c r="R219" s="107">
        <f>R220+R227+R229+R231</f>
        <v>0</v>
      </c>
      <c r="S219" s="106"/>
      <c r="T219" s="108">
        <f>T220+T227+T229+T231</f>
        <v>0</v>
      </c>
      <c r="AR219" s="104" t="s">
        <v>171</v>
      </c>
      <c r="AT219" s="109" t="s">
        <v>71</v>
      </c>
      <c r="AU219" s="109" t="s">
        <v>72</v>
      </c>
      <c r="AY219" s="104" t="s">
        <v>145</v>
      </c>
      <c r="BK219" s="110">
        <f>BK220+BK227+BK229+BK231</f>
        <v>0</v>
      </c>
    </row>
    <row r="220" spans="1:65" s="12" customFormat="1" ht="22.9" customHeight="1">
      <c r="B220" s="103"/>
      <c r="C220" s="208"/>
      <c r="D220" s="209" t="s">
        <v>71</v>
      </c>
      <c r="E220" s="212" t="s">
        <v>1507</v>
      </c>
      <c r="F220" s="212" t="s">
        <v>1508</v>
      </c>
      <c r="G220" s="208"/>
      <c r="H220" s="208"/>
      <c r="I220" s="208"/>
      <c r="J220" s="213">
        <f>BK220</f>
        <v>0</v>
      </c>
      <c r="L220" s="103"/>
      <c r="M220" s="105"/>
      <c r="N220" s="106"/>
      <c r="O220" s="106"/>
      <c r="P220" s="107">
        <f>SUM(P221:P226)</f>
        <v>0</v>
      </c>
      <c r="Q220" s="106"/>
      <c r="R220" s="107">
        <f>SUM(R221:R226)</f>
        <v>0</v>
      </c>
      <c r="S220" s="106"/>
      <c r="T220" s="108">
        <f>SUM(T221:T226)</f>
        <v>0</v>
      </c>
      <c r="AR220" s="104" t="s">
        <v>171</v>
      </c>
      <c r="AT220" s="109" t="s">
        <v>71</v>
      </c>
      <c r="AU220" s="109" t="s">
        <v>80</v>
      </c>
      <c r="AY220" s="104" t="s">
        <v>145</v>
      </c>
      <c r="BK220" s="110">
        <f>SUM(BK221:BK226)</f>
        <v>0</v>
      </c>
    </row>
    <row r="221" spans="1:65" s="2" customFormat="1" ht="16.5" customHeight="1">
      <c r="A221" s="29"/>
      <c r="B221" s="111"/>
      <c r="C221" s="214" t="s">
        <v>404</v>
      </c>
      <c r="D221" s="214" t="s">
        <v>147</v>
      </c>
      <c r="E221" s="215" t="s">
        <v>1509</v>
      </c>
      <c r="F221" s="216" t="s">
        <v>1510</v>
      </c>
      <c r="G221" s="217" t="s">
        <v>482</v>
      </c>
      <c r="H221" s="218">
        <v>1</v>
      </c>
      <c r="I221" s="239">
        <v>0</v>
      </c>
      <c r="J221" s="219">
        <f>ROUND(I221*H221,2)</f>
        <v>0</v>
      </c>
      <c r="K221" s="112"/>
      <c r="L221" s="30"/>
      <c r="M221" s="113" t="s">
        <v>1</v>
      </c>
      <c r="N221" s="114" t="s">
        <v>37</v>
      </c>
      <c r="O221" s="115">
        <v>0</v>
      </c>
      <c r="P221" s="115">
        <f>O221*H221</f>
        <v>0</v>
      </c>
      <c r="Q221" s="115">
        <v>0</v>
      </c>
      <c r="R221" s="115">
        <f>Q221*H221</f>
        <v>0</v>
      </c>
      <c r="S221" s="115">
        <v>0</v>
      </c>
      <c r="T221" s="116">
        <f>S221*H221</f>
        <v>0</v>
      </c>
      <c r="U221" s="29"/>
      <c r="V221" s="29"/>
      <c r="W221" s="29"/>
      <c r="X221" s="29"/>
      <c r="Y221" s="29"/>
      <c r="Z221" s="29"/>
      <c r="AA221" s="29"/>
      <c r="AB221" s="29"/>
      <c r="AC221" s="29"/>
      <c r="AD221" s="29"/>
      <c r="AE221" s="29"/>
      <c r="AR221" s="117" t="s">
        <v>1511</v>
      </c>
      <c r="AT221" s="117" t="s">
        <v>147</v>
      </c>
      <c r="AU221" s="117" t="s">
        <v>82</v>
      </c>
      <c r="AY221" s="18" t="s">
        <v>145</v>
      </c>
      <c r="BE221" s="118">
        <f>IF(N221="základní",J221,0)</f>
        <v>0</v>
      </c>
      <c r="BF221" s="118">
        <f>IF(N221="snížená",J221,0)</f>
        <v>0</v>
      </c>
      <c r="BG221" s="118">
        <f>IF(N221="zákl. přenesená",J221,0)</f>
        <v>0</v>
      </c>
      <c r="BH221" s="118">
        <f>IF(N221="sníž. přenesená",J221,0)</f>
        <v>0</v>
      </c>
      <c r="BI221" s="118">
        <f>IF(N221="nulová",J221,0)</f>
        <v>0</v>
      </c>
      <c r="BJ221" s="18" t="s">
        <v>80</v>
      </c>
      <c r="BK221" s="118">
        <f>ROUND(I221*H221,2)</f>
        <v>0</v>
      </c>
      <c r="BL221" s="18" t="s">
        <v>1511</v>
      </c>
      <c r="BM221" s="117" t="s">
        <v>1512</v>
      </c>
    </row>
    <row r="222" spans="1:65" s="2" customFormat="1" ht="16.5" customHeight="1">
      <c r="A222" s="29"/>
      <c r="B222" s="111"/>
      <c r="C222" s="214" t="s">
        <v>408</v>
      </c>
      <c r="D222" s="214" t="s">
        <v>147</v>
      </c>
      <c r="E222" s="215" t="s">
        <v>1513</v>
      </c>
      <c r="F222" s="216" t="s">
        <v>1508</v>
      </c>
      <c r="G222" s="217" t="s">
        <v>482</v>
      </c>
      <c r="H222" s="218">
        <v>1</v>
      </c>
      <c r="I222" s="239">
        <v>0</v>
      </c>
      <c r="J222" s="219">
        <f>ROUND(I222*H222,2)</f>
        <v>0</v>
      </c>
      <c r="K222" s="112"/>
      <c r="L222" s="30"/>
      <c r="M222" s="113" t="s">
        <v>1</v>
      </c>
      <c r="N222" s="114" t="s">
        <v>37</v>
      </c>
      <c r="O222" s="115">
        <v>0</v>
      </c>
      <c r="P222" s="115">
        <f>O222*H222</f>
        <v>0</v>
      </c>
      <c r="Q222" s="115">
        <v>0</v>
      </c>
      <c r="R222" s="115">
        <f>Q222*H222</f>
        <v>0</v>
      </c>
      <c r="S222" s="115">
        <v>0</v>
      </c>
      <c r="T222" s="116">
        <f>S222*H222</f>
        <v>0</v>
      </c>
      <c r="U222" s="29"/>
      <c r="V222" s="29"/>
      <c r="W222" s="29"/>
      <c r="X222" s="29"/>
      <c r="Y222" s="29"/>
      <c r="Z222" s="29"/>
      <c r="AA222" s="29"/>
      <c r="AB222" s="29"/>
      <c r="AC222" s="29"/>
      <c r="AD222" s="29"/>
      <c r="AE222" s="29"/>
      <c r="AR222" s="117" t="s">
        <v>1511</v>
      </c>
      <c r="AT222" s="117" t="s">
        <v>147</v>
      </c>
      <c r="AU222" s="117" t="s">
        <v>82</v>
      </c>
      <c r="AY222" s="18" t="s">
        <v>145</v>
      </c>
      <c r="BE222" s="118">
        <f>IF(N222="základní",J222,0)</f>
        <v>0</v>
      </c>
      <c r="BF222" s="118">
        <f>IF(N222="snížená",J222,0)</f>
        <v>0</v>
      </c>
      <c r="BG222" s="118">
        <f>IF(N222="zákl. přenesená",J222,0)</f>
        <v>0</v>
      </c>
      <c r="BH222" s="118">
        <f>IF(N222="sníž. přenesená",J222,0)</f>
        <v>0</v>
      </c>
      <c r="BI222" s="118">
        <f>IF(N222="nulová",J222,0)</f>
        <v>0</v>
      </c>
      <c r="BJ222" s="18" t="s">
        <v>80</v>
      </c>
      <c r="BK222" s="118">
        <f>ROUND(I222*H222,2)</f>
        <v>0</v>
      </c>
      <c r="BL222" s="18" t="s">
        <v>1511</v>
      </c>
      <c r="BM222" s="117" t="s">
        <v>1514</v>
      </c>
    </row>
    <row r="223" spans="1:65" s="2" customFormat="1" ht="48.75">
      <c r="A223" s="29"/>
      <c r="B223" s="30"/>
      <c r="C223" s="164"/>
      <c r="D223" s="221" t="s">
        <v>750</v>
      </c>
      <c r="E223" s="164"/>
      <c r="F223" s="245" t="s">
        <v>1515</v>
      </c>
      <c r="G223" s="164"/>
      <c r="H223" s="164"/>
      <c r="I223" s="164"/>
      <c r="J223" s="164"/>
      <c r="K223" s="29"/>
      <c r="L223" s="30"/>
      <c r="M223" s="156"/>
      <c r="N223" s="157"/>
      <c r="O223" s="53"/>
      <c r="P223" s="53"/>
      <c r="Q223" s="53"/>
      <c r="R223" s="53"/>
      <c r="S223" s="53"/>
      <c r="T223" s="54"/>
      <c r="U223" s="29"/>
      <c r="V223" s="29"/>
      <c r="W223" s="29"/>
      <c r="X223" s="29"/>
      <c r="Y223" s="29"/>
      <c r="Z223" s="29"/>
      <c r="AA223" s="29"/>
      <c r="AB223" s="29"/>
      <c r="AC223" s="29"/>
      <c r="AD223" s="29"/>
      <c r="AE223" s="29"/>
      <c r="AT223" s="18" t="s">
        <v>750</v>
      </c>
      <c r="AU223" s="18" t="s">
        <v>82</v>
      </c>
    </row>
    <row r="224" spans="1:65" s="2" customFormat="1" ht="16.5" customHeight="1">
      <c r="A224" s="29"/>
      <c r="B224" s="111"/>
      <c r="C224" s="214" t="s">
        <v>413</v>
      </c>
      <c r="D224" s="214" t="s">
        <v>147</v>
      </c>
      <c r="E224" s="215" t="s">
        <v>1516</v>
      </c>
      <c r="F224" s="216" t="s">
        <v>1517</v>
      </c>
      <c r="G224" s="217" t="s">
        <v>482</v>
      </c>
      <c r="H224" s="218">
        <v>1</v>
      </c>
      <c r="I224" s="239">
        <v>0</v>
      </c>
      <c r="J224" s="219">
        <f>ROUND(I224*H224,2)</f>
        <v>0</v>
      </c>
      <c r="K224" s="112"/>
      <c r="L224" s="30"/>
      <c r="M224" s="113" t="s">
        <v>1</v>
      </c>
      <c r="N224" s="114" t="s">
        <v>37</v>
      </c>
      <c r="O224" s="115">
        <v>0</v>
      </c>
      <c r="P224" s="115">
        <f>O224*H224</f>
        <v>0</v>
      </c>
      <c r="Q224" s="115">
        <v>0</v>
      </c>
      <c r="R224" s="115">
        <f>Q224*H224</f>
        <v>0</v>
      </c>
      <c r="S224" s="115">
        <v>0</v>
      </c>
      <c r="T224" s="116">
        <f>S224*H224</f>
        <v>0</v>
      </c>
      <c r="U224" s="29"/>
      <c r="V224" s="29"/>
      <c r="W224" s="29"/>
      <c r="X224" s="29"/>
      <c r="Y224" s="29"/>
      <c r="Z224" s="29"/>
      <c r="AA224" s="29"/>
      <c r="AB224" s="29"/>
      <c r="AC224" s="29"/>
      <c r="AD224" s="29"/>
      <c r="AE224" s="29"/>
      <c r="AR224" s="117" t="s">
        <v>1511</v>
      </c>
      <c r="AT224" s="117" t="s">
        <v>147</v>
      </c>
      <c r="AU224" s="117" t="s">
        <v>82</v>
      </c>
      <c r="AY224" s="18" t="s">
        <v>145</v>
      </c>
      <c r="BE224" s="118">
        <f>IF(N224="základní",J224,0)</f>
        <v>0</v>
      </c>
      <c r="BF224" s="118">
        <f>IF(N224="snížená",J224,0)</f>
        <v>0</v>
      </c>
      <c r="BG224" s="118">
        <f>IF(N224="zákl. přenesená",J224,0)</f>
        <v>0</v>
      </c>
      <c r="BH224" s="118">
        <f>IF(N224="sníž. přenesená",J224,0)</f>
        <v>0</v>
      </c>
      <c r="BI224" s="118">
        <f>IF(N224="nulová",J224,0)</f>
        <v>0</v>
      </c>
      <c r="BJ224" s="18" t="s">
        <v>80</v>
      </c>
      <c r="BK224" s="118">
        <f>ROUND(I224*H224,2)</f>
        <v>0</v>
      </c>
      <c r="BL224" s="18" t="s">
        <v>1511</v>
      </c>
      <c r="BM224" s="117" t="s">
        <v>1518</v>
      </c>
    </row>
    <row r="225" spans="1:65" s="2" customFormat="1" ht="16.5" customHeight="1">
      <c r="A225" s="29"/>
      <c r="B225" s="111"/>
      <c r="C225" s="214" t="s">
        <v>419</v>
      </c>
      <c r="D225" s="214" t="s">
        <v>147</v>
      </c>
      <c r="E225" s="215" t="s">
        <v>1519</v>
      </c>
      <c r="F225" s="216" t="s">
        <v>1520</v>
      </c>
      <c r="G225" s="217" t="s">
        <v>1521</v>
      </c>
      <c r="H225" s="218">
        <v>1</v>
      </c>
      <c r="I225" s="239">
        <v>0</v>
      </c>
      <c r="J225" s="219">
        <f>ROUND(I225*H225,2)</f>
        <v>0</v>
      </c>
      <c r="K225" s="112"/>
      <c r="L225" s="30"/>
      <c r="M225" s="113" t="s">
        <v>1</v>
      </c>
      <c r="N225" s="114" t="s">
        <v>37</v>
      </c>
      <c r="O225" s="115">
        <v>0</v>
      </c>
      <c r="P225" s="115">
        <f>O225*H225</f>
        <v>0</v>
      </c>
      <c r="Q225" s="115">
        <v>0</v>
      </c>
      <c r="R225" s="115">
        <f>Q225*H225</f>
        <v>0</v>
      </c>
      <c r="S225" s="115">
        <v>0</v>
      </c>
      <c r="T225" s="116">
        <f>S225*H225</f>
        <v>0</v>
      </c>
      <c r="U225" s="29"/>
      <c r="V225" s="29"/>
      <c r="W225" s="29"/>
      <c r="X225" s="29"/>
      <c r="Y225" s="29"/>
      <c r="Z225" s="29"/>
      <c r="AA225" s="29"/>
      <c r="AB225" s="29"/>
      <c r="AC225" s="29"/>
      <c r="AD225" s="29"/>
      <c r="AE225" s="29"/>
      <c r="AR225" s="117" t="s">
        <v>1511</v>
      </c>
      <c r="AT225" s="117" t="s">
        <v>147</v>
      </c>
      <c r="AU225" s="117" t="s">
        <v>82</v>
      </c>
      <c r="AY225" s="18" t="s">
        <v>145</v>
      </c>
      <c r="BE225" s="118">
        <f>IF(N225="základní",J225,0)</f>
        <v>0</v>
      </c>
      <c r="BF225" s="118">
        <f>IF(N225="snížená",J225,0)</f>
        <v>0</v>
      </c>
      <c r="BG225" s="118">
        <f>IF(N225="zákl. přenesená",J225,0)</f>
        <v>0</v>
      </c>
      <c r="BH225" s="118">
        <f>IF(N225="sníž. přenesená",J225,0)</f>
        <v>0</v>
      </c>
      <c r="BI225" s="118">
        <f>IF(N225="nulová",J225,0)</f>
        <v>0</v>
      </c>
      <c r="BJ225" s="18" t="s">
        <v>80</v>
      </c>
      <c r="BK225" s="118">
        <f>ROUND(I225*H225,2)</f>
        <v>0</v>
      </c>
      <c r="BL225" s="18" t="s">
        <v>1511</v>
      </c>
      <c r="BM225" s="117" t="s">
        <v>1522</v>
      </c>
    </row>
    <row r="226" spans="1:65" s="2" customFormat="1" ht="19.5">
      <c r="A226" s="29"/>
      <c r="B226" s="30"/>
      <c r="C226" s="164"/>
      <c r="D226" s="221" t="s">
        <v>750</v>
      </c>
      <c r="E226" s="164"/>
      <c r="F226" s="245" t="s">
        <v>1523</v>
      </c>
      <c r="G226" s="164"/>
      <c r="H226" s="164"/>
      <c r="I226" s="164"/>
      <c r="J226" s="164"/>
      <c r="K226" s="29"/>
      <c r="L226" s="30"/>
      <c r="M226" s="156"/>
      <c r="N226" s="157"/>
      <c r="O226" s="53"/>
      <c r="P226" s="53"/>
      <c r="Q226" s="53"/>
      <c r="R226" s="53"/>
      <c r="S226" s="53"/>
      <c r="T226" s="54"/>
      <c r="U226" s="29"/>
      <c r="V226" s="29"/>
      <c r="W226" s="29"/>
      <c r="X226" s="29"/>
      <c r="Y226" s="29"/>
      <c r="Z226" s="29"/>
      <c r="AA226" s="29"/>
      <c r="AB226" s="29"/>
      <c r="AC226" s="29"/>
      <c r="AD226" s="29"/>
      <c r="AE226" s="29"/>
      <c r="AT226" s="18" t="s">
        <v>750</v>
      </c>
      <c r="AU226" s="18" t="s">
        <v>82</v>
      </c>
    </row>
    <row r="227" spans="1:65" s="12" customFormat="1" ht="22.9" customHeight="1">
      <c r="B227" s="103"/>
      <c r="C227" s="208"/>
      <c r="D227" s="209" t="s">
        <v>71</v>
      </c>
      <c r="E227" s="212" t="s">
        <v>1524</v>
      </c>
      <c r="F227" s="212" t="s">
        <v>1525</v>
      </c>
      <c r="G227" s="208"/>
      <c r="H227" s="208"/>
      <c r="I227" s="208"/>
      <c r="J227" s="213">
        <f>BK227</f>
        <v>0</v>
      </c>
      <c r="L227" s="103"/>
      <c r="M227" s="105"/>
      <c r="N227" s="106"/>
      <c r="O227" s="106"/>
      <c r="P227" s="107">
        <f>P228</f>
        <v>0</v>
      </c>
      <c r="Q227" s="106"/>
      <c r="R227" s="107">
        <f>R228</f>
        <v>0</v>
      </c>
      <c r="S227" s="106"/>
      <c r="T227" s="108">
        <f>T228</f>
        <v>0</v>
      </c>
      <c r="AR227" s="104" t="s">
        <v>171</v>
      </c>
      <c r="AT227" s="109" t="s">
        <v>71</v>
      </c>
      <c r="AU227" s="109" t="s">
        <v>80</v>
      </c>
      <c r="AY227" s="104" t="s">
        <v>145</v>
      </c>
      <c r="BK227" s="110">
        <f>BK228</f>
        <v>0</v>
      </c>
    </row>
    <row r="228" spans="1:65" s="2" customFormat="1" ht="16.5" customHeight="1">
      <c r="A228" s="29"/>
      <c r="B228" s="111"/>
      <c r="C228" s="214" t="s">
        <v>424</v>
      </c>
      <c r="D228" s="214" t="s">
        <v>147</v>
      </c>
      <c r="E228" s="215" t="s">
        <v>1526</v>
      </c>
      <c r="F228" s="216" t="s">
        <v>1527</v>
      </c>
      <c r="G228" s="217" t="s">
        <v>482</v>
      </c>
      <c r="H228" s="218">
        <v>1</v>
      </c>
      <c r="I228" s="239">
        <v>0</v>
      </c>
      <c r="J228" s="219">
        <f>ROUND(I228*H228,2)</f>
        <v>0</v>
      </c>
      <c r="K228" s="112"/>
      <c r="L228" s="30"/>
      <c r="M228" s="113" t="s">
        <v>1</v>
      </c>
      <c r="N228" s="114" t="s">
        <v>37</v>
      </c>
      <c r="O228" s="115">
        <v>0</v>
      </c>
      <c r="P228" s="115">
        <f>O228*H228</f>
        <v>0</v>
      </c>
      <c r="Q228" s="115">
        <v>0</v>
      </c>
      <c r="R228" s="115">
        <f>Q228*H228</f>
        <v>0</v>
      </c>
      <c r="S228" s="115">
        <v>0</v>
      </c>
      <c r="T228" s="116">
        <f>S228*H228</f>
        <v>0</v>
      </c>
      <c r="U228" s="29"/>
      <c r="V228" s="29"/>
      <c r="W228" s="29"/>
      <c r="X228" s="29"/>
      <c r="Y228" s="29"/>
      <c r="Z228" s="29"/>
      <c r="AA228" s="29"/>
      <c r="AB228" s="29"/>
      <c r="AC228" s="29"/>
      <c r="AD228" s="29"/>
      <c r="AE228" s="29"/>
      <c r="AR228" s="117" t="s">
        <v>1511</v>
      </c>
      <c r="AT228" s="117" t="s">
        <v>147</v>
      </c>
      <c r="AU228" s="117" t="s">
        <v>82</v>
      </c>
      <c r="AY228" s="18" t="s">
        <v>145</v>
      </c>
      <c r="BE228" s="118">
        <f>IF(N228="základní",J228,0)</f>
        <v>0</v>
      </c>
      <c r="BF228" s="118">
        <f>IF(N228="snížená",J228,0)</f>
        <v>0</v>
      </c>
      <c r="BG228" s="118">
        <f>IF(N228="zákl. přenesená",J228,0)</f>
        <v>0</v>
      </c>
      <c r="BH228" s="118">
        <f>IF(N228="sníž. přenesená",J228,0)</f>
        <v>0</v>
      </c>
      <c r="BI228" s="118">
        <f>IF(N228="nulová",J228,0)</f>
        <v>0</v>
      </c>
      <c r="BJ228" s="18" t="s">
        <v>80</v>
      </c>
      <c r="BK228" s="118">
        <f>ROUND(I228*H228,2)</f>
        <v>0</v>
      </c>
      <c r="BL228" s="18" t="s">
        <v>1511</v>
      </c>
      <c r="BM228" s="117" t="s">
        <v>1528</v>
      </c>
    </row>
    <row r="229" spans="1:65" s="12" customFormat="1" ht="22.9" customHeight="1">
      <c r="B229" s="103"/>
      <c r="C229" s="208"/>
      <c r="D229" s="209" t="s">
        <v>71</v>
      </c>
      <c r="E229" s="212" t="s">
        <v>1529</v>
      </c>
      <c r="F229" s="212" t="s">
        <v>1530</v>
      </c>
      <c r="G229" s="208"/>
      <c r="H229" s="208"/>
      <c r="I229" s="208"/>
      <c r="J229" s="213">
        <f>BK229</f>
        <v>0</v>
      </c>
      <c r="L229" s="103"/>
      <c r="M229" s="105"/>
      <c r="N229" s="106"/>
      <c r="O229" s="106"/>
      <c r="P229" s="107">
        <f>P230</f>
        <v>0</v>
      </c>
      <c r="Q229" s="106"/>
      <c r="R229" s="107">
        <f>R230</f>
        <v>0</v>
      </c>
      <c r="S229" s="106"/>
      <c r="T229" s="108">
        <f>T230</f>
        <v>0</v>
      </c>
      <c r="AR229" s="104" t="s">
        <v>171</v>
      </c>
      <c r="AT229" s="109" t="s">
        <v>71</v>
      </c>
      <c r="AU229" s="109" t="s">
        <v>80</v>
      </c>
      <c r="AY229" s="104" t="s">
        <v>145</v>
      </c>
      <c r="BK229" s="110">
        <f>BK230</f>
        <v>0</v>
      </c>
    </row>
    <row r="230" spans="1:65" s="2" customFormat="1" ht="16.5" customHeight="1">
      <c r="A230" s="29"/>
      <c r="B230" s="111"/>
      <c r="C230" s="214" t="s">
        <v>430</v>
      </c>
      <c r="D230" s="214" t="s">
        <v>147</v>
      </c>
      <c r="E230" s="215" t="s">
        <v>1531</v>
      </c>
      <c r="F230" s="216" t="s">
        <v>1530</v>
      </c>
      <c r="G230" s="217" t="s">
        <v>482</v>
      </c>
      <c r="H230" s="218">
        <v>1</v>
      </c>
      <c r="I230" s="239">
        <v>0</v>
      </c>
      <c r="J230" s="219">
        <f>ROUND(I230*H230,2)</f>
        <v>0</v>
      </c>
      <c r="K230" s="112"/>
      <c r="L230" s="30"/>
      <c r="M230" s="113" t="s">
        <v>1</v>
      </c>
      <c r="N230" s="114" t="s">
        <v>37</v>
      </c>
      <c r="O230" s="115">
        <v>0</v>
      </c>
      <c r="P230" s="115">
        <f>O230*H230</f>
        <v>0</v>
      </c>
      <c r="Q230" s="115">
        <v>0</v>
      </c>
      <c r="R230" s="115">
        <f>Q230*H230</f>
        <v>0</v>
      </c>
      <c r="S230" s="115">
        <v>0</v>
      </c>
      <c r="T230" s="116">
        <f>S230*H230</f>
        <v>0</v>
      </c>
      <c r="U230" s="29"/>
      <c r="V230" s="29"/>
      <c r="W230" s="29"/>
      <c r="X230" s="29"/>
      <c r="Y230" s="29"/>
      <c r="Z230" s="29"/>
      <c r="AA230" s="29"/>
      <c r="AB230" s="29"/>
      <c r="AC230" s="29"/>
      <c r="AD230" s="29"/>
      <c r="AE230" s="29"/>
      <c r="AR230" s="117" t="s">
        <v>1511</v>
      </c>
      <c r="AT230" s="117" t="s">
        <v>147</v>
      </c>
      <c r="AU230" s="117" t="s">
        <v>82</v>
      </c>
      <c r="AY230" s="18" t="s">
        <v>145</v>
      </c>
      <c r="BE230" s="118">
        <f>IF(N230="základní",J230,0)</f>
        <v>0</v>
      </c>
      <c r="BF230" s="118">
        <f>IF(N230="snížená",J230,0)</f>
        <v>0</v>
      </c>
      <c r="BG230" s="118">
        <f>IF(N230="zákl. přenesená",J230,0)</f>
        <v>0</v>
      </c>
      <c r="BH230" s="118">
        <f>IF(N230="sníž. přenesená",J230,0)</f>
        <v>0</v>
      </c>
      <c r="BI230" s="118">
        <f>IF(N230="nulová",J230,0)</f>
        <v>0</v>
      </c>
      <c r="BJ230" s="18" t="s">
        <v>80</v>
      </c>
      <c r="BK230" s="118">
        <f>ROUND(I230*H230,2)</f>
        <v>0</v>
      </c>
      <c r="BL230" s="18" t="s">
        <v>1511</v>
      </c>
      <c r="BM230" s="117" t="s">
        <v>1532</v>
      </c>
    </row>
    <row r="231" spans="1:65" s="12" customFormat="1" ht="22.9" customHeight="1">
      <c r="B231" s="103"/>
      <c r="C231" s="208"/>
      <c r="D231" s="209" t="s">
        <v>71</v>
      </c>
      <c r="E231" s="212" t="s">
        <v>1533</v>
      </c>
      <c r="F231" s="212" t="s">
        <v>1534</v>
      </c>
      <c r="G231" s="208"/>
      <c r="H231" s="208"/>
      <c r="I231" s="208"/>
      <c r="J231" s="213">
        <f>BK231</f>
        <v>0</v>
      </c>
      <c r="L231" s="103"/>
      <c r="M231" s="105"/>
      <c r="N231" s="106"/>
      <c r="O231" s="106"/>
      <c r="P231" s="107">
        <f>P232</f>
        <v>0</v>
      </c>
      <c r="Q231" s="106"/>
      <c r="R231" s="107">
        <f>R232</f>
        <v>0</v>
      </c>
      <c r="S231" s="106"/>
      <c r="T231" s="108">
        <f>T232</f>
        <v>0</v>
      </c>
      <c r="AR231" s="104" t="s">
        <v>171</v>
      </c>
      <c r="AT231" s="109" t="s">
        <v>71</v>
      </c>
      <c r="AU231" s="109" t="s">
        <v>80</v>
      </c>
      <c r="AY231" s="104" t="s">
        <v>145</v>
      </c>
      <c r="BK231" s="110">
        <f>BK232</f>
        <v>0</v>
      </c>
    </row>
    <row r="232" spans="1:65" s="2" customFormat="1" ht="24.2" customHeight="1">
      <c r="A232" s="29"/>
      <c r="B232" s="111"/>
      <c r="C232" s="214" t="s">
        <v>435</v>
      </c>
      <c r="D232" s="214" t="s">
        <v>147</v>
      </c>
      <c r="E232" s="215" t="s">
        <v>1535</v>
      </c>
      <c r="F232" s="216" t="s">
        <v>1536</v>
      </c>
      <c r="G232" s="217" t="s">
        <v>482</v>
      </c>
      <c r="H232" s="218">
        <v>1</v>
      </c>
      <c r="I232" s="239">
        <v>0</v>
      </c>
      <c r="J232" s="219">
        <f>ROUND(I232*H232,2)</f>
        <v>0</v>
      </c>
      <c r="K232" s="112"/>
      <c r="L232" s="30"/>
      <c r="M232" s="139" t="s">
        <v>1</v>
      </c>
      <c r="N232" s="140" t="s">
        <v>37</v>
      </c>
      <c r="O232" s="141">
        <v>0</v>
      </c>
      <c r="P232" s="141">
        <f>O232*H232</f>
        <v>0</v>
      </c>
      <c r="Q232" s="141">
        <v>0</v>
      </c>
      <c r="R232" s="141">
        <f>Q232*H232</f>
        <v>0</v>
      </c>
      <c r="S232" s="141">
        <v>0</v>
      </c>
      <c r="T232" s="142">
        <f>S232*H232</f>
        <v>0</v>
      </c>
      <c r="U232" s="29"/>
      <c r="V232" s="29"/>
      <c r="W232" s="29"/>
      <c r="X232" s="29"/>
      <c r="Y232" s="29"/>
      <c r="Z232" s="29"/>
      <c r="AA232" s="29"/>
      <c r="AB232" s="29"/>
      <c r="AC232" s="29"/>
      <c r="AD232" s="29"/>
      <c r="AE232" s="29"/>
      <c r="AR232" s="117" t="s">
        <v>1511</v>
      </c>
      <c r="AT232" s="117" t="s">
        <v>147</v>
      </c>
      <c r="AU232" s="117" t="s">
        <v>82</v>
      </c>
      <c r="AY232" s="18" t="s">
        <v>145</v>
      </c>
      <c r="BE232" s="118">
        <f>IF(N232="základní",J232,0)</f>
        <v>0</v>
      </c>
      <c r="BF232" s="118">
        <f>IF(N232="snížená",J232,0)</f>
        <v>0</v>
      </c>
      <c r="BG232" s="118">
        <f>IF(N232="zákl. přenesená",J232,0)</f>
        <v>0</v>
      </c>
      <c r="BH232" s="118">
        <f>IF(N232="sníž. přenesená",J232,0)</f>
        <v>0</v>
      </c>
      <c r="BI232" s="118">
        <f>IF(N232="nulová",J232,0)</f>
        <v>0</v>
      </c>
      <c r="BJ232" s="18" t="s">
        <v>80</v>
      </c>
      <c r="BK232" s="118">
        <f>ROUND(I232*H232,2)</f>
        <v>0</v>
      </c>
      <c r="BL232" s="18" t="s">
        <v>1511</v>
      </c>
      <c r="BM232" s="117" t="s">
        <v>1537</v>
      </c>
    </row>
    <row r="233" spans="1:65" s="2" customFormat="1" ht="6.95" customHeight="1">
      <c r="A233" s="29"/>
      <c r="B233" s="43"/>
      <c r="C233" s="44"/>
      <c r="D233" s="44"/>
      <c r="E233" s="44"/>
      <c r="F233" s="44"/>
      <c r="G233" s="44"/>
      <c r="H233" s="44"/>
      <c r="I233" s="44"/>
      <c r="J233" s="44"/>
      <c r="K233" s="44"/>
      <c r="L233" s="30"/>
      <c r="M233" s="29"/>
      <c r="O233" s="29"/>
      <c r="P233" s="29"/>
      <c r="Q233" s="29"/>
      <c r="R233" s="29"/>
      <c r="S233" s="29"/>
      <c r="T233" s="29"/>
      <c r="U233" s="29"/>
      <c r="V233" s="29"/>
      <c r="W233" s="29"/>
      <c r="X233" s="29"/>
      <c r="Y233" s="29"/>
      <c r="Z233" s="29"/>
      <c r="AA233" s="29"/>
      <c r="AB233" s="29"/>
      <c r="AC233" s="29"/>
      <c r="AD233" s="29"/>
      <c r="AE233" s="29"/>
    </row>
  </sheetData>
  <sheetProtection password="CA50" sheet="1" objects="1" scenarios="1"/>
  <autoFilter ref="C127:K232"/>
  <mergeCells count="9">
    <mergeCell ref="E87:H87"/>
    <mergeCell ref="E118:H118"/>
    <mergeCell ref="E120:H120"/>
    <mergeCell ref="L2:V2"/>
    <mergeCell ref="E7:H7"/>
    <mergeCell ref="E9:H9"/>
    <mergeCell ref="E18:H18"/>
    <mergeCell ref="E27:H27"/>
    <mergeCell ref="E85:H85"/>
  </mergeCells>
  <pageMargins left="0.39374999999999999" right="0.39374999999999999" top="0.39374999999999999" bottom="0.39374999999999999" header="0" footer="0"/>
  <pageSetup paperSize="9" fitToHeight="100" orientation="portrait" blackAndWhite="1"/>
  <headerFooter>
    <oddFooter>&amp;CStrana &amp;P z &amp;N</oddFooter>
  </headerFooter>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9C184EB0BB67C64F921F746B94790A22" ma:contentTypeVersion="3" ma:contentTypeDescription="Vytvoří nový dokument" ma:contentTypeScope="" ma:versionID="61c62a1ca67da629d23fdfc98f646983">
  <xsd:schema xmlns:xsd="http://www.w3.org/2001/XMLSchema" xmlns:xs="http://www.w3.org/2001/XMLSchema" xmlns:p="http://schemas.microsoft.com/office/2006/metadata/properties" xmlns:ns2="b0cd5a69-f3c3-451e-afa9-6ad47d67848c" targetNamespace="http://schemas.microsoft.com/office/2006/metadata/properties" ma:root="true" ma:fieldsID="b6bf5c31af23d91d0a97325c42a98c74" ns2:_="">
    <xsd:import namespace="b0cd5a69-f3c3-451e-afa9-6ad47d67848c"/>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0cd5a69-f3c3-451e-afa9-6ad47d6784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A03E813-F8A9-497B-A311-A9317EFE6C0F}"/>
</file>

<file path=customXml/itemProps2.xml><?xml version="1.0" encoding="utf-8"?>
<ds:datastoreItem xmlns:ds="http://schemas.openxmlformats.org/officeDocument/2006/customXml" ds:itemID="{43020564-8E7C-4E1E-8524-50BEB9824D37}"/>
</file>

<file path=customXml/itemProps3.xml><?xml version="1.0" encoding="utf-8"?>
<ds:datastoreItem xmlns:ds="http://schemas.openxmlformats.org/officeDocument/2006/customXml" ds:itemID="{FDC5B454-FFDC-4FA9-8A71-026F5791EE9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11</vt:i4>
      </vt:variant>
      <vt:variant>
        <vt:lpstr>Pojmenované oblasti</vt:lpstr>
      </vt:variant>
      <vt:variant>
        <vt:i4>22</vt:i4>
      </vt:variant>
    </vt:vector>
  </HeadingPairs>
  <TitlesOfParts>
    <vt:vector size="33" baseType="lpstr">
      <vt:lpstr>Rekapitulace stavby</vt:lpstr>
      <vt:lpstr>01 - Stavební část</vt:lpstr>
      <vt:lpstr>02 -  Zeleň a výsadba</vt:lpstr>
      <vt:lpstr>03 - Elektro</vt:lpstr>
      <vt:lpstr>04 - Vytápění</vt:lpstr>
      <vt:lpstr>05 - Elektro kotelna</vt:lpstr>
      <vt:lpstr>06 - MaR kotelna</vt:lpstr>
      <vt:lpstr>07 - Kanalizace</vt:lpstr>
      <vt:lpstr>08 - Primární okruh tepel...</vt:lpstr>
      <vt:lpstr>09 - Nabíječky </vt:lpstr>
      <vt:lpstr>10 - VRN</vt:lpstr>
      <vt:lpstr>'01 - Stavební část'!Názvy_tisku</vt:lpstr>
      <vt:lpstr>'02 -  Zeleň a výsadba'!Názvy_tisku</vt:lpstr>
      <vt:lpstr>'03 - Elektro'!Názvy_tisku</vt:lpstr>
      <vt:lpstr>'04 - Vytápění'!Názvy_tisku</vt:lpstr>
      <vt:lpstr>'05 - Elektro kotelna'!Názvy_tisku</vt:lpstr>
      <vt:lpstr>'06 - MaR kotelna'!Názvy_tisku</vt:lpstr>
      <vt:lpstr>'07 - Kanalizace'!Názvy_tisku</vt:lpstr>
      <vt:lpstr>'08 - Primární okruh tepel...'!Názvy_tisku</vt:lpstr>
      <vt:lpstr>'09 - Nabíječky '!Názvy_tisku</vt:lpstr>
      <vt:lpstr>'10 - VRN'!Názvy_tisku</vt:lpstr>
      <vt:lpstr>'Rekapitulace stavby'!Názvy_tisku</vt:lpstr>
      <vt:lpstr>'01 - Stavební část'!Oblast_tisku</vt:lpstr>
      <vt:lpstr>'02 -  Zeleň a výsadba'!Oblast_tisku</vt:lpstr>
      <vt:lpstr>'03 - Elektro'!Oblast_tisku</vt:lpstr>
      <vt:lpstr>'04 - Vytápění'!Oblast_tisku</vt:lpstr>
      <vt:lpstr>'05 - Elektro kotelna'!Oblast_tisku</vt:lpstr>
      <vt:lpstr>'06 - MaR kotelna'!Oblast_tisku</vt:lpstr>
      <vt:lpstr>'07 - Kanalizace'!Oblast_tisku</vt:lpstr>
      <vt:lpstr>'08 - Primární okruh tepel...'!Oblast_tisku</vt:lpstr>
      <vt:lpstr>'09 - Nabíječky '!Oblast_tisku</vt:lpstr>
      <vt:lpstr>'10 - VRN'!Oblast_tisku</vt:lpstr>
      <vt:lpstr>'Rekapitulace stavby'!Oblast_tisku</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Milan Dušek</dc:creator>
  <cp:lastModifiedBy>Borovic von Rabi</cp:lastModifiedBy>
  <dcterms:created xsi:type="dcterms:W3CDTF">2025-10-20T07:27:32Z</dcterms:created>
  <dcterms:modified xsi:type="dcterms:W3CDTF">2025-12-18T08:05:40Z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0x0101009C184EB0BB67C64F921F746B94790A22</vt:lpwstr>
  </property>
</Properties>
</file>