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úpravy - Ty..." sheetId="2" r:id="rId2"/>
    <sheet name="02 - Nábytek - Typ J (9 j..." sheetId="3" r:id="rId3"/>
    <sheet name="03 - Vodovod a zařizovací..." sheetId="4" r:id="rId4"/>
    <sheet name="04 - Kanalizace" sheetId="5" r:id="rId5"/>
    <sheet name="05 - Vzduchotechnika" sheetId="6" r:id="rId6"/>
    <sheet name="06 - Silnoproud - Pokoj J" sheetId="7" r:id="rId7"/>
    <sheet name="01 - Stavební úpravy (10 ..." sheetId="8" r:id="rId8"/>
    <sheet name="02 - Silnoproud" sheetId="9" r:id="rId9"/>
    <sheet name="03 - Slaboproud" sheetId="10" r:id="rId10"/>
    <sheet name="01 - Stavební úpravy" sheetId="11" r:id="rId11"/>
    <sheet name="02 - Vodovod a zařizovací..." sheetId="12" r:id="rId12"/>
    <sheet name="03 - Kanalizace" sheetId="13" r:id="rId13"/>
    <sheet name="04 - Vzduchotechnika" sheetId="14" r:id="rId14"/>
    <sheet name="05 - Silnoproud" sheetId="15" r:id="rId15"/>
    <sheet name="VRN - Vedlejší rozpočtové..." sheetId="16" r:id="rId16"/>
    <sheet name="Pokyny pro vyplnění" sheetId="17" r:id="rId17"/>
  </sheets>
  <definedNames>
    <definedName name="_xlnm.Print_Area" localSheetId="0">'Rekapitulace stavby'!$D$4:$AO$36,'Rekapitulace stavby'!$C$42:$AQ$73</definedName>
    <definedName name="_xlnm.Print_Titles" localSheetId="0">'Rekapitulace stavby'!$52:$52</definedName>
    <definedName name="_xlnm._FilterDatabase" localSheetId="1" hidden="1">'01 - Stavební úpravy - Ty...'!$C$104:$K$491</definedName>
    <definedName name="_xlnm.Print_Area" localSheetId="1">'01 - Stavební úpravy - Ty...'!$C$4:$J$41,'01 - Stavební úpravy - Ty...'!$C$47:$J$84,'01 - Stavební úpravy - Ty...'!$C$90:$K$491</definedName>
    <definedName name="_xlnm.Print_Titles" localSheetId="1">'01 - Stavební úpravy - Ty...'!$104:$104</definedName>
    <definedName name="_xlnm._FilterDatabase" localSheetId="2" hidden="1">'02 - Nábytek - Typ J (9 j...'!$C$86:$K$157</definedName>
    <definedName name="_xlnm.Print_Area" localSheetId="2">'02 - Nábytek - Typ J (9 j...'!$C$4:$J$41,'02 - Nábytek - Typ J (9 j...'!$C$47:$J$66,'02 - Nábytek - Typ J (9 j...'!$C$72:$K$157</definedName>
    <definedName name="_xlnm.Print_Titles" localSheetId="2">'02 - Nábytek - Typ J (9 j...'!$86:$86</definedName>
    <definedName name="_xlnm._FilterDatabase" localSheetId="3" hidden="1">'03 - Vodovod a zařizovací...'!$C$90:$K$145</definedName>
    <definedName name="_xlnm.Print_Area" localSheetId="3">'03 - Vodovod a zařizovací...'!$C$4:$J$41,'03 - Vodovod a zařizovací...'!$C$47:$J$70,'03 - Vodovod a zařizovací...'!$C$76:$K$145</definedName>
    <definedName name="_xlnm.Print_Titles" localSheetId="3">'03 - Vodovod a zařizovací...'!$90:$90</definedName>
    <definedName name="_xlnm._FilterDatabase" localSheetId="4" hidden="1">'04 - Kanalizace'!$C$89:$K$112</definedName>
    <definedName name="_xlnm.Print_Area" localSheetId="4">'04 - Kanalizace'!$C$4:$J$41,'04 - Kanalizace'!$C$47:$J$69,'04 - Kanalizace'!$C$75:$K$112</definedName>
    <definedName name="_xlnm.Print_Titles" localSheetId="4">'04 - Kanalizace'!$89:$89</definedName>
    <definedName name="_xlnm._FilterDatabase" localSheetId="5" hidden="1">'05 - Vzduchotechnika'!$C$89:$K$111</definedName>
    <definedName name="_xlnm.Print_Area" localSheetId="5">'05 - Vzduchotechnika'!$C$4:$J$41,'05 - Vzduchotechnika'!$C$47:$J$69,'05 - Vzduchotechnika'!$C$75:$K$111</definedName>
    <definedName name="_xlnm.Print_Titles" localSheetId="5">'05 - Vzduchotechnika'!$89:$89</definedName>
    <definedName name="_xlnm._FilterDatabase" localSheetId="6" hidden="1">'06 - Silnoproud - Pokoj J'!$C$90:$K$163</definedName>
    <definedName name="_xlnm.Print_Area" localSheetId="6">'06 - Silnoproud - Pokoj J'!$C$4:$J$41,'06 - Silnoproud - Pokoj J'!$C$47:$J$70,'06 - Silnoproud - Pokoj J'!$C$76:$K$163</definedName>
    <definedName name="_xlnm.Print_Titles" localSheetId="6">'06 - Silnoproud - Pokoj J'!$90:$90</definedName>
    <definedName name="_xlnm._FilterDatabase" localSheetId="7" hidden="1">'01 - Stavební úpravy (10 ...'!$C$95:$K$193</definedName>
    <definedName name="_xlnm.Print_Area" localSheetId="7">'01 - Stavební úpravy (10 ...'!$C$4:$J$41,'01 - Stavební úpravy (10 ...'!$C$47:$J$75,'01 - Stavební úpravy (10 ...'!$C$81:$K$193</definedName>
    <definedName name="_xlnm.Print_Titles" localSheetId="7">'01 - Stavební úpravy (10 ...'!$95:$95</definedName>
    <definedName name="_xlnm._FilterDatabase" localSheetId="8" hidden="1">'02 - Silnoproud'!$C$90:$K$124</definedName>
    <definedName name="_xlnm.Print_Area" localSheetId="8">'02 - Silnoproud'!$C$4:$J$41,'02 - Silnoproud'!$C$47:$J$70,'02 - Silnoproud'!$C$76:$K$124</definedName>
    <definedName name="_xlnm.Print_Titles" localSheetId="8">'02 - Silnoproud'!$90:$90</definedName>
    <definedName name="_xlnm._FilterDatabase" localSheetId="9" hidden="1">'03 - Slaboproud'!$C$86:$K$101</definedName>
    <definedName name="_xlnm.Print_Area" localSheetId="9">'03 - Slaboproud'!$C$4:$J$41,'03 - Slaboproud'!$C$47:$J$66,'03 - Slaboproud'!$C$72:$K$101</definedName>
    <definedName name="_xlnm.Print_Titles" localSheetId="9">'03 - Slaboproud'!$86:$86</definedName>
    <definedName name="_xlnm._FilterDatabase" localSheetId="10" hidden="1">'01 - Stavební úpravy'!$C$101:$K$383</definedName>
    <definedName name="_xlnm.Print_Area" localSheetId="10">'01 - Stavební úpravy'!$C$4:$J$41,'01 - Stavební úpravy'!$C$47:$J$81,'01 - Stavební úpravy'!$C$87:$K$383</definedName>
    <definedName name="_xlnm.Print_Titles" localSheetId="10">'01 - Stavební úpravy'!$101:$101</definedName>
    <definedName name="_xlnm._FilterDatabase" localSheetId="11" hidden="1">'02 - Vodovod a zařizovací...'!$C$90:$K$144</definedName>
    <definedName name="_xlnm.Print_Area" localSheetId="11">'02 - Vodovod a zařizovací...'!$C$4:$J$41,'02 - Vodovod a zařizovací...'!$C$47:$J$70,'02 - Vodovod a zařizovací...'!$C$76:$K$144</definedName>
    <definedName name="_xlnm.Print_Titles" localSheetId="11">'02 - Vodovod a zařizovací...'!$90:$90</definedName>
    <definedName name="_xlnm._FilterDatabase" localSheetId="12" hidden="1">'03 - Kanalizace'!$C$89:$K$112</definedName>
    <definedName name="_xlnm.Print_Area" localSheetId="12">'03 - Kanalizace'!$C$4:$J$41,'03 - Kanalizace'!$C$47:$J$69,'03 - Kanalizace'!$C$75:$K$112</definedName>
    <definedName name="_xlnm.Print_Titles" localSheetId="12">'03 - Kanalizace'!$89:$89</definedName>
    <definedName name="_xlnm._FilterDatabase" localSheetId="13" hidden="1">'04 - Vzduchotechnika'!$C$89:$K$111</definedName>
    <definedName name="_xlnm.Print_Area" localSheetId="13">'04 - Vzduchotechnika'!$C$4:$J$41,'04 - Vzduchotechnika'!$C$47:$J$69,'04 - Vzduchotechnika'!$C$75:$K$111</definedName>
    <definedName name="_xlnm.Print_Titles" localSheetId="13">'04 - Vzduchotechnika'!$89:$89</definedName>
    <definedName name="_xlnm._FilterDatabase" localSheetId="14" hidden="1">'05 - Silnoproud'!$C$90:$K$123</definedName>
    <definedName name="_xlnm.Print_Area" localSheetId="14">'05 - Silnoproud'!$C$4:$J$41,'05 - Silnoproud'!$C$47:$J$70,'05 - Silnoproud'!$C$76:$K$123</definedName>
    <definedName name="_xlnm.Print_Titles" localSheetId="14">'05 - Silnoproud'!$90:$90</definedName>
    <definedName name="_xlnm._FilterDatabase" localSheetId="15" hidden="1">'VRN - Vedlejší rozpočtové...'!$C$79:$K$109</definedName>
    <definedName name="_xlnm.Print_Area" localSheetId="15">'VRN - Vedlejší rozpočtové...'!$C$4:$J$39,'VRN - Vedlejší rozpočtové...'!$C$45:$J$61,'VRN - Vedlejší rozpočtové...'!$C$67:$K$109</definedName>
    <definedName name="_xlnm.Print_Titles" localSheetId="15">'VRN - Vedlejší rozpočtové...'!$79:$79</definedName>
    <definedName name="_xlnm.Print_Area" localSheetId="16">'Pokyny pro vyplnění'!$B$2:$K$71,'Pokyny pro vyplnění'!$B$74:$K$118,'Pokyny pro vyplnění'!$B$121:$K$161,'Pokyny pro vyplnění'!$B$164:$K$219</definedName>
  </definedNames>
  <calcPr/>
</workbook>
</file>

<file path=xl/calcChain.xml><?xml version="1.0" encoding="utf-8"?>
<calcChain xmlns="http://schemas.openxmlformats.org/spreadsheetml/2006/main">
  <c i="16" l="1" r="J37"/>
  <c r="J36"/>
  <c i="1" r="AY72"/>
  <c i="16" r="J35"/>
  <c i="1" r="AX72"/>
  <c i="16"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BI86"/>
  <c r="BH86"/>
  <c r="BG86"/>
  <c r="BF86"/>
  <c r="T86"/>
  <c r="R86"/>
  <c r="P86"/>
  <c r="BI82"/>
  <c r="BH82"/>
  <c r="BG82"/>
  <c r="BF82"/>
  <c r="T82"/>
  <c r="R82"/>
  <c r="P82"/>
  <c r="J77"/>
  <c r="J76"/>
  <c r="F76"/>
  <c r="F74"/>
  <c r="E72"/>
  <c r="J55"/>
  <c r="J54"/>
  <c r="F54"/>
  <c r="F52"/>
  <c r="E50"/>
  <c r="J18"/>
  <c r="E18"/>
  <c r="F55"/>
  <c r="J17"/>
  <c r="J12"/>
  <c r="J74"/>
  <c r="E7"/>
  <c r="E48"/>
  <c i="15" r="J39"/>
  <c r="J38"/>
  <c i="1" r="AY71"/>
  <c i="15" r="J37"/>
  <c i="1" r="AX71"/>
  <c i="15"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5"/>
  <c r="BH115"/>
  <c r="BG115"/>
  <c r="BF115"/>
  <c r="T115"/>
  <c r="T114"/>
  <c r="R115"/>
  <c r="R114"/>
  <c r="P115"/>
  <c r="P114"/>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J88"/>
  <c r="J87"/>
  <c r="F87"/>
  <c r="F85"/>
  <c r="E83"/>
  <c r="J59"/>
  <c r="J58"/>
  <c r="F58"/>
  <c r="F56"/>
  <c r="E54"/>
  <c r="J20"/>
  <c r="E20"/>
  <c r="F88"/>
  <c r="J19"/>
  <c r="J14"/>
  <c r="J56"/>
  <c r="E7"/>
  <c r="E50"/>
  <c i="14" r="J39"/>
  <c r="J38"/>
  <c i="1" r="AY70"/>
  <c i="14" r="J37"/>
  <c i="1" r="AX70"/>
  <c i="14"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3"/>
  <c r="BH93"/>
  <c r="BG93"/>
  <c r="BF93"/>
  <c r="T93"/>
  <c r="T92"/>
  <c r="T91"/>
  <c r="R93"/>
  <c r="R92"/>
  <c r="R91"/>
  <c r="P93"/>
  <c r="P92"/>
  <c r="P91"/>
  <c r="J87"/>
  <c r="J86"/>
  <c r="F86"/>
  <c r="F84"/>
  <c r="E82"/>
  <c r="J59"/>
  <c r="J58"/>
  <c r="F58"/>
  <c r="F56"/>
  <c r="E54"/>
  <c r="J20"/>
  <c r="E20"/>
  <c r="F87"/>
  <c r="J19"/>
  <c r="J14"/>
  <c r="J84"/>
  <c r="E7"/>
  <c r="E78"/>
  <c i="13" r="J39"/>
  <c r="J38"/>
  <c i="1" r="AY69"/>
  <c i="13" r="J37"/>
  <c i="1" r="AX69"/>
  <c i="13"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56"/>
  <c r="E7"/>
  <c r="E78"/>
  <c i="12" r="J39"/>
  <c r="J38"/>
  <c i="1" r="AY68"/>
  <c i="12" r="J37"/>
  <c i="1" r="AX68"/>
  <c i="12"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59"/>
  <c r="J19"/>
  <c r="J14"/>
  <c r="J56"/>
  <c r="E7"/>
  <c r="E79"/>
  <c i="11" r="T152"/>
  <c r="R152"/>
  <c r="P152"/>
  <c r="BK152"/>
  <c r="J152"/>
  <c r="J70"/>
  <c r="J39"/>
  <c r="J38"/>
  <c i="1" r="AY67"/>
  <c i="11" r="J37"/>
  <c i="1" r="AX67"/>
  <c i="11" r="BI382"/>
  <c r="BH382"/>
  <c r="BG382"/>
  <c r="BF382"/>
  <c r="T382"/>
  <c r="R382"/>
  <c r="P382"/>
  <c r="BI380"/>
  <c r="BH380"/>
  <c r="BG380"/>
  <c r="BF380"/>
  <c r="T380"/>
  <c r="R380"/>
  <c r="P380"/>
  <c r="BI369"/>
  <c r="BH369"/>
  <c r="BG369"/>
  <c r="BF369"/>
  <c r="T369"/>
  <c r="R369"/>
  <c r="P369"/>
  <c r="BI366"/>
  <c r="BH366"/>
  <c r="BG366"/>
  <c r="BF366"/>
  <c r="T366"/>
  <c r="R366"/>
  <c r="P366"/>
  <c r="BI364"/>
  <c r="BH364"/>
  <c r="BG364"/>
  <c r="BF364"/>
  <c r="T364"/>
  <c r="R364"/>
  <c r="P364"/>
  <c r="BI353"/>
  <c r="BH353"/>
  <c r="BG353"/>
  <c r="BF353"/>
  <c r="T353"/>
  <c r="R353"/>
  <c r="P353"/>
  <c r="BI350"/>
  <c r="BH350"/>
  <c r="BG350"/>
  <c r="BF350"/>
  <c r="T350"/>
  <c r="R350"/>
  <c r="P350"/>
  <c r="BI348"/>
  <c r="BH348"/>
  <c r="BG348"/>
  <c r="BF348"/>
  <c r="T348"/>
  <c r="R348"/>
  <c r="P348"/>
  <c r="BI345"/>
  <c r="BH345"/>
  <c r="BG345"/>
  <c r="BF345"/>
  <c r="T345"/>
  <c r="R345"/>
  <c r="P345"/>
  <c r="BI341"/>
  <c r="BH341"/>
  <c r="BG341"/>
  <c r="BF341"/>
  <c r="T341"/>
  <c r="R341"/>
  <c r="P341"/>
  <c r="BI330"/>
  <c r="BH330"/>
  <c r="BG330"/>
  <c r="BF330"/>
  <c r="T330"/>
  <c r="R330"/>
  <c r="P330"/>
  <c r="BI319"/>
  <c r="BH319"/>
  <c r="BG319"/>
  <c r="BF319"/>
  <c r="T319"/>
  <c r="R319"/>
  <c r="P319"/>
  <c r="BI317"/>
  <c r="BH317"/>
  <c r="BG317"/>
  <c r="BF317"/>
  <c r="T317"/>
  <c r="R317"/>
  <c r="P317"/>
  <c r="BI306"/>
  <c r="BH306"/>
  <c r="BG306"/>
  <c r="BF306"/>
  <c r="T306"/>
  <c r="R306"/>
  <c r="P306"/>
  <c r="BI296"/>
  <c r="BH296"/>
  <c r="BG296"/>
  <c r="BF296"/>
  <c r="T296"/>
  <c r="R296"/>
  <c r="P296"/>
  <c r="BI293"/>
  <c r="BH293"/>
  <c r="BG293"/>
  <c r="BF293"/>
  <c r="T293"/>
  <c r="R293"/>
  <c r="P293"/>
  <c r="BI288"/>
  <c r="BH288"/>
  <c r="BG288"/>
  <c r="BF288"/>
  <c r="T288"/>
  <c r="R288"/>
  <c r="P288"/>
  <c r="BI276"/>
  <c r="BH276"/>
  <c r="BG276"/>
  <c r="BF276"/>
  <c r="T276"/>
  <c r="R276"/>
  <c r="P276"/>
  <c r="BI273"/>
  <c r="BH273"/>
  <c r="BG273"/>
  <c r="BF273"/>
  <c r="T273"/>
  <c r="R273"/>
  <c r="P273"/>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44"/>
  <c r="BH244"/>
  <c r="BG244"/>
  <c r="BF244"/>
  <c r="T244"/>
  <c r="R244"/>
  <c r="P244"/>
  <c r="BI241"/>
  <c r="BH241"/>
  <c r="BG241"/>
  <c r="BF241"/>
  <c r="T241"/>
  <c r="R241"/>
  <c r="P241"/>
  <c r="BI237"/>
  <c r="BH237"/>
  <c r="BG237"/>
  <c r="BF237"/>
  <c r="T237"/>
  <c r="R237"/>
  <c r="P237"/>
  <c r="BI233"/>
  <c r="BH233"/>
  <c r="BG233"/>
  <c r="BF233"/>
  <c r="T233"/>
  <c r="R233"/>
  <c r="P233"/>
  <c r="BI229"/>
  <c r="BH229"/>
  <c r="BG229"/>
  <c r="BF229"/>
  <c r="T229"/>
  <c r="R229"/>
  <c r="P229"/>
  <c r="BI226"/>
  <c r="BH226"/>
  <c r="BG226"/>
  <c r="BF226"/>
  <c r="T226"/>
  <c r="R226"/>
  <c r="P226"/>
  <c r="BI221"/>
  <c r="BH221"/>
  <c r="BG221"/>
  <c r="BF221"/>
  <c r="T221"/>
  <c r="R221"/>
  <c r="P221"/>
  <c r="BI216"/>
  <c r="BH216"/>
  <c r="BG216"/>
  <c r="BF216"/>
  <c r="T216"/>
  <c r="R216"/>
  <c r="P216"/>
  <c r="BI214"/>
  <c r="BH214"/>
  <c r="BG214"/>
  <c r="BF214"/>
  <c r="T214"/>
  <c r="R214"/>
  <c r="P214"/>
  <c r="BI208"/>
  <c r="BH208"/>
  <c r="BG208"/>
  <c r="BF208"/>
  <c r="T208"/>
  <c r="R208"/>
  <c r="P208"/>
  <c r="BI202"/>
  <c r="BH202"/>
  <c r="BG202"/>
  <c r="BF202"/>
  <c r="T202"/>
  <c r="R202"/>
  <c r="P202"/>
  <c r="BI200"/>
  <c r="BH200"/>
  <c r="BG200"/>
  <c r="BF200"/>
  <c r="T200"/>
  <c r="R200"/>
  <c r="P200"/>
  <c r="BI198"/>
  <c r="BH198"/>
  <c r="BG198"/>
  <c r="BF198"/>
  <c r="T198"/>
  <c r="R198"/>
  <c r="P198"/>
  <c r="BI194"/>
  <c r="BH194"/>
  <c r="BG194"/>
  <c r="BF194"/>
  <c r="T194"/>
  <c r="R194"/>
  <c r="P194"/>
  <c r="BI190"/>
  <c r="BH190"/>
  <c r="BG190"/>
  <c r="BF190"/>
  <c r="T190"/>
  <c r="T189"/>
  <c r="R190"/>
  <c r="R189"/>
  <c r="P190"/>
  <c r="P189"/>
  <c r="BI187"/>
  <c r="BH187"/>
  <c r="BG187"/>
  <c r="BF187"/>
  <c r="T187"/>
  <c r="R187"/>
  <c r="P187"/>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0"/>
  <c r="BH170"/>
  <c r="BG170"/>
  <c r="BF170"/>
  <c r="T170"/>
  <c r="T169"/>
  <c r="R170"/>
  <c r="R169"/>
  <c r="P170"/>
  <c r="P169"/>
  <c r="BI165"/>
  <c r="BH165"/>
  <c r="BG165"/>
  <c r="BF165"/>
  <c r="T165"/>
  <c r="T164"/>
  <c r="R165"/>
  <c r="R164"/>
  <c r="P165"/>
  <c r="P164"/>
  <c r="BI153"/>
  <c r="BH153"/>
  <c r="BG153"/>
  <c r="BF153"/>
  <c r="T153"/>
  <c r="R153"/>
  <c r="P153"/>
  <c r="BI141"/>
  <c r="BH141"/>
  <c r="BG141"/>
  <c r="BF141"/>
  <c r="T141"/>
  <c r="T140"/>
  <c r="T139"/>
  <c r="R141"/>
  <c r="R140"/>
  <c r="P141"/>
  <c r="P140"/>
  <c r="BI128"/>
  <c r="BH128"/>
  <c r="BG128"/>
  <c r="BF128"/>
  <c r="T128"/>
  <c r="R128"/>
  <c r="P128"/>
  <c r="BI126"/>
  <c r="BH126"/>
  <c r="BG126"/>
  <c r="BF126"/>
  <c r="T126"/>
  <c r="R126"/>
  <c r="P126"/>
  <c r="BI124"/>
  <c r="BH124"/>
  <c r="BG124"/>
  <c r="BF124"/>
  <c r="T124"/>
  <c r="R124"/>
  <c r="P124"/>
  <c r="BI122"/>
  <c r="BH122"/>
  <c r="BG122"/>
  <c r="BF122"/>
  <c r="T122"/>
  <c r="R122"/>
  <c r="P122"/>
  <c r="BI115"/>
  <c r="BH115"/>
  <c r="BG115"/>
  <c r="BF115"/>
  <c r="T115"/>
  <c r="R115"/>
  <c r="P115"/>
  <c r="BI109"/>
  <c r="BH109"/>
  <c r="BG109"/>
  <c r="BF109"/>
  <c r="T109"/>
  <c r="R109"/>
  <c r="P109"/>
  <c r="BI105"/>
  <c r="BH105"/>
  <c r="BG105"/>
  <c r="BF105"/>
  <c r="T105"/>
  <c r="R105"/>
  <c r="P105"/>
  <c r="J99"/>
  <c r="J98"/>
  <c r="F98"/>
  <c r="F96"/>
  <c r="E94"/>
  <c r="J59"/>
  <c r="J58"/>
  <c r="F58"/>
  <c r="F56"/>
  <c r="E54"/>
  <c r="J20"/>
  <c r="E20"/>
  <c r="F59"/>
  <c r="J19"/>
  <c r="J14"/>
  <c r="J96"/>
  <c r="E7"/>
  <c r="E50"/>
  <c i="10" r="J39"/>
  <c r="J38"/>
  <c i="1" r="AY65"/>
  <c i="10" r="J37"/>
  <c i="1" r="AX65"/>
  <c i="10"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J84"/>
  <c r="J83"/>
  <c r="F83"/>
  <c r="F81"/>
  <c r="E79"/>
  <c r="J59"/>
  <c r="J58"/>
  <c r="F58"/>
  <c r="F56"/>
  <c r="E54"/>
  <c r="J20"/>
  <c r="E20"/>
  <c r="F84"/>
  <c r="J19"/>
  <c r="J14"/>
  <c r="J81"/>
  <c r="E7"/>
  <c r="E75"/>
  <c i="9" r="J39"/>
  <c r="J38"/>
  <c i="1" r="AY64"/>
  <c i="9" r="J37"/>
  <c i="1" r="AX64"/>
  <c i="9"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6"/>
  <c r="BH116"/>
  <c r="BG116"/>
  <c r="BF116"/>
  <c r="T116"/>
  <c r="T115"/>
  <c r="R116"/>
  <c r="R115"/>
  <c r="P116"/>
  <c r="P115"/>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99"/>
  <c r="BH99"/>
  <c r="BG99"/>
  <c r="BF99"/>
  <c r="T99"/>
  <c r="R99"/>
  <c r="P99"/>
  <c r="BI98"/>
  <c r="BH98"/>
  <c r="BG98"/>
  <c r="BF98"/>
  <c r="T98"/>
  <c r="R98"/>
  <c r="P98"/>
  <c r="BI96"/>
  <c r="BH96"/>
  <c r="BG96"/>
  <c r="BF96"/>
  <c r="T96"/>
  <c r="R96"/>
  <c r="P96"/>
  <c r="BI95"/>
  <c r="BH95"/>
  <c r="BG95"/>
  <c r="BF95"/>
  <c r="T95"/>
  <c r="R95"/>
  <c r="P95"/>
  <c r="BI93"/>
  <c r="BH93"/>
  <c r="BG93"/>
  <c r="BF93"/>
  <c r="T93"/>
  <c r="R93"/>
  <c r="P93"/>
  <c r="J88"/>
  <c r="J87"/>
  <c r="F87"/>
  <c r="F85"/>
  <c r="E83"/>
  <c r="J59"/>
  <c r="J58"/>
  <c r="F58"/>
  <c r="F56"/>
  <c r="E54"/>
  <c r="J20"/>
  <c r="E20"/>
  <c r="F59"/>
  <c r="J19"/>
  <c r="J14"/>
  <c r="J56"/>
  <c r="E7"/>
  <c r="E79"/>
  <c i="8" r="J39"/>
  <c r="J38"/>
  <c i="1" r="AY63"/>
  <c i="8" r="J37"/>
  <c i="1" r="AX63"/>
  <c i="8" r="BI191"/>
  <c r="BH191"/>
  <c r="BG191"/>
  <c r="BF191"/>
  <c r="T191"/>
  <c r="R191"/>
  <c r="P191"/>
  <c r="BI188"/>
  <c r="BH188"/>
  <c r="BG188"/>
  <c r="BF188"/>
  <c r="T188"/>
  <c r="R188"/>
  <c r="P188"/>
  <c r="BI182"/>
  <c r="BH182"/>
  <c r="BG182"/>
  <c r="BF182"/>
  <c r="T182"/>
  <c r="R182"/>
  <c r="P182"/>
  <c r="BI179"/>
  <c r="BH179"/>
  <c r="BG179"/>
  <c r="BF179"/>
  <c r="T179"/>
  <c r="R179"/>
  <c r="P179"/>
  <c r="BI175"/>
  <c r="BH175"/>
  <c r="BG175"/>
  <c r="BF175"/>
  <c r="T175"/>
  <c r="R175"/>
  <c r="P175"/>
  <c r="BI169"/>
  <c r="BH169"/>
  <c r="BG169"/>
  <c r="BF169"/>
  <c r="T169"/>
  <c r="R169"/>
  <c r="P169"/>
  <c r="BI164"/>
  <c r="BH164"/>
  <c r="BG164"/>
  <c r="BF164"/>
  <c r="T164"/>
  <c r="R164"/>
  <c r="P164"/>
  <c r="BI159"/>
  <c r="BH159"/>
  <c r="BG159"/>
  <c r="BF159"/>
  <c r="T159"/>
  <c r="R159"/>
  <c r="P159"/>
  <c r="BI156"/>
  <c r="BH156"/>
  <c r="BG156"/>
  <c r="BF156"/>
  <c r="T156"/>
  <c r="R156"/>
  <c r="P156"/>
  <c r="BI151"/>
  <c r="BH151"/>
  <c r="BG151"/>
  <c r="BF151"/>
  <c r="T151"/>
  <c r="R151"/>
  <c r="P151"/>
  <c r="BI148"/>
  <c r="BH148"/>
  <c r="BG148"/>
  <c r="BF148"/>
  <c r="T148"/>
  <c r="R148"/>
  <c r="P148"/>
  <c r="BI145"/>
  <c r="BH145"/>
  <c r="BG145"/>
  <c r="BF145"/>
  <c r="T145"/>
  <c r="R145"/>
  <c r="P145"/>
  <c r="BI140"/>
  <c r="BH140"/>
  <c r="BG140"/>
  <c r="BF140"/>
  <c r="T140"/>
  <c r="R140"/>
  <c r="P140"/>
  <c r="BI137"/>
  <c r="BH137"/>
  <c r="BG137"/>
  <c r="BF137"/>
  <c r="T137"/>
  <c r="R137"/>
  <c r="P137"/>
  <c r="BI131"/>
  <c r="BH131"/>
  <c r="BG131"/>
  <c r="BF131"/>
  <c r="T131"/>
  <c r="R131"/>
  <c r="P131"/>
  <c r="BI127"/>
  <c r="BH127"/>
  <c r="BG127"/>
  <c r="BF127"/>
  <c r="T127"/>
  <c r="T126"/>
  <c r="R127"/>
  <c r="R126"/>
  <c r="P127"/>
  <c r="P126"/>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06"/>
  <c r="BH106"/>
  <c r="BG106"/>
  <c r="BF106"/>
  <c r="T106"/>
  <c r="T105"/>
  <c r="R106"/>
  <c r="R105"/>
  <c r="P106"/>
  <c r="P105"/>
  <c r="BI100"/>
  <c r="BH100"/>
  <c r="BG100"/>
  <c r="BF100"/>
  <c r="T100"/>
  <c r="T99"/>
  <c r="T98"/>
  <c r="R100"/>
  <c r="R99"/>
  <c r="R98"/>
  <c r="P100"/>
  <c r="P99"/>
  <c r="P98"/>
  <c r="J93"/>
  <c r="J92"/>
  <c r="F92"/>
  <c r="F90"/>
  <c r="E88"/>
  <c r="J59"/>
  <c r="J58"/>
  <c r="F58"/>
  <c r="F56"/>
  <c r="E54"/>
  <c r="J20"/>
  <c r="E20"/>
  <c r="F93"/>
  <c r="J19"/>
  <c r="J14"/>
  <c r="J90"/>
  <c r="E7"/>
  <c r="E50"/>
  <c i="7" r="J39"/>
  <c r="J38"/>
  <c i="1" r="AY61"/>
  <c i="7" r="J37"/>
  <c i="1" r="AX61"/>
  <c i="7"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39"/>
  <c r="BH139"/>
  <c r="BG139"/>
  <c r="BF139"/>
  <c r="T139"/>
  <c r="T138"/>
  <c r="R139"/>
  <c r="R138"/>
  <c r="P139"/>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6"/>
  <c r="BH96"/>
  <c r="BG96"/>
  <c r="BF96"/>
  <c r="T96"/>
  <c r="R96"/>
  <c r="P96"/>
  <c r="BI95"/>
  <c r="BH95"/>
  <c r="BG95"/>
  <c r="BF95"/>
  <c r="T95"/>
  <c r="R95"/>
  <c r="P95"/>
  <c r="BI93"/>
  <c r="BH93"/>
  <c r="BG93"/>
  <c r="BF93"/>
  <c r="T93"/>
  <c r="R93"/>
  <c r="P93"/>
  <c r="J88"/>
  <c r="J87"/>
  <c r="F87"/>
  <c r="F85"/>
  <c r="E83"/>
  <c r="J59"/>
  <c r="J58"/>
  <c r="F58"/>
  <c r="F56"/>
  <c r="E54"/>
  <c r="J20"/>
  <c r="E20"/>
  <c r="F59"/>
  <c r="J19"/>
  <c r="J14"/>
  <c r="J85"/>
  <c r="E7"/>
  <c r="E79"/>
  <c i="6" r="J39"/>
  <c r="J38"/>
  <c i="1" r="AY60"/>
  <c i="6" r="J37"/>
  <c i="1" r="AX60"/>
  <c i="6"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3"/>
  <c r="BH93"/>
  <c r="BG93"/>
  <c r="BF93"/>
  <c r="T93"/>
  <c r="T92"/>
  <c r="T91"/>
  <c r="R93"/>
  <c r="R92"/>
  <c r="R91"/>
  <c r="P93"/>
  <c r="P92"/>
  <c r="P91"/>
  <c r="J87"/>
  <c r="J86"/>
  <c r="F86"/>
  <c r="F84"/>
  <c r="E82"/>
  <c r="J59"/>
  <c r="J58"/>
  <c r="F58"/>
  <c r="F56"/>
  <c r="E54"/>
  <c r="J20"/>
  <c r="E20"/>
  <c r="F87"/>
  <c r="J19"/>
  <c r="J14"/>
  <c r="J84"/>
  <c r="E7"/>
  <c r="E50"/>
  <c i="5" r="J39"/>
  <c r="J38"/>
  <c i="1" r="AY59"/>
  <c i="5" r="J37"/>
  <c i="1" r="AX59"/>
  <c i="5"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56"/>
  <c r="E7"/>
  <c r="E78"/>
  <c i="4" r="J39"/>
  <c r="J38"/>
  <c i="1" r="AY58"/>
  <c i="4" r="J37"/>
  <c i="1" r="AX58"/>
  <c i="4"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85"/>
  <c r="E7"/>
  <c r="E79"/>
  <c i="3" r="J39"/>
  <c r="J38"/>
  <c i="1" r="AY57"/>
  <c i="3" r="J37"/>
  <c i="1" r="AX57"/>
  <c i="3" r="BI156"/>
  <c r="BH156"/>
  <c r="BG156"/>
  <c r="BF156"/>
  <c r="T156"/>
  <c r="R156"/>
  <c r="P156"/>
  <c r="BI153"/>
  <c r="BH153"/>
  <c r="BG153"/>
  <c r="BF153"/>
  <c r="T153"/>
  <c r="R153"/>
  <c r="P153"/>
  <c r="BI149"/>
  <c r="BH149"/>
  <c r="BG149"/>
  <c r="BF149"/>
  <c r="T149"/>
  <c r="R149"/>
  <c r="P149"/>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J84"/>
  <c r="J83"/>
  <c r="F83"/>
  <c r="F81"/>
  <c r="E79"/>
  <c r="J59"/>
  <c r="J58"/>
  <c r="F58"/>
  <c r="F56"/>
  <c r="E54"/>
  <c r="J20"/>
  <c r="E20"/>
  <c r="F84"/>
  <c r="J19"/>
  <c r="J14"/>
  <c r="J81"/>
  <c r="E7"/>
  <c r="E50"/>
  <c i="2" r="J39"/>
  <c r="J38"/>
  <c i="1" r="AY56"/>
  <c i="2" r="J37"/>
  <c i="1" r="AX56"/>
  <c i="2" r="BI489"/>
  <c r="BH489"/>
  <c r="BG489"/>
  <c r="BF489"/>
  <c r="T489"/>
  <c r="R489"/>
  <c r="P489"/>
  <c r="BI486"/>
  <c r="BH486"/>
  <c r="BG486"/>
  <c r="BF486"/>
  <c r="T486"/>
  <c r="R486"/>
  <c r="P486"/>
  <c r="BI477"/>
  <c r="BH477"/>
  <c r="BG477"/>
  <c r="BF477"/>
  <c r="T477"/>
  <c r="R477"/>
  <c r="P477"/>
  <c r="BI472"/>
  <c r="BH472"/>
  <c r="BG472"/>
  <c r="BF472"/>
  <c r="T472"/>
  <c r="T471"/>
  <c r="R472"/>
  <c r="R471"/>
  <c r="P472"/>
  <c r="P471"/>
  <c r="BI469"/>
  <c r="BH469"/>
  <c r="BG469"/>
  <c r="BF469"/>
  <c r="T469"/>
  <c r="R469"/>
  <c r="P469"/>
  <c r="BI466"/>
  <c r="BH466"/>
  <c r="BG466"/>
  <c r="BF466"/>
  <c r="T466"/>
  <c r="R466"/>
  <c r="P466"/>
  <c r="BI461"/>
  <c r="BH461"/>
  <c r="BG461"/>
  <c r="BF461"/>
  <c r="T461"/>
  <c r="R461"/>
  <c r="P461"/>
  <c r="BI457"/>
  <c r="BH457"/>
  <c r="BG457"/>
  <c r="BF457"/>
  <c r="T457"/>
  <c r="R457"/>
  <c r="P457"/>
  <c r="BI454"/>
  <c r="BH454"/>
  <c r="BG454"/>
  <c r="BF454"/>
  <c r="T454"/>
  <c r="R454"/>
  <c r="P454"/>
  <c r="BI450"/>
  <c r="BH450"/>
  <c r="BG450"/>
  <c r="BF450"/>
  <c r="T450"/>
  <c r="R450"/>
  <c r="P450"/>
  <c r="BI445"/>
  <c r="BH445"/>
  <c r="BG445"/>
  <c r="BF445"/>
  <c r="T445"/>
  <c r="R445"/>
  <c r="P445"/>
  <c r="BI440"/>
  <c r="BH440"/>
  <c r="BG440"/>
  <c r="BF440"/>
  <c r="T440"/>
  <c r="R440"/>
  <c r="P440"/>
  <c r="BI435"/>
  <c r="BH435"/>
  <c r="BG435"/>
  <c r="BF435"/>
  <c r="T435"/>
  <c r="R435"/>
  <c r="P435"/>
  <c r="BI432"/>
  <c r="BH432"/>
  <c r="BG432"/>
  <c r="BF432"/>
  <c r="T432"/>
  <c r="R432"/>
  <c r="P432"/>
  <c r="BI427"/>
  <c r="BH427"/>
  <c r="BG427"/>
  <c r="BF427"/>
  <c r="T427"/>
  <c r="R427"/>
  <c r="P427"/>
  <c r="BI422"/>
  <c r="BH422"/>
  <c r="BG422"/>
  <c r="BF422"/>
  <c r="T422"/>
  <c r="R422"/>
  <c r="P422"/>
  <c r="BI416"/>
  <c r="BH416"/>
  <c r="BG416"/>
  <c r="BF416"/>
  <c r="T416"/>
  <c r="T415"/>
  <c r="R416"/>
  <c r="R415"/>
  <c r="P416"/>
  <c r="P415"/>
  <c r="BI413"/>
  <c r="BH413"/>
  <c r="BG413"/>
  <c r="BF413"/>
  <c r="T413"/>
  <c r="R413"/>
  <c r="P413"/>
  <c r="BI409"/>
  <c r="BH409"/>
  <c r="BG409"/>
  <c r="BF409"/>
  <c r="T409"/>
  <c r="R409"/>
  <c r="P409"/>
  <c r="BI404"/>
  <c r="BH404"/>
  <c r="BG404"/>
  <c r="BF404"/>
  <c r="T404"/>
  <c r="R404"/>
  <c r="P404"/>
  <c r="BI400"/>
  <c r="BH400"/>
  <c r="BG400"/>
  <c r="BF400"/>
  <c r="T400"/>
  <c r="R400"/>
  <c r="P400"/>
  <c r="BI397"/>
  <c r="BH397"/>
  <c r="BG397"/>
  <c r="BF397"/>
  <c r="T397"/>
  <c r="R397"/>
  <c r="P397"/>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6"/>
  <c r="BH376"/>
  <c r="BG376"/>
  <c r="BF376"/>
  <c r="T376"/>
  <c r="R376"/>
  <c r="P376"/>
  <c r="BI373"/>
  <c r="BH373"/>
  <c r="BG373"/>
  <c r="BF373"/>
  <c r="T373"/>
  <c r="R373"/>
  <c r="P373"/>
  <c r="BI367"/>
  <c r="BH367"/>
  <c r="BG367"/>
  <c r="BF367"/>
  <c r="T367"/>
  <c r="R367"/>
  <c r="P367"/>
  <c r="BI361"/>
  <c r="BH361"/>
  <c r="BG361"/>
  <c r="BF361"/>
  <c r="T361"/>
  <c r="R361"/>
  <c r="P361"/>
  <c r="BI357"/>
  <c r="BH357"/>
  <c r="BG357"/>
  <c r="BF357"/>
  <c r="T357"/>
  <c r="R357"/>
  <c r="P357"/>
  <c r="BI352"/>
  <c r="BH352"/>
  <c r="BG352"/>
  <c r="BF352"/>
  <c r="T352"/>
  <c r="R352"/>
  <c r="P352"/>
  <c r="BI347"/>
  <c r="BH347"/>
  <c r="BG347"/>
  <c r="BF347"/>
  <c r="T347"/>
  <c r="R347"/>
  <c r="P347"/>
  <c r="BI343"/>
  <c r="BH343"/>
  <c r="BG343"/>
  <c r="BF343"/>
  <c r="T343"/>
  <c r="R343"/>
  <c r="P343"/>
  <c r="BI340"/>
  <c r="BH340"/>
  <c r="BG340"/>
  <c r="BF340"/>
  <c r="T340"/>
  <c r="R340"/>
  <c r="P340"/>
  <c r="BI335"/>
  <c r="BH335"/>
  <c r="BG335"/>
  <c r="BF335"/>
  <c r="T335"/>
  <c r="R335"/>
  <c r="P335"/>
  <c r="BI330"/>
  <c r="BH330"/>
  <c r="BG330"/>
  <c r="BF330"/>
  <c r="T330"/>
  <c r="R330"/>
  <c r="P330"/>
  <c r="BI325"/>
  <c r="BH325"/>
  <c r="BG325"/>
  <c r="BF325"/>
  <c r="T325"/>
  <c r="R325"/>
  <c r="P325"/>
  <c r="BI320"/>
  <c r="BH320"/>
  <c r="BG320"/>
  <c r="BF320"/>
  <c r="T320"/>
  <c r="R320"/>
  <c r="P320"/>
  <c r="BI317"/>
  <c r="BH317"/>
  <c r="BG317"/>
  <c r="BF317"/>
  <c r="T317"/>
  <c r="R317"/>
  <c r="P317"/>
  <c r="BI315"/>
  <c r="BH315"/>
  <c r="BG315"/>
  <c r="BF315"/>
  <c r="T315"/>
  <c r="R315"/>
  <c r="P315"/>
  <c r="BI312"/>
  <c r="BH312"/>
  <c r="BG312"/>
  <c r="BF312"/>
  <c r="T312"/>
  <c r="R312"/>
  <c r="P312"/>
  <c r="BI307"/>
  <c r="BH307"/>
  <c r="BG307"/>
  <c r="BF307"/>
  <c r="T307"/>
  <c r="R307"/>
  <c r="P307"/>
  <c r="BI302"/>
  <c r="BH302"/>
  <c r="BG302"/>
  <c r="BF302"/>
  <c r="T302"/>
  <c r="R302"/>
  <c r="P302"/>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6"/>
  <c r="BH276"/>
  <c r="BG276"/>
  <c r="BF276"/>
  <c r="T276"/>
  <c r="R276"/>
  <c r="P276"/>
  <c r="BI274"/>
  <c r="BH274"/>
  <c r="BG274"/>
  <c r="BF274"/>
  <c r="T274"/>
  <c r="R274"/>
  <c r="P274"/>
  <c r="BI269"/>
  <c r="BH269"/>
  <c r="BG269"/>
  <c r="BF269"/>
  <c r="T269"/>
  <c r="R269"/>
  <c r="P269"/>
  <c r="BI267"/>
  <c r="BH267"/>
  <c r="BG267"/>
  <c r="BF267"/>
  <c r="T267"/>
  <c r="R267"/>
  <c r="P267"/>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3"/>
  <c r="BH243"/>
  <c r="BG243"/>
  <c r="BF243"/>
  <c r="T243"/>
  <c r="R243"/>
  <c r="P243"/>
  <c r="BI240"/>
  <c r="BH240"/>
  <c r="BG240"/>
  <c r="BF240"/>
  <c r="T240"/>
  <c r="R240"/>
  <c r="P240"/>
  <c r="BI235"/>
  <c r="BH235"/>
  <c r="BG235"/>
  <c r="BF235"/>
  <c r="T235"/>
  <c r="R235"/>
  <c r="P235"/>
  <c r="BI231"/>
  <c r="BH231"/>
  <c r="BG231"/>
  <c r="BF231"/>
  <c r="T231"/>
  <c r="T230"/>
  <c r="R231"/>
  <c r="R230"/>
  <c r="P231"/>
  <c r="P230"/>
  <c r="BI228"/>
  <c r="BH228"/>
  <c r="BG228"/>
  <c r="BF228"/>
  <c r="T228"/>
  <c r="R228"/>
  <c r="P228"/>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08"/>
  <c r="BH208"/>
  <c r="BG208"/>
  <c r="BF208"/>
  <c r="T208"/>
  <c r="R208"/>
  <c r="P208"/>
  <c r="BI201"/>
  <c r="BH201"/>
  <c r="BG201"/>
  <c r="BF201"/>
  <c r="T201"/>
  <c r="R201"/>
  <c r="P201"/>
  <c r="BI194"/>
  <c r="BH194"/>
  <c r="BG194"/>
  <c r="BF194"/>
  <c r="T194"/>
  <c r="R194"/>
  <c r="P194"/>
  <c r="BI189"/>
  <c r="BH189"/>
  <c r="BG189"/>
  <c r="BF189"/>
  <c r="T189"/>
  <c r="R189"/>
  <c r="P189"/>
  <c r="BI183"/>
  <c r="BH183"/>
  <c r="BG183"/>
  <c r="BF183"/>
  <c r="T183"/>
  <c r="T182"/>
  <c r="R183"/>
  <c r="R182"/>
  <c r="P183"/>
  <c r="P182"/>
  <c r="BI177"/>
  <c r="BH177"/>
  <c r="BG177"/>
  <c r="BF177"/>
  <c r="T177"/>
  <c r="T176"/>
  <c r="R177"/>
  <c r="R176"/>
  <c r="P177"/>
  <c r="P176"/>
  <c r="BI170"/>
  <c r="BH170"/>
  <c r="BG170"/>
  <c r="BF170"/>
  <c r="T170"/>
  <c r="R170"/>
  <c r="P170"/>
  <c r="BI167"/>
  <c r="BH167"/>
  <c r="BG167"/>
  <c r="BF167"/>
  <c r="T167"/>
  <c r="R167"/>
  <c r="P167"/>
  <c r="BI164"/>
  <c r="BH164"/>
  <c r="BG164"/>
  <c r="BF164"/>
  <c r="T164"/>
  <c r="R164"/>
  <c r="P164"/>
  <c r="BI161"/>
  <c r="BH161"/>
  <c r="BG161"/>
  <c r="BF161"/>
  <c r="T161"/>
  <c r="R161"/>
  <c r="P161"/>
  <c r="BI155"/>
  <c r="BH155"/>
  <c r="BG155"/>
  <c r="BF155"/>
  <c r="T155"/>
  <c r="R155"/>
  <c r="P155"/>
  <c r="BI152"/>
  <c r="BH152"/>
  <c r="BG152"/>
  <c r="BF152"/>
  <c r="T152"/>
  <c r="R152"/>
  <c r="P152"/>
  <c r="BI146"/>
  <c r="BH146"/>
  <c r="BG146"/>
  <c r="BF146"/>
  <c r="T146"/>
  <c r="R146"/>
  <c r="P146"/>
  <c r="BI141"/>
  <c r="BH141"/>
  <c r="BG141"/>
  <c r="BF141"/>
  <c r="T141"/>
  <c r="R141"/>
  <c r="P141"/>
  <c r="BI138"/>
  <c r="BH138"/>
  <c r="BG138"/>
  <c r="BF138"/>
  <c r="T138"/>
  <c r="R138"/>
  <c r="P138"/>
  <c r="BI131"/>
  <c r="BH131"/>
  <c r="BG131"/>
  <c r="BF131"/>
  <c r="T131"/>
  <c r="R131"/>
  <c r="P131"/>
  <c r="BI124"/>
  <c r="BH124"/>
  <c r="BG124"/>
  <c r="BF124"/>
  <c r="T124"/>
  <c r="R124"/>
  <c r="P124"/>
  <c r="BI119"/>
  <c r="BH119"/>
  <c r="BG119"/>
  <c r="BF119"/>
  <c r="T119"/>
  <c r="R119"/>
  <c r="P119"/>
  <c r="BI113"/>
  <c r="BH113"/>
  <c r="BG113"/>
  <c r="BF113"/>
  <c r="T113"/>
  <c r="R113"/>
  <c r="P113"/>
  <c r="BI108"/>
  <c r="BH108"/>
  <c r="BG108"/>
  <c r="BF108"/>
  <c r="T108"/>
  <c r="R108"/>
  <c r="P108"/>
  <c r="J102"/>
  <c r="J101"/>
  <c r="F101"/>
  <c r="F99"/>
  <c r="E97"/>
  <c r="J59"/>
  <c r="J58"/>
  <c r="F58"/>
  <c r="F56"/>
  <c r="E54"/>
  <c r="J20"/>
  <c r="E20"/>
  <c r="F102"/>
  <c r="J19"/>
  <c r="J14"/>
  <c r="J99"/>
  <c r="E7"/>
  <c r="E93"/>
  <c i="1" r="L50"/>
  <c r="AM50"/>
  <c r="AM49"/>
  <c r="L49"/>
  <c r="AM47"/>
  <c r="L47"/>
  <c r="L45"/>
  <c r="L44"/>
  <c i="2" r="J486"/>
  <c r="BK457"/>
  <c r="BK413"/>
  <c r="J387"/>
  <c r="J340"/>
  <c r="J289"/>
  <c r="BK189"/>
  <c i="3" r="BK156"/>
  <c i="4" r="BK96"/>
  <c i="5" r="J93"/>
  <c i="6" r="BK99"/>
  <c i="7" r="BK105"/>
  <c i="8" r="BK175"/>
  <c i="10" r="J95"/>
  <c i="12" r="J132"/>
  <c r="J128"/>
  <c i="13" r="J111"/>
  <c i="15" r="J112"/>
  <c i="16" r="BK106"/>
  <c i="2" r="J307"/>
  <c r="BK262"/>
  <c r="J164"/>
  <c i="4" r="BK136"/>
  <c r="J143"/>
  <c i="5" r="J95"/>
  <c i="7" r="J118"/>
  <c r="BK98"/>
  <c i="8" r="J151"/>
  <c i="10" r="J99"/>
  <c i="11" r="BK345"/>
  <c r="J153"/>
  <c i="12" r="BK122"/>
  <c i="13" r="BK99"/>
  <c i="15" r="J99"/>
  <c i="2" r="J461"/>
  <c r="J427"/>
  <c r="BK393"/>
  <c r="J357"/>
  <c r="J312"/>
  <c r="J252"/>
  <c r="BK146"/>
  <c i="3" r="BK138"/>
  <c i="4" r="J127"/>
  <c i="5" r="J101"/>
  <c i="7" r="J158"/>
  <c r="J152"/>
  <c i="8" r="BK106"/>
  <c i="9" r="J116"/>
  <c i="11" r="BK288"/>
  <c r="J198"/>
  <c i="12" r="BK105"/>
  <c r="J131"/>
  <c i="14" r="BK109"/>
  <c i="2" r="BK255"/>
  <c r="BK167"/>
  <c i="4" r="BK145"/>
  <c r="J95"/>
  <c i="5" r="BK99"/>
  <c i="7" r="J148"/>
  <c r="J101"/>
  <c i="8" r="J182"/>
  <c i="9" r="J114"/>
  <c i="11" r="J105"/>
  <c r="J202"/>
  <c i="12" r="BK138"/>
  <c r="BK116"/>
  <c i="13" r="J99"/>
  <c i="14" r="BK101"/>
  <c i="16" r="BK94"/>
  <c i="2" r="BK201"/>
  <c i="3" r="J146"/>
  <c i="4" r="J144"/>
  <c r="BK103"/>
  <c r="BK129"/>
  <c i="6" r="J93"/>
  <c i="7" r="J147"/>
  <c r="BK148"/>
  <c i="8" r="J191"/>
  <c r="BK121"/>
  <c i="10" r="J100"/>
  <c i="11" r="BK241"/>
  <c r="BK216"/>
  <c r="J263"/>
  <c i="12" r="J127"/>
  <c i="13" r="J95"/>
  <c i="14" r="BK102"/>
  <c i="15" r="BK97"/>
  <c i="2" r="BK177"/>
  <c i="3" r="J102"/>
  <c i="4" r="J122"/>
  <c r="BK138"/>
  <c i="5" r="BK112"/>
  <c i="6" r="J104"/>
  <c i="7" r="J103"/>
  <c r="BK96"/>
  <c i="8" r="BK124"/>
  <c i="9" r="J119"/>
  <c i="10" r="J98"/>
  <c i="11" r="BK175"/>
  <c r="BK237"/>
  <c i="12" r="BK119"/>
  <c r="J111"/>
  <c i="14" r="J99"/>
  <c i="16" r="J90"/>
  <c i="2" r="BK218"/>
  <c i="3" r="BK98"/>
  <c i="4" r="BK134"/>
  <c r="J119"/>
  <c i="5" r="J100"/>
  <c i="7" r="BK116"/>
  <c i="8" r="BK191"/>
  <c i="10" r="F36"/>
  <c i="12" r="J105"/>
  <c i="15" r="BK93"/>
  <c i="2" r="BK216"/>
  <c i="3" r="BK114"/>
  <c i="4" r="BK95"/>
  <c r="BK135"/>
  <c i="5" r="BK94"/>
  <c i="7" r="J134"/>
  <c r="BK114"/>
  <c i="8" r="BK156"/>
  <c i="9" r="J96"/>
  <c i="11" r="BK187"/>
  <c r="BK265"/>
  <c r="J187"/>
  <c i="12" r="BK101"/>
  <c r="J106"/>
  <c i="14" r="J105"/>
  <c i="15" r="BK120"/>
  <c i="2" r="J477"/>
  <c r="BK445"/>
  <c r="BK427"/>
  <c r="BK409"/>
  <c r="J393"/>
  <c r="BK376"/>
  <c r="BK343"/>
  <c r="BK317"/>
  <c r="BK294"/>
  <c r="BK252"/>
  <c r="J155"/>
  <c i="3" r="J134"/>
  <c i="4" r="BK106"/>
  <c r="BK124"/>
  <c r="BK119"/>
  <c i="5" r="J106"/>
  <c i="6" r="BK98"/>
  <c i="7" r="BK154"/>
  <c r="BK135"/>
  <c i="8" r="BK145"/>
  <c r="BK137"/>
  <c i="9" r="J98"/>
  <c i="11" r="J330"/>
  <c r="BK198"/>
  <c i="12" r="J119"/>
  <c r="J124"/>
  <c i="13" r="J105"/>
  <c i="15" r="BK111"/>
  <c r="BK105"/>
  <c i="2" r="J361"/>
  <c r="BK340"/>
  <c r="BK315"/>
  <c r="BK289"/>
  <c r="J255"/>
  <c r="J201"/>
  <c r="BK131"/>
  <c i="3" r="BK153"/>
  <c i="4" r="BK143"/>
  <c r="BK142"/>
  <c i="5" r="BK102"/>
  <c i="6" r="BK103"/>
  <c i="7" r="BK158"/>
  <c r="BK110"/>
  <c r="J119"/>
  <c i="8" r="BK164"/>
  <c i="9" r="J121"/>
  <c i="10" r="BK97"/>
  <c i="11" r="J353"/>
  <c r="BK122"/>
  <c i="12" r="J130"/>
  <c r="BK112"/>
  <c r="BK107"/>
  <c i="14" r="BK96"/>
  <c r="BK111"/>
  <c i="16" r="J86"/>
  <c i="2" r="J466"/>
  <c r="J450"/>
  <c r="J432"/>
  <c r="J409"/>
  <c r="BK387"/>
  <c r="J376"/>
  <c r="BK335"/>
  <c r="BK320"/>
  <c r="J294"/>
  <c r="J274"/>
  <c r="BK240"/>
  <c r="J131"/>
  <c i="3" r="J98"/>
  <c i="4" r="BK116"/>
  <c r="J94"/>
  <c r="J104"/>
  <c i="5" r="J105"/>
  <c i="6" r="BK107"/>
  <c i="7" r="BK128"/>
  <c r="J96"/>
  <c r="J99"/>
  <c i="8" r="J169"/>
  <c i="9" r="J108"/>
  <c i="10" r="J89"/>
  <c i="11" r="J341"/>
  <c r="J306"/>
  <c r="J124"/>
  <c i="12" r="J104"/>
  <c r="J126"/>
  <c i="13" r="BK110"/>
  <c i="14" r="J102"/>
  <c i="15" r="BK102"/>
  <c i="2" r="J267"/>
  <c r="BK225"/>
  <c r="J161"/>
  <c i="3" r="BK149"/>
  <c i="4" r="J133"/>
  <c r="BK115"/>
  <c r="J124"/>
  <c i="5" r="J112"/>
  <c i="6" r="J105"/>
  <c r="J111"/>
  <c i="7" r="J126"/>
  <c r="BK139"/>
  <c i="8" r="J106"/>
  <c r="BK179"/>
  <c i="9" r="J95"/>
  <c i="11" r="BK221"/>
  <c r="BK273"/>
  <c r="J348"/>
  <c r="J258"/>
  <c r="BK233"/>
  <c i="12" r="BK124"/>
  <c r="J118"/>
  <c i="13" r="BK105"/>
  <c i="14" r="J104"/>
  <c i="15" r="BK119"/>
  <c r="J123"/>
  <c i="2" r="BK248"/>
  <c r="J177"/>
  <c r="BK108"/>
  <c i="3" r="J142"/>
  <c i="4" r="BK139"/>
  <c r="BK118"/>
  <c r="J117"/>
  <c r="J101"/>
  <c i="5" r="J104"/>
  <c i="6" r="BK96"/>
  <c i="7" r="BK160"/>
  <c r="J105"/>
  <c r="J114"/>
  <c i="8" r="J131"/>
  <c i="9" r="BK112"/>
  <c i="10" r="J101"/>
  <c i="11" r="J366"/>
  <c r="BK330"/>
  <c r="BK180"/>
  <c i="12" r="BK137"/>
  <c r="J100"/>
  <c i="13" r="J108"/>
  <c i="14" r="J110"/>
  <c i="15" r="J104"/>
  <c i="2" r="J223"/>
  <c r="J146"/>
  <c i="1" r="AS62"/>
  <c i="4" r="J137"/>
  <c r="BK100"/>
  <c r="J123"/>
  <c i="5" r="BK100"/>
  <c i="6" r="J103"/>
  <c i="7" r="J129"/>
  <c r="J98"/>
  <c r="J139"/>
  <c i="8" r="BK188"/>
  <c r="J137"/>
  <c i="9" r="J123"/>
  <c r="J93"/>
  <c i="11" r="BK208"/>
  <c r="J260"/>
  <c r="J288"/>
  <c r="BK165"/>
  <c i="12" r="BK126"/>
  <c r="BK127"/>
  <c r="BK109"/>
  <c r="J121"/>
  <c i="13" r="BK100"/>
  <c i="14" r="J98"/>
  <c i="15" r="BK122"/>
  <c i="2" r="J228"/>
  <c r="J183"/>
  <c r="BK141"/>
  <c i="3" r="BK90"/>
  <c r="J156"/>
  <c i="4" r="BK137"/>
  <c r="J113"/>
  <c r="BK123"/>
  <c i="5" r="BK107"/>
  <c i="7" r="J154"/>
  <c i="8" r="BK182"/>
  <c i="9" r="BK93"/>
  <c r="BK108"/>
  <c i="10" r="J96"/>
  <c r="BK99"/>
  <c i="11" r="BK317"/>
  <c r="J256"/>
  <c r="J184"/>
  <c i="12" r="BK123"/>
  <c r="J137"/>
  <c r="BK110"/>
  <c i="13" r="J96"/>
  <c i="14" r="BK108"/>
  <c i="15" r="J105"/>
  <c i="2" r="BK231"/>
  <c i="3" r="J153"/>
  <c r="BK134"/>
  <c i="4" r="J121"/>
  <c r="BK110"/>
  <c r="J105"/>
  <c i="5" r="BK101"/>
  <c i="6" r="BK102"/>
  <c i="7" r="BK103"/>
  <c r="BK142"/>
  <c r="J128"/>
  <c i="8" r="J124"/>
  <c i="9" r="J105"/>
  <c i="10" r="BK93"/>
  <c i="11" r="BK256"/>
  <c r="BK353"/>
  <c r="J141"/>
  <c i="12" r="BK125"/>
  <c r="J107"/>
  <c r="BK129"/>
  <c i="13" r="J101"/>
  <c i="14" r="BK104"/>
  <c i="15" r="J95"/>
  <c i="2" r="BK489"/>
  <c r="BK454"/>
  <c r="BK422"/>
  <c r="J400"/>
  <c r="J367"/>
  <c r="J302"/>
  <c r="BK243"/>
  <c r="J141"/>
  <c i="4" r="BK130"/>
  <c r="BK94"/>
  <c i="6" r="BK100"/>
  <c i="7" r="BK113"/>
  <c r="BK132"/>
  <c i="8" r="BK112"/>
  <c i="10" r="BK89"/>
  <c i="12" r="BK96"/>
  <c r="J125"/>
  <c i="13" r="J93"/>
  <c i="15" r="J102"/>
  <c i="2" r="J347"/>
  <c r="J320"/>
  <c r="J284"/>
  <c r="J231"/>
  <c i="3" r="J126"/>
  <c i="4" r="J111"/>
  <c r="J100"/>
  <c i="6" r="BK93"/>
  <c i="7" r="BK163"/>
  <c i="8" r="BK119"/>
  <c i="11" r="J273"/>
  <c i="12" r="J142"/>
  <c i="14" r="BK107"/>
  <c i="15" r="J122"/>
  <c i="2" r="BK472"/>
  <c r="J435"/>
  <c r="BK400"/>
  <c r="J381"/>
  <c r="J343"/>
  <c r="BK302"/>
  <c r="BK267"/>
  <c r="J170"/>
  <c i="3" r="BK142"/>
  <c i="4" r="J132"/>
  <c r="BK117"/>
  <c i="5" r="BK111"/>
  <c i="6" r="J109"/>
  <c i="7" r="BK125"/>
  <c r="J161"/>
  <c i="8" r="J114"/>
  <c i="9" r="BK98"/>
  <c i="11" r="BK380"/>
  <c r="J165"/>
  <c r="BK319"/>
  <c i="12" r="BK108"/>
  <c r="J94"/>
  <c i="13" r="J102"/>
  <c i="14" r="BK98"/>
  <c i="16" r="J82"/>
  <c i="2" r="J235"/>
  <c i="3" r="J90"/>
  <c i="4" r="J103"/>
  <c r="BK120"/>
  <c r="J110"/>
  <c i="6" r="J98"/>
  <c i="7" r="BK95"/>
  <c r="BK131"/>
  <c i="8" r="BK140"/>
  <c i="9" r="BK104"/>
  <c i="11" r="J177"/>
  <c r="J122"/>
  <c i="12" r="J97"/>
  <c r="BK139"/>
  <c i="13" r="BK112"/>
  <c i="15" r="J97"/>
  <c i="2" r="J259"/>
  <c r="J138"/>
  <c i="3" r="BK122"/>
  <c i="4" r="BK107"/>
  <c r="J115"/>
  <c i="5" r="BK106"/>
  <c i="6" r="BK101"/>
  <c i="7" r="BK144"/>
  <c r="BK126"/>
  <c i="8" r="J175"/>
  <c i="9" r="BK96"/>
  <c i="11" r="BK194"/>
  <c r="BK276"/>
  <c i="12" r="BK95"/>
  <c r="BK143"/>
  <c i="13" r="J103"/>
  <c i="15" r="J119"/>
  <c i="2" r="BK208"/>
  <c i="3" r="BK94"/>
  <c i="4" r="J109"/>
  <c r="BK109"/>
  <c i="5" r="BK110"/>
  <c i="6" r="J100"/>
  <c i="7" r="BK123"/>
  <c r="J108"/>
  <c i="8" r="BK159"/>
  <c i="10" r="BK98"/>
  <c i="11" r="BK105"/>
  <c r="BK153"/>
  <c r="J276"/>
  <c i="12" r="J136"/>
  <c i="13" r="J94"/>
  <c i="15" r="J115"/>
  <c i="2" r="J36"/>
  <c i="8" r="BK127"/>
  <c i="9" r="BK114"/>
  <c i="10" r="BK90"/>
  <c i="11" r="J182"/>
  <c r="J175"/>
  <c r="BK177"/>
  <c i="12" r="J108"/>
  <c i="13" r="BK104"/>
  <c i="15" r="J120"/>
  <c i="2" r="J194"/>
  <c i="3" r="J94"/>
  <c i="4" r="BK126"/>
  <c r="J139"/>
  <c i="5" r="J94"/>
  <c i="7" r="BK156"/>
  <c r="BK129"/>
  <c r="BK121"/>
  <c i="8" r="BK114"/>
  <c i="11" r="J345"/>
  <c r="BK200"/>
  <c r="BK190"/>
  <c i="12" r="BK118"/>
  <c i="13" r="BK94"/>
  <c i="14" r="J107"/>
  <c i="2" r="BK466"/>
  <c r="BK435"/>
  <c r="J404"/>
  <c r="BK373"/>
  <c r="J325"/>
  <c r="BK274"/>
  <c r="J216"/>
  <c i="1" r="AS55"/>
  <c i="5" r="BK104"/>
  <c i="7" r="BK137"/>
  <c r="J145"/>
  <c i="9" r="BK105"/>
  <c i="11" r="BK382"/>
  <c i="12" r="J143"/>
  <c r="J122"/>
  <c i="14" r="BK97"/>
  <c i="15" r="BK112"/>
  <c i="2" r="BK352"/>
  <c r="BK312"/>
  <c r="BK221"/>
  <c i="3" r="J130"/>
  <c i="4" r="BK111"/>
  <c i="5" r="BK96"/>
  <c i="7" r="BK145"/>
  <c r="J142"/>
  <c i="9" r="J124"/>
  <c i="10" r="J97"/>
  <c i="11" r="BK226"/>
  <c r="J200"/>
  <c i="12" r="J109"/>
  <c i="13" r="J104"/>
  <c i="15" r="J109"/>
  <c i="2" r="BK486"/>
  <c r="J454"/>
  <c r="J416"/>
  <c r="BK390"/>
  <c r="J373"/>
  <c r="J330"/>
  <c r="BK284"/>
  <c r="BK223"/>
  <c r="J113"/>
  <c i="4" r="BK128"/>
  <c r="J112"/>
  <c i="6" r="BK105"/>
  <c i="7" r="J135"/>
  <c r="J156"/>
  <c i="8" r="BK148"/>
  <c i="11" r="J233"/>
  <c r="J229"/>
  <c i="12" r="BK115"/>
  <c r="J135"/>
  <c i="13" r="J112"/>
  <c i="15" r="BK100"/>
  <c i="2" r="F37"/>
  <c i="11" r="J208"/>
  <c i="12" r="J113"/>
  <c r="J112"/>
  <c i="14" r="J100"/>
  <c i="16" r="BK90"/>
  <c i="2" r="J152"/>
  <c i="3" r="BK146"/>
  <c i="4" r="BK97"/>
  <c r="J116"/>
  <c i="5" r="J107"/>
  <c i="6" r="J110"/>
  <c i="7" r="J131"/>
  <c r="BK147"/>
  <c i="8" r="J145"/>
  <c i="9" r="J120"/>
  <c i="11" r="J364"/>
  <c r="BK350"/>
  <c r="J241"/>
  <c i="12" r="BK100"/>
  <c r="BK135"/>
  <c i="13" r="BK107"/>
  <c i="15" r="J113"/>
  <c i="2" r="BK235"/>
  <c r="BK164"/>
  <c i="3" r="BK126"/>
  <c i="4" r="BK140"/>
  <c r="BK133"/>
  <c i="7" r="BK111"/>
  <c i="8" r="J156"/>
  <c i="10" r="BK91"/>
  <c r="BK100"/>
  <c i="11" r="BK128"/>
  <c r="BK296"/>
  <c i="12" r="BK128"/>
  <c r="BK142"/>
  <c i="14" r="J108"/>
  <c i="16" r="BK98"/>
  <c i="2" r="J119"/>
  <c i="4" r="J140"/>
  <c r="J134"/>
  <c r="BK113"/>
  <c i="6" r="J107"/>
  <c i="7" r="J163"/>
  <c i="8" r="J119"/>
  <c r="J188"/>
  <c i="9" r="J107"/>
  <c i="11" r="J319"/>
  <c r="BK229"/>
  <c i="12" r="J116"/>
  <c r="J141"/>
  <c i="13" r="J110"/>
  <c i="14" r="BK100"/>
  <c i="15" r="BK107"/>
  <c i="2" r="BK461"/>
  <c r="BK432"/>
  <c r="J390"/>
  <c r="J352"/>
  <c r="BK307"/>
  <c r="J269"/>
  <c r="BK155"/>
  <c i="3" r="BK118"/>
  <c i="4" r="BK102"/>
  <c i="5" r="BK108"/>
  <c i="7" r="J107"/>
  <c r="BK99"/>
  <c i="9" r="BK102"/>
  <c i="11" r="J194"/>
  <c i="12" r="BK102"/>
  <c r="J144"/>
  <c i="14" r="J111"/>
  <c i="2" r="BK367"/>
  <c r="BK325"/>
  <c r="BK269"/>
  <c r="J108"/>
  <c i="4" r="J118"/>
  <c r="BK112"/>
  <c i="5" r="J96"/>
  <c i="6" r="BK109"/>
  <c i="7" r="J137"/>
  <c i="8" r="J100"/>
  <c i="9" r="BK120"/>
  <c i="11" r="BK184"/>
  <c r="J380"/>
  <c i="12" r="J120"/>
  <c r="J117"/>
  <c i="13" r="BK106"/>
  <c i="15" r="BK123"/>
  <c i="2" r="J489"/>
  <c r="J457"/>
  <c r="J422"/>
  <c i="14" r="J96"/>
  <c i="2" r="J248"/>
  <c i="1" r="AS66"/>
  <c i="5" r="BK105"/>
  <c i="6" r="BK104"/>
  <c i="7" r="J93"/>
  <c r="BK107"/>
  <c i="9" r="J112"/>
  <c i="10" r="J92"/>
  <c i="11" r="J170"/>
  <c r="BK170"/>
  <c i="12" r="J95"/>
  <c r="BK97"/>
  <c i="14" r="J97"/>
  <c i="15" r="BK104"/>
  <c i="2" r="BK228"/>
  <c r="BK161"/>
  <c i="3" r="BK106"/>
  <c i="4" r="BK131"/>
  <c r="BK144"/>
  <c i="5" r="BK93"/>
  <c i="6" r="BK108"/>
  <c i="7" r="J160"/>
  <c i="8" r="BK169"/>
  <c i="9" r="J110"/>
  <c i="11" r="J214"/>
  <c r="BK364"/>
  <c r="J216"/>
  <c i="12" r="BK120"/>
  <c r="BK144"/>
  <c i="14" r="J109"/>
  <c i="15" r="BK118"/>
  <c i="2" r="J240"/>
  <c r="J124"/>
  <c i="4" r="J142"/>
  <c r="J129"/>
  <c r="BK132"/>
  <c i="6" r="J108"/>
  <c i="7" r="BK150"/>
  <c r="BK151"/>
  <c i="8" r="J112"/>
  <c i="9" r="J104"/>
  <c i="11" r="J265"/>
  <c r="J244"/>
  <c r="BK109"/>
  <c i="12" r="J102"/>
  <c r="BK133"/>
  <c i="14" r="J93"/>
  <c i="15" r="J118"/>
  <c i="2" r="J189"/>
  <c i="3" r="J149"/>
  <c r="BK102"/>
  <c i="4" r="J102"/>
  <c i="7" r="BK152"/>
  <c i="9" r="BK119"/>
  <c i="10" r="BK95"/>
  <c i="11" r="BK348"/>
  <c r="J115"/>
  <c i="12" r="J139"/>
  <c r="J123"/>
  <c i="14" r="BK93"/>
  <c i="15" r="BK95"/>
  <c i="2" r="BK138"/>
  <c i="3" r="BK130"/>
  <c i="4" r="J107"/>
  <c i="5" r="J111"/>
  <c i="6" r="J99"/>
  <c i="7" r="BK119"/>
  <c r="BK101"/>
  <c i="9" r="BK116"/>
  <c i="10" r="J91"/>
  <c i="11" r="BK182"/>
  <c r="J296"/>
  <c i="12" r="BK141"/>
  <c r="J129"/>
  <c i="13" r="BK95"/>
  <c i="15" r="BK115"/>
  <c i="16" r="J98"/>
  <c i="2" r="J472"/>
  <c r="BK440"/>
  <c r="BK404"/>
  <c r="J384"/>
  <c r="BK330"/>
  <c r="BK279"/>
  <c r="J225"/>
  <c r="BK119"/>
  <c i="4" r="J96"/>
  <c r="J135"/>
  <c i="6" r="J97"/>
  <c i="7" r="BK161"/>
  <c i="8" r="J140"/>
  <c i="9" r="BK95"/>
  <c i="11" r="J190"/>
  <c i="12" r="J103"/>
  <c r="BK103"/>
  <c i="14" r="J101"/>
  <c i="16" r="BK82"/>
  <c i="2" r="J335"/>
  <c r="BK276"/>
  <c r="BK170"/>
  <c i="3" r="J114"/>
  <c i="4" r="J130"/>
  <c i="5" r="BK95"/>
  <c i="7" r="J95"/>
  <c r="J113"/>
  <c i="8" r="J127"/>
  <c i="9" r="BK110"/>
  <c i="11" r="J226"/>
  <c i="12" r="J101"/>
  <c r="BK94"/>
  <c i="13" r="BK102"/>
  <c i="15" r="BK109"/>
  <c i="2" r="BK477"/>
  <c r="J445"/>
  <c r="J413"/>
  <c r="BK384"/>
  <c r="BK347"/>
  <c r="J317"/>
  <c r="J279"/>
  <c r="J208"/>
  <c i="3" r="J118"/>
  <c i="4" r="BK122"/>
  <c i="5" r="J103"/>
  <c i="6" r="BK111"/>
  <c i="7" r="J116"/>
  <c r="BK118"/>
  <c i="8" r="J179"/>
  <c i="9" r="J102"/>
  <c i="11" r="BK202"/>
  <c r="J293"/>
  <c r="BK124"/>
  <c i="12" r="BK132"/>
  <c i="13" r="J100"/>
  <c i="15" r="J111"/>
  <c i="2" r="J276"/>
  <c r="J218"/>
  <c r="BK124"/>
  <c i="4" r="J126"/>
  <c r="J145"/>
  <c r="J136"/>
  <c i="5" r="J99"/>
  <c i="7" r="BK93"/>
  <c r="J132"/>
  <c i="8" r="J148"/>
  <c i="9" r="BK121"/>
  <c i="11" r="J369"/>
  <c r="BK258"/>
  <c r="BK260"/>
  <c i="12" r="BK113"/>
  <c r="BK121"/>
  <c i="13" r="J106"/>
  <c i="14" r="J103"/>
  <c i="16" r="J102"/>
  <c i="2" r="J221"/>
  <c i="3" r="BK110"/>
  <c i="4" r="J120"/>
  <c r="J125"/>
  <c i="5" r="J110"/>
  <c i="6" r="BK110"/>
  <c i="7" r="J110"/>
  <c r="BK108"/>
  <c r="BK134"/>
  <c i="8" r="BK131"/>
  <c i="11" r="J350"/>
  <c r="J317"/>
  <c r="J109"/>
  <c i="12" r="BK130"/>
  <c r="BK117"/>
  <c i="13" r="BK103"/>
  <c i="15" r="J93"/>
  <c i="2" r="F36"/>
  <c i="5" r="BK103"/>
  <c i="8" r="BK117"/>
  <c i="10" r="J90"/>
  <c r="J93"/>
  <c i="11" r="BK115"/>
  <c r="J128"/>
  <c i="12" r="BK104"/>
  <c i="13" r="BK101"/>
  <c i="14" r="BK103"/>
  <c i="2" r="F39"/>
  <c r="BK469"/>
  <c r="BK450"/>
  <c r="BK416"/>
  <c r="J397"/>
  <c r="BK357"/>
  <c r="J315"/>
  <c r="J262"/>
  <c r="BK152"/>
  <c i="4" r="J138"/>
  <c r="BK121"/>
  <c r="J106"/>
  <c i="6" r="J101"/>
  <c i="7" r="J123"/>
  <c i="8" r="BK100"/>
  <c i="9" r="J99"/>
  <c i="11" r="J237"/>
  <c i="13" r="BK108"/>
  <c i="14" r="BK110"/>
  <c i="2" r="BK381"/>
  <c r="J299"/>
  <c r="J243"/>
  <c i="3" r="J106"/>
  <c i="4" r="BK105"/>
  <c r="BK125"/>
  <c i="6" r="BK97"/>
  <c i="7" r="J121"/>
  <c i="8" r="BK151"/>
  <c i="9" r="BK99"/>
  <c i="11" r="BK293"/>
  <c r="BK263"/>
  <c i="12" r="J96"/>
  <c r="J138"/>
  <c i="14" r="BK99"/>
  <c i="16" r="J106"/>
  <c i="2" r="J469"/>
  <c r="J440"/>
  <c r="BK397"/>
  <c r="BK361"/>
  <c r="BK299"/>
  <c r="BK259"/>
  <c i="3" r="J110"/>
  <c i="4" r="BK101"/>
  <c r="J128"/>
  <c i="6" r="J102"/>
  <c i="7" r="J151"/>
  <c r="J153"/>
  <c i="8" r="J164"/>
  <c i="9" r="BK107"/>
  <c i="11" r="J126"/>
  <c r="BK126"/>
  <c r="BK141"/>
  <c i="12" r="J134"/>
  <c r="J110"/>
  <c i="15" r="BK113"/>
  <c i="16" r="BK102"/>
  <c i="2" r="BK194"/>
  <c i="3" r="J122"/>
  <c i="4" r="BK127"/>
  <c r="J108"/>
  <c i="5" r="J102"/>
  <c i="7" r="J144"/>
  <c r="BK153"/>
  <c i="8" r="J159"/>
  <c i="10" r="BK92"/>
  <c i="11" r="BK306"/>
  <c r="J221"/>
  <c i="12" r="BK106"/>
  <c r="J115"/>
  <c i="13" r="BK93"/>
  <c i="15" r="J100"/>
  <c i="2" r="F38"/>
  <c i="9" r="BK123"/>
  <c i="11" r="J382"/>
  <c r="BK341"/>
  <c i="12" r="BK131"/>
  <c r="BK136"/>
  <c i="13" r="J107"/>
  <c i="14" r="BK105"/>
  <c i="16" r="BK86"/>
  <c i="2" r="BK183"/>
  <c r="BK113"/>
  <c i="4" r="BK108"/>
  <c r="BK104"/>
  <c i="5" r="J108"/>
  <c i="7" r="J111"/>
  <c i="8" r="J117"/>
  <c i="10" r="BK101"/>
  <c r="BK96"/>
  <c i="11" r="BK244"/>
  <c r="BK214"/>
  <c i="12" r="BK134"/>
  <c r="J133"/>
  <c i="13" r="BK96"/>
  <c i="15" r="J107"/>
  <c i="2" r="J167"/>
  <c i="3" r="J138"/>
  <c i="4" r="J131"/>
  <c r="J97"/>
  <c i="6" r="J96"/>
  <c i="7" r="J150"/>
  <c r="J125"/>
  <c i="8" r="J121"/>
  <c i="9" r="BK124"/>
  <c i="11" r="BK369"/>
  <c r="BK366"/>
  <c r="J180"/>
  <c i="12" r="BK111"/>
  <c i="13" r="BK111"/>
  <c i="15" r="BK99"/>
  <c i="16" r="J94"/>
  <c i="2" l="1" r="R107"/>
  <c r="P188"/>
  <c r="P215"/>
  <c r="T301"/>
  <c r="BK421"/>
  <c r="J421"/>
  <c r="J81"/>
  <c i="3" r="T89"/>
  <c r="T88"/>
  <c r="T87"/>
  <c i="4" r="R114"/>
  <c i="5" r="BK92"/>
  <c r="BK91"/>
  <c r="T92"/>
  <c r="T91"/>
  <c r="P109"/>
  <c i="6" r="P106"/>
  <c i="7" r="BK92"/>
  <c r="J92"/>
  <c r="J64"/>
  <c r="T104"/>
  <c r="P141"/>
  <c i="8" r="BK150"/>
  <c r="J150"/>
  <c r="J72"/>
  <c r="P150"/>
  <c r="BK181"/>
  <c r="J181"/>
  <c r="J74"/>
  <c i="9" r="R92"/>
  <c r="R111"/>
  <c r="R118"/>
  <c i="10" r="T88"/>
  <c i="11" r="T104"/>
  <c r="R139"/>
  <c r="R193"/>
  <c r="T243"/>
  <c r="T368"/>
  <c i="12" r="BK93"/>
  <c r="J93"/>
  <c r="J65"/>
  <c r="P114"/>
  <c i="13" r="P92"/>
  <c r="P91"/>
  <c r="R109"/>
  <c i="14" r="P95"/>
  <c r="P94"/>
  <c r="P90"/>
  <c i="1" r="AU70"/>
  <c i="14" r="P106"/>
  <c i="15" r="BK96"/>
  <c r="J96"/>
  <c r="J65"/>
  <c r="BK121"/>
  <c r="J121"/>
  <c r="J69"/>
  <c i="2" r="R130"/>
  <c r="R129"/>
  <c r="T188"/>
  <c r="R215"/>
  <c r="BK301"/>
  <c r="J301"/>
  <c r="J78"/>
  <c r="T421"/>
  <c i="3" r="P89"/>
  <c r="P88"/>
  <c r="P87"/>
  <c i="1" r="AU57"/>
  <c i="4" r="P93"/>
  <c r="P92"/>
  <c r="P114"/>
  <c i="5" r="P98"/>
  <c r="P97"/>
  <c i="6" r="BK95"/>
  <c r="J95"/>
  <c r="J67"/>
  <c r="R106"/>
  <c i="7" r="P92"/>
  <c r="R122"/>
  <c r="T141"/>
  <c i="8" r="T130"/>
  <c r="R150"/>
  <c r="P181"/>
  <c i="9" r="P92"/>
  <c r="P111"/>
  <c r="P118"/>
  <c i="10" r="P94"/>
  <c i="11" r="R104"/>
  <c r="P174"/>
  <c r="P228"/>
  <c r="BK243"/>
  <c r="J243"/>
  <c r="J78"/>
  <c r="BK368"/>
  <c r="J368"/>
  <c r="J80"/>
  <c i="12" r="R114"/>
  <c i="13" r="T92"/>
  <c r="T91"/>
  <c i="14" r="R95"/>
  <c r="R94"/>
  <c i="15" r="T96"/>
  <c r="P121"/>
  <c i="2" r="P130"/>
  <c r="P129"/>
  <c r="BK215"/>
  <c r="J215"/>
  <c r="J73"/>
  <c r="T234"/>
  <c r="P278"/>
  <c r="P375"/>
  <c r="BK476"/>
  <c r="J476"/>
  <c r="J83"/>
  <c i="4" r="BK93"/>
  <c r="J93"/>
  <c r="J65"/>
  <c r="R99"/>
  <c r="R98"/>
  <c r="P141"/>
  <c i="5" r="T98"/>
  <c r="T97"/>
  <c i="6" r="BK106"/>
  <c r="J106"/>
  <c r="J68"/>
  <c i="7" r="P104"/>
  <c r="BK141"/>
  <c r="J141"/>
  <c r="J68"/>
  <c r="P157"/>
  <c i="8" r="R111"/>
  <c r="R97"/>
  <c r="R130"/>
  <c r="T150"/>
  <c r="R181"/>
  <c i="9" r="BK92"/>
  <c r="J92"/>
  <c r="J64"/>
  <c r="T101"/>
  <c r="BK122"/>
  <c r="J122"/>
  <c r="J69"/>
  <c i="10" r="P88"/>
  <c r="P87"/>
  <c i="1" r="AU65"/>
  <c i="11" r="P114"/>
  <c r="P113"/>
  <c r="T174"/>
  <c r="T228"/>
  <c r="R295"/>
  <c i="12" r="BK114"/>
  <c r="J114"/>
  <c r="J68"/>
  <c r="P140"/>
  <c i="13" r="BK92"/>
  <c r="J92"/>
  <c r="J65"/>
  <c r="BK109"/>
  <c r="J109"/>
  <c r="J68"/>
  <c i="14" r="T95"/>
  <c r="T94"/>
  <c i="15" r="P96"/>
  <c i="2" r="BK107"/>
  <c r="R188"/>
  <c r="T215"/>
  <c r="P234"/>
  <c r="T278"/>
  <c r="T375"/>
  <c r="P476"/>
  <c i="4" r="T93"/>
  <c r="T92"/>
  <c r="T99"/>
  <c i="5" r="BK98"/>
  <c r="J98"/>
  <c r="J67"/>
  <c r="T109"/>
  <c i="6" r="T95"/>
  <c r="T94"/>
  <c i="7" r="BK104"/>
  <c r="J104"/>
  <c r="J65"/>
  <c r="T122"/>
  <c r="T157"/>
  <c i="8" r="BK158"/>
  <c r="J158"/>
  <c r="J73"/>
  <c r="T181"/>
  <c i="9" r="BK111"/>
  <c r="J111"/>
  <c r="J66"/>
  <c r="BK118"/>
  <c r="J118"/>
  <c r="J68"/>
  <c r="T122"/>
  <c i="10" r="BK88"/>
  <c r="J88"/>
  <c r="J64"/>
  <c r="T94"/>
  <c i="11" r="P104"/>
  <c r="R174"/>
  <c r="R228"/>
  <c r="BK295"/>
  <c r="J295"/>
  <c r="J79"/>
  <c i="12" r="R93"/>
  <c r="R92"/>
  <c r="R99"/>
  <c r="R98"/>
  <c r="R140"/>
  <c i="13" r="R98"/>
  <c r="R97"/>
  <c i="14" r="T106"/>
  <c i="15" r="BK92"/>
  <c r="J92"/>
  <c r="J64"/>
  <c r="BK108"/>
  <c r="J108"/>
  <c r="J66"/>
  <c r="BK117"/>
  <c r="J117"/>
  <c r="J68"/>
  <c i="16" r="BK81"/>
  <c r="J81"/>
  <c r="J60"/>
  <c i="2" r="BK130"/>
  <c r="J130"/>
  <c r="J67"/>
  <c r="R200"/>
  <c r="R301"/>
  <c r="P421"/>
  <c r="T476"/>
  <c i="4" r="R93"/>
  <c r="R92"/>
  <c r="BK99"/>
  <c r="J99"/>
  <c r="J67"/>
  <c r="BK141"/>
  <c r="J141"/>
  <c r="J69"/>
  <c i="5" r="P92"/>
  <c r="P91"/>
  <c r="P90"/>
  <c i="1" r="AU59"/>
  <c i="5" r="R109"/>
  <c i="6" r="T106"/>
  <c i="7" r="R92"/>
  <c r="BK122"/>
  <c r="J122"/>
  <c r="J66"/>
  <c r="R141"/>
  <c i="8" r="P111"/>
  <c r="P97"/>
  <c r="BK130"/>
  <c r="J130"/>
  <c r="J71"/>
  <c r="R158"/>
  <c i="9" r="T92"/>
  <c r="P122"/>
  <c i="11" r="BK114"/>
  <c r="J114"/>
  <c r="J67"/>
  <c r="BK174"/>
  <c r="J174"/>
  <c r="J73"/>
  <c r="BK193"/>
  <c r="R243"/>
  <c r="R368"/>
  <c i="12" r="P93"/>
  <c r="P92"/>
  <c r="T114"/>
  <c i="13" r="BK98"/>
  <c r="BK97"/>
  <c r="J97"/>
  <c r="J66"/>
  <c i="15" r="R96"/>
  <c r="R121"/>
  <c i="2" r="T107"/>
  <c r="BK200"/>
  <c r="J200"/>
  <c r="J72"/>
  <c r="BK234"/>
  <c r="J234"/>
  <c r="J76"/>
  <c r="BK278"/>
  <c r="J278"/>
  <c r="J77"/>
  <c r="BK375"/>
  <c r="J375"/>
  <c r="J79"/>
  <c i="4" r="P99"/>
  <c r="P98"/>
  <c r="P91"/>
  <c i="1" r="AU58"/>
  <c i="4" r="T141"/>
  <c i="8" r="T111"/>
  <c r="T97"/>
  <c r="P130"/>
  <c r="T158"/>
  <c i="9" r="R101"/>
  <c i="10" r="R88"/>
  <c i="11" r="T114"/>
  <c r="T113"/>
  <c r="T193"/>
  <c r="P243"/>
  <c r="P368"/>
  <c i="12" r="T93"/>
  <c r="T92"/>
  <c r="T99"/>
  <c r="T140"/>
  <c i="13" r="P98"/>
  <c r="P97"/>
  <c r="T109"/>
  <c i="14" r="BK95"/>
  <c r="J95"/>
  <c r="J67"/>
  <c r="R106"/>
  <c i="15" r="P92"/>
  <c r="R108"/>
  <c r="R117"/>
  <c i="16" r="P81"/>
  <c r="P80"/>
  <c i="1" r="AU72"/>
  <c i="2" r="P107"/>
  <c r="BK188"/>
  <c r="J188"/>
  <c r="J71"/>
  <c r="T200"/>
  <c r="R234"/>
  <c r="R278"/>
  <c r="R375"/>
  <c i="3" r="R89"/>
  <c r="R88"/>
  <c r="R87"/>
  <c i="4" r="BK114"/>
  <c r="J114"/>
  <c r="J68"/>
  <c r="R141"/>
  <c i="5" r="R92"/>
  <c r="R91"/>
  <c r="BK109"/>
  <c r="J109"/>
  <c r="J68"/>
  <c i="6" r="R95"/>
  <c r="R94"/>
  <c r="R90"/>
  <c i="7" r="T92"/>
  <c r="T91"/>
  <c r="P122"/>
  <c r="BK157"/>
  <c r="J157"/>
  <c r="J69"/>
  <c i="9" r="P101"/>
  <c r="T111"/>
  <c r="T118"/>
  <c i="10" r="R94"/>
  <c i="11" r="R114"/>
  <c r="R113"/>
  <c r="R103"/>
  <c r="P193"/>
  <c r="P295"/>
  <c i="13" r="R92"/>
  <c r="R91"/>
  <c r="R90"/>
  <c r="P109"/>
  <c i="15" r="T92"/>
  <c r="T108"/>
  <c r="T117"/>
  <c i="16" r="R81"/>
  <c r="R80"/>
  <c i="2" r="T130"/>
  <c r="T129"/>
  <c r="P200"/>
  <c r="P301"/>
  <c r="R421"/>
  <c r="R476"/>
  <c i="3" r="BK89"/>
  <c r="J89"/>
  <c r="J65"/>
  <c i="4" r="T114"/>
  <c i="5" r="R98"/>
  <c r="R97"/>
  <c i="6" r="P95"/>
  <c r="P94"/>
  <c r="P90"/>
  <c i="1" r="AU60"/>
  <c i="7" r="R104"/>
  <c r="R157"/>
  <c i="8" r="BK111"/>
  <c r="J111"/>
  <c r="J68"/>
  <c r="P158"/>
  <c i="9" r="BK101"/>
  <c r="J101"/>
  <c r="J65"/>
  <c r="R122"/>
  <c i="10" r="BK94"/>
  <c r="J94"/>
  <c r="J65"/>
  <c i="11" r="BK104"/>
  <c r="BK228"/>
  <c r="J228"/>
  <c r="J77"/>
  <c r="T295"/>
  <c i="12" r="BK99"/>
  <c r="BK98"/>
  <c r="J98"/>
  <c r="J66"/>
  <c r="P99"/>
  <c r="P98"/>
  <c r="BK140"/>
  <c r="J140"/>
  <c r="J69"/>
  <c i="13" r="T98"/>
  <c r="T97"/>
  <c i="14" r="BK106"/>
  <c r="J106"/>
  <c r="J68"/>
  <c i="15" r="R92"/>
  <c r="R91"/>
  <c r="P108"/>
  <c r="P117"/>
  <c r="T121"/>
  <c i="16" r="T81"/>
  <c r="T80"/>
  <c i="11" r="P139"/>
  <c i="6" r="BK92"/>
  <c r="J92"/>
  <c r="J65"/>
  <c i="15" r="BK114"/>
  <c r="J114"/>
  <c r="J67"/>
  <c i="8" r="BK105"/>
  <c r="J105"/>
  <c r="J67"/>
  <c i="11" r="BK140"/>
  <c r="J140"/>
  <c r="J69"/>
  <c r="BK164"/>
  <c r="J164"/>
  <c r="J71"/>
  <c i="2" r="BK415"/>
  <c r="J415"/>
  <c r="J80"/>
  <c i="8" r="BK99"/>
  <c r="J99"/>
  <c r="J66"/>
  <c r="BK126"/>
  <c r="J126"/>
  <c r="J69"/>
  <c i="9" r="BK115"/>
  <c r="J115"/>
  <c r="J67"/>
  <c i="2" r="BK182"/>
  <c r="J182"/>
  <c r="J70"/>
  <c i="11" r="BK169"/>
  <c r="J169"/>
  <c r="J72"/>
  <c i="2" r="BK176"/>
  <c r="J176"/>
  <c r="J69"/>
  <c r="BK471"/>
  <c r="J471"/>
  <c r="J82"/>
  <c i="7" r="BK138"/>
  <c r="J138"/>
  <c r="J67"/>
  <c i="14" r="BK92"/>
  <c r="J92"/>
  <c r="J65"/>
  <c i="2" r="BK230"/>
  <c r="J230"/>
  <c r="J74"/>
  <c i="11" r="BK189"/>
  <c r="J189"/>
  <c r="J74"/>
  <c i="16" r="BE82"/>
  <c r="BE102"/>
  <c r="J52"/>
  <c r="BE86"/>
  <c r="BE90"/>
  <c r="E70"/>
  <c r="F77"/>
  <c r="BE98"/>
  <c r="BE94"/>
  <c r="BE106"/>
  <c i="15" r="E79"/>
  <c r="BE95"/>
  <c r="BE100"/>
  <c r="BE112"/>
  <c r="BE113"/>
  <c r="BE120"/>
  <c r="BE111"/>
  <c r="J85"/>
  <c r="BE97"/>
  <c r="BE99"/>
  <c r="BE104"/>
  <c r="BE105"/>
  <c r="BE109"/>
  <c r="F59"/>
  <c r="BE102"/>
  <c r="BE107"/>
  <c i="14" r="BK94"/>
  <c i="15" r="BE93"/>
  <c r="BE118"/>
  <c r="BE119"/>
  <c r="BE122"/>
  <c r="BE115"/>
  <c r="BE123"/>
  <c i="13" r="BK91"/>
  <c r="J91"/>
  <c r="J64"/>
  <c i="14" r="F59"/>
  <c r="BE100"/>
  <c r="J56"/>
  <c r="E50"/>
  <c r="BE93"/>
  <c r="BE99"/>
  <c r="BE101"/>
  <c r="BE108"/>
  <c r="BE110"/>
  <c i="13" r="J98"/>
  <c r="J67"/>
  <c i="14" r="BE96"/>
  <c r="BE97"/>
  <c r="BE102"/>
  <c r="BE104"/>
  <c r="BE105"/>
  <c r="BE107"/>
  <c r="BE109"/>
  <c r="BE111"/>
  <c r="BE103"/>
  <c r="BE98"/>
  <c i="12" r="J99"/>
  <c r="J67"/>
  <c i="13" r="J84"/>
  <c r="BE96"/>
  <c r="BE101"/>
  <c r="BE108"/>
  <c r="E50"/>
  <c r="BE95"/>
  <c r="BE105"/>
  <c r="BE94"/>
  <c r="BE100"/>
  <c r="BE107"/>
  <c r="BE104"/>
  <c r="BE110"/>
  <c r="BE111"/>
  <c i="12" r="BK92"/>
  <c r="BK91"/>
  <c r="J91"/>
  <c r="J63"/>
  <c i="13" r="BE99"/>
  <c r="BE102"/>
  <c r="BE103"/>
  <c r="BE112"/>
  <c r="F59"/>
  <c r="BE93"/>
  <c r="BE106"/>
  <c i="11" r="J104"/>
  <c r="J65"/>
  <c r="BK113"/>
  <c r="J113"/>
  <c r="J66"/>
  <c i="12" r="J85"/>
  <c r="BE102"/>
  <c r="BE103"/>
  <c r="BE127"/>
  <c r="BE132"/>
  <c i="11" r="BK139"/>
  <c r="J139"/>
  <c r="J68"/>
  <c r="J193"/>
  <c r="J76"/>
  <c i="12" r="BE107"/>
  <c r="BE109"/>
  <c r="BE112"/>
  <c r="BE113"/>
  <c r="BE115"/>
  <c r="BE118"/>
  <c r="BE137"/>
  <c r="BE144"/>
  <c r="BE111"/>
  <c r="BE134"/>
  <c r="E50"/>
  <c r="F88"/>
  <c r="BE97"/>
  <c r="BE100"/>
  <c r="BE101"/>
  <c r="BE104"/>
  <c r="BE116"/>
  <c r="BE120"/>
  <c r="BE126"/>
  <c r="BE129"/>
  <c r="BE135"/>
  <c r="BE96"/>
  <c r="BE121"/>
  <c r="BE122"/>
  <c r="BE130"/>
  <c r="BE131"/>
  <c r="BE136"/>
  <c r="BE105"/>
  <c r="BE123"/>
  <c r="BE125"/>
  <c r="BE133"/>
  <c r="BE142"/>
  <c r="BE95"/>
  <c r="BE108"/>
  <c r="BE110"/>
  <c r="BE117"/>
  <c r="BE128"/>
  <c r="BE138"/>
  <c r="BE141"/>
  <c r="BE94"/>
  <c r="BE106"/>
  <c r="BE119"/>
  <c r="BE124"/>
  <c r="BE139"/>
  <c r="BE143"/>
  <c i="10" r="BK87"/>
  <c r="J87"/>
  <c r="J63"/>
  <c i="11" r="J56"/>
  <c r="BE105"/>
  <c r="BE175"/>
  <c r="BE190"/>
  <c r="BE216"/>
  <c r="BE244"/>
  <c r="BE153"/>
  <c r="BE177"/>
  <c r="BE180"/>
  <c r="BE182"/>
  <c r="BE214"/>
  <c r="BE221"/>
  <c r="BE229"/>
  <c r="BE296"/>
  <c r="E90"/>
  <c r="F99"/>
  <c r="BE202"/>
  <c r="BE208"/>
  <c r="BE109"/>
  <c r="BE124"/>
  <c r="BE200"/>
  <c r="BE273"/>
  <c r="BE369"/>
  <c r="BE382"/>
  <c r="BE165"/>
  <c r="BE184"/>
  <c r="BE237"/>
  <c r="BE260"/>
  <c r="BE263"/>
  <c r="BE317"/>
  <c r="BE319"/>
  <c r="BE341"/>
  <c r="BE380"/>
  <c r="BE126"/>
  <c r="BE128"/>
  <c r="BE187"/>
  <c r="BE198"/>
  <c r="BE241"/>
  <c r="BE265"/>
  <c r="BE293"/>
  <c r="BE306"/>
  <c r="BE115"/>
  <c r="BE122"/>
  <c r="BE194"/>
  <c r="BE233"/>
  <c r="BE276"/>
  <c r="BE330"/>
  <c r="BE345"/>
  <c r="BE350"/>
  <c r="BE364"/>
  <c r="BE141"/>
  <c r="BE170"/>
  <c r="BE226"/>
  <c r="BE256"/>
  <c r="BE258"/>
  <c r="BE288"/>
  <c r="BE348"/>
  <c r="BE353"/>
  <c r="BE366"/>
  <c i="10" r="BE97"/>
  <c r="E50"/>
  <c r="BE90"/>
  <c r="BE100"/>
  <c i="1" r="BA65"/>
  <c i="10" r="BE91"/>
  <c r="BE93"/>
  <c r="F59"/>
  <c r="BE89"/>
  <c r="BE92"/>
  <c r="BE99"/>
  <c r="J56"/>
  <c r="BE95"/>
  <c r="BE96"/>
  <c r="BE98"/>
  <c r="BE101"/>
  <c i="8" r="BK98"/>
  <c r="J98"/>
  <c r="J65"/>
  <c r="BK129"/>
  <c r="J129"/>
  <c r="J70"/>
  <c i="9" r="BE102"/>
  <c r="BE105"/>
  <c r="BE120"/>
  <c r="E50"/>
  <c r="F88"/>
  <c r="BE107"/>
  <c r="BE108"/>
  <c r="BE114"/>
  <c r="J85"/>
  <c r="BE112"/>
  <c r="BE116"/>
  <c r="BE119"/>
  <c r="BE121"/>
  <c r="BE96"/>
  <c r="BE123"/>
  <c r="BE93"/>
  <c r="BE95"/>
  <c r="BE99"/>
  <c r="BE124"/>
  <c r="BE98"/>
  <c r="BE104"/>
  <c r="BE110"/>
  <c i="8" r="BE112"/>
  <c r="BE119"/>
  <c r="BE156"/>
  <c r="BE191"/>
  <c r="BE124"/>
  <c r="BE131"/>
  <c r="BE145"/>
  <c r="BE169"/>
  <c r="F59"/>
  <c r="BE140"/>
  <c r="BE179"/>
  <c r="E84"/>
  <c r="BE114"/>
  <c r="BE159"/>
  <c r="BE182"/>
  <c r="J56"/>
  <c r="BE137"/>
  <c r="BE188"/>
  <c i="7" r="BK91"/>
  <c r="J91"/>
  <c i="8" r="BE148"/>
  <c r="BE164"/>
  <c r="BE175"/>
  <c r="BE117"/>
  <c r="BE121"/>
  <c r="BE127"/>
  <c r="BE151"/>
  <c r="BE100"/>
  <c r="BE106"/>
  <c i="7" r="BE93"/>
  <c r="BE123"/>
  <c r="BE125"/>
  <c r="BE126"/>
  <c r="BE129"/>
  <c r="BE145"/>
  <c r="F88"/>
  <c r="BE132"/>
  <c i="6" r="BK94"/>
  <c r="J94"/>
  <c r="J66"/>
  <c i="7" r="BE105"/>
  <c r="BE107"/>
  <c r="BE110"/>
  <c r="BE118"/>
  <c r="BE147"/>
  <c r="BE148"/>
  <c r="BE150"/>
  <c r="BE153"/>
  <c r="BE156"/>
  <c r="BE103"/>
  <c r="BE119"/>
  <c r="BE128"/>
  <c r="BE158"/>
  <c r="E50"/>
  <c r="BE95"/>
  <c r="BE96"/>
  <c r="BE98"/>
  <c r="BE116"/>
  <c r="BE139"/>
  <c r="BE142"/>
  <c r="BE144"/>
  <c r="BE151"/>
  <c r="BE161"/>
  <c r="BE163"/>
  <c r="BE101"/>
  <c r="BE108"/>
  <c r="BE111"/>
  <c r="BE113"/>
  <c r="BE152"/>
  <c r="BE160"/>
  <c r="J56"/>
  <c r="BE99"/>
  <c r="BE121"/>
  <c r="BE114"/>
  <c r="BE131"/>
  <c r="BE134"/>
  <c r="BE135"/>
  <c r="BE137"/>
  <c r="BE154"/>
  <c i="6" r="F59"/>
  <c r="BE101"/>
  <c r="BE111"/>
  <c r="BE104"/>
  <c i="5" r="J91"/>
  <c r="J64"/>
  <c r="BK97"/>
  <c r="J97"/>
  <c r="J66"/>
  <c i="6" r="BE103"/>
  <c r="BE105"/>
  <c r="BE107"/>
  <c r="BE108"/>
  <c r="E78"/>
  <c r="BE93"/>
  <c r="BE98"/>
  <c r="BE99"/>
  <c r="BE110"/>
  <c r="J56"/>
  <c r="BE96"/>
  <c r="BE97"/>
  <c r="BE100"/>
  <c r="BE102"/>
  <c i="5" r="J92"/>
  <c r="J65"/>
  <c i="6" r="BE109"/>
  <c i="4" r="BK98"/>
  <c i="5" r="E50"/>
  <c r="F59"/>
  <c r="BE96"/>
  <c r="BE111"/>
  <c r="BE93"/>
  <c r="BE112"/>
  <c r="BE95"/>
  <c r="BE100"/>
  <c r="BE101"/>
  <c r="BE103"/>
  <c r="J84"/>
  <c r="BE94"/>
  <c r="BE106"/>
  <c r="BE107"/>
  <c r="BE108"/>
  <c r="BE99"/>
  <c r="BE102"/>
  <c r="BE104"/>
  <c r="BE105"/>
  <c r="BE110"/>
  <c i="4" r="BE119"/>
  <c r="BE94"/>
  <c r="BE110"/>
  <c r="BE116"/>
  <c r="BE117"/>
  <c r="BE129"/>
  <c r="BE131"/>
  <c r="BE133"/>
  <c r="BE143"/>
  <c i="3" r="BK88"/>
  <c r="J88"/>
  <c r="J64"/>
  <c i="4" r="BE115"/>
  <c r="BE118"/>
  <c r="BE130"/>
  <c r="BE138"/>
  <c r="E50"/>
  <c r="BE108"/>
  <c r="BE109"/>
  <c r="BE127"/>
  <c r="BE128"/>
  <c r="BE134"/>
  <c r="BE135"/>
  <c r="BE136"/>
  <c r="BE137"/>
  <c r="BE139"/>
  <c r="BE144"/>
  <c r="BE145"/>
  <c r="BE95"/>
  <c r="BE96"/>
  <c r="BE97"/>
  <c r="BE100"/>
  <c r="BE101"/>
  <c r="BE104"/>
  <c r="BE111"/>
  <c r="BE112"/>
  <c r="BE113"/>
  <c r="BE126"/>
  <c r="BE142"/>
  <c r="J56"/>
  <c r="BE103"/>
  <c r="BE106"/>
  <c r="BE107"/>
  <c r="BE120"/>
  <c r="BE121"/>
  <c r="BE122"/>
  <c r="BE123"/>
  <c r="BE124"/>
  <c r="BE125"/>
  <c r="BE140"/>
  <c r="F59"/>
  <c r="BE102"/>
  <c r="BE105"/>
  <c r="BE132"/>
  <c i="3" r="BE156"/>
  <c r="E75"/>
  <c r="BE94"/>
  <c r="BE98"/>
  <c r="BE126"/>
  <c r="BE142"/>
  <c i="2" r="J107"/>
  <c r="J65"/>
  <c i="3" r="J56"/>
  <c r="BE110"/>
  <c r="BE114"/>
  <c r="BE130"/>
  <c r="BE146"/>
  <c r="F59"/>
  <c r="BE122"/>
  <c r="BE138"/>
  <c r="BE149"/>
  <c r="BE153"/>
  <c i="2" r="BK233"/>
  <c r="J233"/>
  <c r="J75"/>
  <c i="3" r="BE90"/>
  <c r="BE102"/>
  <c r="BE106"/>
  <c i="2" r="BK129"/>
  <c r="J129"/>
  <c r="J66"/>
  <c i="3" r="BE118"/>
  <c r="BE134"/>
  <c i="2" r="E50"/>
  <c r="J56"/>
  <c r="F59"/>
  <c r="BE108"/>
  <c r="BE113"/>
  <c r="BE119"/>
  <c r="BE124"/>
  <c r="BE131"/>
  <c r="BE138"/>
  <c r="BE141"/>
  <c r="BE146"/>
  <c r="BE152"/>
  <c r="BE155"/>
  <c r="BE161"/>
  <c r="BE164"/>
  <c r="BE167"/>
  <c r="BE170"/>
  <c r="BE177"/>
  <c r="BE183"/>
  <c r="BE189"/>
  <c r="BE194"/>
  <c r="BE201"/>
  <c r="BE208"/>
  <c r="BE216"/>
  <c r="BE218"/>
  <c r="BE221"/>
  <c r="BE223"/>
  <c r="BE225"/>
  <c r="BE228"/>
  <c r="BE231"/>
  <c r="BE235"/>
  <c r="BE240"/>
  <c r="BE243"/>
  <c r="BE248"/>
  <c r="BE252"/>
  <c r="BE255"/>
  <c r="BE259"/>
  <c r="BE262"/>
  <c r="BE267"/>
  <c r="BE269"/>
  <c r="BE274"/>
  <c r="BE276"/>
  <c r="BE279"/>
  <c r="BE284"/>
  <c r="BE289"/>
  <c r="BE294"/>
  <c r="BE299"/>
  <c r="BE302"/>
  <c r="BE307"/>
  <c r="BE312"/>
  <c r="BE315"/>
  <c r="BE317"/>
  <c r="BE320"/>
  <c r="BE325"/>
  <c r="BE330"/>
  <c r="BE335"/>
  <c r="BE340"/>
  <c r="BE343"/>
  <c r="BE347"/>
  <c r="BE352"/>
  <c r="BE357"/>
  <c r="BE361"/>
  <c r="BE367"/>
  <c r="BE373"/>
  <c r="BE376"/>
  <c r="BE381"/>
  <c r="BE384"/>
  <c r="BE387"/>
  <c r="BE390"/>
  <c r="BE393"/>
  <c r="BE397"/>
  <c r="BE400"/>
  <c r="BE404"/>
  <c r="BE409"/>
  <c r="BE413"/>
  <c r="BE416"/>
  <c r="BE422"/>
  <c r="BE427"/>
  <c r="BE432"/>
  <c r="BE435"/>
  <c r="BE440"/>
  <c r="BE445"/>
  <c r="BE450"/>
  <c r="BE454"/>
  <c r="BE457"/>
  <c r="BE461"/>
  <c r="BE466"/>
  <c r="BE469"/>
  <c r="BE472"/>
  <c r="BE477"/>
  <c r="BE486"/>
  <c r="BE489"/>
  <c i="1" r="BA56"/>
  <c r="BB56"/>
  <c r="AW56"/>
  <c r="BC56"/>
  <c r="BD56"/>
  <c i="15" r="F38"/>
  <c i="1" r="BC71"/>
  <c i="11" r="F39"/>
  <c i="1" r="BD67"/>
  <c i="5" r="F38"/>
  <c i="1" r="BC59"/>
  <c i="3" r="F39"/>
  <c i="1" r="BD57"/>
  <c i="6" r="F38"/>
  <c i="1" r="BC60"/>
  <c i="13" r="F38"/>
  <c i="1" r="BC69"/>
  <c i="4" r="F36"/>
  <c i="1" r="BA58"/>
  <c i="12" r="J36"/>
  <c i="1" r="AW68"/>
  <c i="3" r="F37"/>
  <c i="1" r="BB57"/>
  <c i="10" r="F39"/>
  <c i="1" r="BD65"/>
  <c i="16" r="F36"/>
  <c i="1" r="BC72"/>
  <c i="11" r="J36"/>
  <c i="1" r="AW67"/>
  <c i="4" r="F39"/>
  <c i="1" r="BD58"/>
  <c i="9" r="J36"/>
  <c i="1" r="AW64"/>
  <c i="14" r="J36"/>
  <c i="1" r="AW70"/>
  <c i="3" r="F38"/>
  <c i="1" r="BC57"/>
  <c i="9" r="F39"/>
  <c i="1" r="BD64"/>
  <c i="9" r="F36"/>
  <c i="1" r="BA64"/>
  <c i="7" r="F36"/>
  <c i="1" r="BA61"/>
  <c i="16" r="F35"/>
  <c i="1" r="BB72"/>
  <c i="12" r="F38"/>
  <c i="1" r="BC68"/>
  <c i="10" r="F37"/>
  <c i="1" r="BB65"/>
  <c i="7" r="F39"/>
  <c i="1" r="BD61"/>
  <c i="12" r="F36"/>
  <c i="1" r="BA68"/>
  <c i="12" r="F39"/>
  <c i="1" r="BD68"/>
  <c i="5" r="F39"/>
  <c i="1" r="BD59"/>
  <c i="3" r="F36"/>
  <c i="1" r="BA57"/>
  <c i="5" r="J36"/>
  <c i="1" r="AW59"/>
  <c i="7" r="J32"/>
  <c i="8" r="F37"/>
  <c i="1" r="BB63"/>
  <c i="14" r="F36"/>
  <c i="1" r="BA70"/>
  <c i="9" r="F37"/>
  <c i="1" r="BB64"/>
  <c i="11" r="F37"/>
  <c i="1" r="BB67"/>
  <c i="16" r="F37"/>
  <c i="1" r="BD72"/>
  <c i="6" r="F39"/>
  <c i="1" r="BD60"/>
  <c i="7" r="J36"/>
  <c i="1" r="AW61"/>
  <c i="8" r="F38"/>
  <c i="1" r="BC63"/>
  <c i="14" r="F37"/>
  <c i="1" r="BB70"/>
  <c i="7" r="F37"/>
  <c i="1" r="BB61"/>
  <c i="4" r="J36"/>
  <c i="1" r="AW58"/>
  <c i="16" r="F34"/>
  <c i="1" r="BA72"/>
  <c i="5" r="F36"/>
  <c i="1" r="BA59"/>
  <c i="14" r="F39"/>
  <c i="1" r="BD70"/>
  <c i="11" r="F38"/>
  <c i="1" r="BC67"/>
  <c i="3" r="J36"/>
  <c i="1" r="AW57"/>
  <c i="11" r="F36"/>
  <c i="1" r="BA67"/>
  <c i="15" r="J36"/>
  <c i="1" r="AW71"/>
  <c i="8" r="J36"/>
  <c i="1" r="AW63"/>
  <c i="8" r="F36"/>
  <c i="1" r="BA63"/>
  <c i="14" r="F38"/>
  <c i="1" r="BC70"/>
  <c i="10" r="F38"/>
  <c i="1" r="BC65"/>
  <c i="4" r="F37"/>
  <c i="1" r="BB58"/>
  <c i="6" r="F37"/>
  <c i="1" r="BB60"/>
  <c i="9" r="F38"/>
  <c i="1" r="BC64"/>
  <c i="13" r="J36"/>
  <c i="1" r="AW69"/>
  <c i="15" r="F39"/>
  <c i="1" r="BD71"/>
  <c i="16" r="J34"/>
  <c i="1" r="AW72"/>
  <c r="AS54"/>
  <c i="5" r="F37"/>
  <c i="1" r="BB59"/>
  <c i="12" r="F37"/>
  <c i="1" r="BB68"/>
  <c i="13" r="F37"/>
  <c i="1" r="BB69"/>
  <c i="7" r="F38"/>
  <c i="1" r="BC61"/>
  <c i="4" r="F38"/>
  <c i="1" r="BC58"/>
  <c i="13" r="F36"/>
  <c i="1" r="BA69"/>
  <c i="13" r="F39"/>
  <c i="1" r="BD69"/>
  <c i="6" r="F36"/>
  <c i="1" r="BA60"/>
  <c i="8" r="F39"/>
  <c i="1" r="BD63"/>
  <c i="10" r="J36"/>
  <c i="1" r="AW65"/>
  <c i="15" r="F37"/>
  <c i="1" r="BB71"/>
  <c i="6" r="J36"/>
  <c i="1" r="AW60"/>
  <c i="15" r="F36"/>
  <c i="1" r="BA71"/>
  <c i="6" l="1" r="T90"/>
  <c i="2" r="R175"/>
  <c r="T175"/>
  <c r="P175"/>
  <c r="P233"/>
  <c i="7" r="P91"/>
  <c i="1" r="AU61"/>
  <c i="9" r="R91"/>
  <c i="4" r="R91"/>
  <c i="10" r="T87"/>
  <c i="11" r="P192"/>
  <c i="12" r="P91"/>
  <c i="1" r="AU68"/>
  <c i="9" r="T91"/>
  <c i="8" r="R129"/>
  <c r="R96"/>
  <c r="P129"/>
  <c r="P96"/>
  <c i="1" r="AU63"/>
  <c i="12" r="R91"/>
  <c i="14" r="T90"/>
  <c i="2" r="T233"/>
  <c r="P106"/>
  <c r="P105"/>
  <c i="1" r="AU56"/>
  <c i="13" r="T90"/>
  <c i="9" r="P91"/>
  <c i="1" r="AU64"/>
  <c i="11" r="R192"/>
  <c r="R102"/>
  <c i="15" r="T91"/>
  <c i="2" r="R233"/>
  <c i="12" r="T98"/>
  <c r="T91"/>
  <c i="5" r="T90"/>
  <c r="R90"/>
  <c i="7" r="R91"/>
  <c i="4" r="T98"/>
  <c r="T91"/>
  <c i="11" r="P103"/>
  <c r="P102"/>
  <c i="1" r="AU67"/>
  <c i="14" r="R90"/>
  <c i="8" r="T129"/>
  <c r="T96"/>
  <c i="2" r="R106"/>
  <c r="R105"/>
  <c i="13" r="P90"/>
  <c i="1" r="AU69"/>
  <c i="2" r="T106"/>
  <c r="T105"/>
  <c i="15" r="P91"/>
  <c i="1" r="AU71"/>
  <c i="11" r="T192"/>
  <c i="10" r="R87"/>
  <c i="11" r="BK192"/>
  <c r="J192"/>
  <c r="J75"/>
  <c r="T103"/>
  <c r="T102"/>
  <c i="2" r="BK175"/>
  <c r="J175"/>
  <c r="J68"/>
  <c i="16" r="BK80"/>
  <c r="J80"/>
  <c r="J59"/>
  <c i="14" r="BK91"/>
  <c r="J91"/>
  <c r="J64"/>
  <c i="6" r="BK91"/>
  <c r="J91"/>
  <c r="J64"/>
  <c i="9" r="BK91"/>
  <c r="J91"/>
  <c i="4" r="BK92"/>
  <c r="J92"/>
  <c r="J64"/>
  <c i="15" r="BK91"/>
  <c r="J91"/>
  <c r="J63"/>
  <c i="14" r="J94"/>
  <c r="J66"/>
  <c i="13" r="BK90"/>
  <c r="J90"/>
  <c r="J63"/>
  <c i="12" r="J92"/>
  <c r="J64"/>
  <c i="11" r="BK103"/>
  <c r="J103"/>
  <c r="J64"/>
  <c i="8" r="BK97"/>
  <c r="BK96"/>
  <c r="J96"/>
  <c i="1" r="AG61"/>
  <c i="7" r="J63"/>
  <c i="6" r="BK90"/>
  <c r="J90"/>
  <c i="5" r="BK90"/>
  <c r="J90"/>
  <c i="4" r="J98"/>
  <c r="J66"/>
  <c i="3" r="BK87"/>
  <c r="J87"/>
  <c i="2" r="BK106"/>
  <c r="BK105"/>
  <c r="J105"/>
  <c r="J63"/>
  <c i="16" r="F33"/>
  <c i="1" r="AZ72"/>
  <c i="3" r="F35"/>
  <c i="1" r="AZ57"/>
  <c i="15" r="J35"/>
  <c i="1" r="AV71"/>
  <c r="AT71"/>
  <c i="9" r="J35"/>
  <c i="1" r="AV64"/>
  <c r="AT64"/>
  <c i="10" r="J32"/>
  <c i="1" r="AG65"/>
  <c i="12" r="F35"/>
  <c i="1" r="AZ68"/>
  <c i="5" r="J35"/>
  <c i="1" r="AV59"/>
  <c r="AT59"/>
  <c i="10" r="J35"/>
  <c i="1" r="AV65"/>
  <c r="AT65"/>
  <c i="9" r="F35"/>
  <c i="1" r="AZ64"/>
  <c r="BB66"/>
  <c r="AX66"/>
  <c r="BC66"/>
  <c r="AY66"/>
  <c i="5" r="F35"/>
  <c i="1" r="AZ59"/>
  <c i="12" r="J35"/>
  <c i="1" r="AV68"/>
  <c r="AT68"/>
  <c i="5" r="J32"/>
  <c i="1" r="AG59"/>
  <c i="6" r="F35"/>
  <c i="1" r="AZ60"/>
  <c i="4" r="F35"/>
  <c i="1" r="AZ58"/>
  <c r="BA62"/>
  <c r="AW62"/>
  <c i="11" r="J35"/>
  <c i="1" r="AV67"/>
  <c r="AT67"/>
  <c i="13" r="F35"/>
  <c i="1" r="AZ69"/>
  <c i="2" r="F35"/>
  <c i="1" r="AZ56"/>
  <c i="8" r="F35"/>
  <c i="1" r="AZ63"/>
  <c i="9" r="J32"/>
  <c i="1" r="AG64"/>
  <c r="BB55"/>
  <c r="AX55"/>
  <c i="14" r="F35"/>
  <c i="1" r="AZ70"/>
  <c i="8" r="J32"/>
  <c i="1" r="AG63"/>
  <c i="10" r="F35"/>
  <c i="1" r="AZ65"/>
  <c i="15" r="F35"/>
  <c i="1" r="AZ71"/>
  <c r="BB62"/>
  <c r="AX62"/>
  <c i="7" r="F35"/>
  <c i="1" r="AZ61"/>
  <c r="BD66"/>
  <c r="BD55"/>
  <c i="14" r="J35"/>
  <c i="1" r="AV70"/>
  <c r="AT70"/>
  <c r="BA55"/>
  <c r="AW55"/>
  <c i="16" r="J33"/>
  <c i="1" r="AV72"/>
  <c r="AT72"/>
  <c i="7" r="J35"/>
  <c i="1" r="AV61"/>
  <c r="AT61"/>
  <c r="AN61"/>
  <c i="3" r="J32"/>
  <c i="1" r="AG57"/>
  <c r="BC62"/>
  <c r="AY62"/>
  <c i="3" r="J35"/>
  <c i="1" r="AV57"/>
  <c r="AT57"/>
  <c i="12" r="J32"/>
  <c i="1" r="AG68"/>
  <c r="BA66"/>
  <c r="AW66"/>
  <c i="6" r="J32"/>
  <c i="1" r="AG60"/>
  <c i="8" r="J35"/>
  <c i="1" r="AV63"/>
  <c r="AT63"/>
  <c r="BC55"/>
  <c r="AY55"/>
  <c i="11" r="F35"/>
  <c i="1" r="AZ67"/>
  <c i="13" r="J35"/>
  <c i="1" r="AV69"/>
  <c r="AT69"/>
  <c i="4" r="J35"/>
  <c i="1" r="AV58"/>
  <c r="AT58"/>
  <c r="BD62"/>
  <c i="2" r="J35"/>
  <c i="1" r="AV56"/>
  <c r="AT56"/>
  <c i="6" r="J35"/>
  <c i="1" r="AV60"/>
  <c r="AT60"/>
  <c i="14" l="1" r="BK90"/>
  <c r="J90"/>
  <c i="9" r="J63"/>
  <c i="4" r="BK91"/>
  <c r="J91"/>
  <c i="1" r="AN68"/>
  <c i="12" r="J41"/>
  <c i="11" r="BK102"/>
  <c r="J102"/>
  <c r="J63"/>
  <c i="1" r="AN65"/>
  <c i="10" r="J41"/>
  <c i="1" r="AN63"/>
  <c i="8" r="J97"/>
  <c r="J64"/>
  <c r="J63"/>
  <c i="9" r="J41"/>
  <c i="8" r="J41"/>
  <c i="1" r="AN60"/>
  <c i="6" r="J63"/>
  <c i="7" r="J41"/>
  <c i="1" r="AN59"/>
  <c i="6" r="J41"/>
  <c i="5" r="J63"/>
  <c r="J41"/>
  <c i="1" r="AN57"/>
  <c i="3" r="J63"/>
  <c i="2" r="J106"/>
  <c r="J64"/>
  <c i="3" r="J41"/>
  <c i="1" r="AN64"/>
  <c i="13" r="J32"/>
  <c i="1" r="AG69"/>
  <c r="AN69"/>
  <c r="AU62"/>
  <c i="14" r="J32"/>
  <c i="1" r="AG70"/>
  <c i="15" r="J32"/>
  <c i="1" r="AG71"/>
  <c r="BA54"/>
  <c r="W30"/>
  <c i="16" r="J30"/>
  <c i="1" r="AG72"/>
  <c r="BD54"/>
  <c r="W33"/>
  <c r="BB54"/>
  <c r="W31"/>
  <c i="4" r="J32"/>
  <c i="1" r="AG58"/>
  <c r="AU55"/>
  <c r="AZ62"/>
  <c r="AV62"/>
  <c r="AT62"/>
  <c r="AG62"/>
  <c r="BC54"/>
  <c r="W32"/>
  <c r="AZ66"/>
  <c r="AV66"/>
  <c r="AT66"/>
  <c i="2" r="J32"/>
  <c i="1" r="AG56"/>
  <c r="AZ55"/>
  <c r="AV55"/>
  <c r="AT55"/>
  <c r="AU66"/>
  <c i="16" l="1" r="J39"/>
  <c i="4" r="J41"/>
  <c i="14" r="J41"/>
  <c i="15" r="J41"/>
  <c i="4" r="J63"/>
  <c i="14" r="J63"/>
  <c i="13" r="J41"/>
  <c i="2" r="J41"/>
  <c i="1" r="AN56"/>
  <c r="AN58"/>
  <c r="AN72"/>
  <c r="AN71"/>
  <c r="AN70"/>
  <c r="AN62"/>
  <c r="AU54"/>
  <c r="AW54"/>
  <c r="AK30"/>
  <c r="AZ54"/>
  <c r="W29"/>
  <c r="AG55"/>
  <c r="AY54"/>
  <c r="AX54"/>
  <c i="11" r="J32"/>
  <c i="1" r="AG67"/>
  <c r="AG66"/>
  <c r="AG54"/>
  <c r="AK26"/>
  <c l="1" r="AN55"/>
  <c i="11" r="J41"/>
  <c i="1" r="AN67"/>
  <c r="AN66"/>
  <c r="AV54"/>
  <c r="AK29"/>
  <c r="AK35"/>
  <c l="1" r="AT54"/>
  <c r="AN54"/>
</calcChain>
</file>

<file path=xl/sharedStrings.xml><?xml version="1.0" encoding="utf-8"?>
<sst xmlns="http://schemas.openxmlformats.org/spreadsheetml/2006/main">
  <si>
    <t>Export Komplet</t>
  </si>
  <si>
    <t>VZ</t>
  </si>
  <si>
    <t>2.0</t>
  </si>
  <si>
    <t>ZAMOK</t>
  </si>
  <si>
    <t>False</t>
  </si>
  <si>
    <t>{7d5b1272-846a-434c-af4e-b0ccae0cbdba}</t>
  </si>
  <si>
    <t>0,01</t>
  </si>
  <si>
    <t>21</t>
  </si>
  <si>
    <t>12</t>
  </si>
  <si>
    <t>REKAPITULACE STAVBY</t>
  </si>
  <si>
    <t xml:space="preserve">v ---  níže se nacházejí doplnkové a pomocné údaje k sestavám  --- v</t>
  </si>
  <si>
    <t>Návod na vyplnění</t>
  </si>
  <si>
    <t>0,001</t>
  </si>
  <si>
    <t>Kód:</t>
  </si>
  <si>
    <t>JS25-035_R02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</si>
  <si>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</si>
  <si>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</si>
  <si>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Jednotky J 2. - 10.NP, studovny 1. - 10.NP a WC u recepce</t>
  </si>
  <si>
    <t>KSO:</t>
  </si>
  <si>
    <t/>
  </si>
  <si>
    <t>CC-CZ:</t>
  </si>
  <si>
    <t>Místo:</t>
  </si>
  <si>
    <t>Chemická 953, 148 00, Praha 4</t>
  </si>
  <si>
    <t>Datum:</t>
  </si>
  <si>
    <t>7. 7. 2025</t>
  </si>
  <si>
    <t>Zadavatel:</t>
  </si>
  <si>
    <t>IČ:</t>
  </si>
  <si>
    <t>61384399</t>
  </si>
  <si>
    <t>Správa účelových zařízení VŠE v Praze</t>
  </si>
  <si>
    <t>DIČ:</t>
  </si>
  <si>
    <t>CZ61384399</t>
  </si>
  <si>
    <t>Účastník:</t>
  </si>
  <si>
    <t>Vyplň údaj</t>
  </si>
  <si>
    <t>Projektant:</t>
  </si>
  <si>
    <t>26499924</t>
  </si>
  <si>
    <t>DROBNÝ ARCHITECTS, s.r.o.</t>
  </si>
  <si>
    <t>CZ26499924</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</si>
  <si>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</si>
  <si>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</si>
  <si>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</si>
  <si>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</si>
  <si>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</si>
  <si>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</si>
  <si>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</si>
  <si>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</si>
  <si>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</si>
  <si>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</si>
  <si>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</si>
  <si>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</si>
  <si>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</si>
  <si>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</si>
  <si>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</si>
  <si>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</si>
  <si>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</si>
  <si>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</si>
  <si>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</si>
  <si>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</si>
  <si>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</si>
  <si>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</si>
  <si>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</si>
  <si>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</si>
  <si>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</si>
  <si>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</si>
  <si>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</si>
  <si>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</si>
  <si>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</si>
  <si>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</si>
  <si>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</si>
  <si>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</si>
  <si>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</si>
  <si>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</si>
  <si>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</si>
  <si>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</si>
  <si>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</si>
  <si>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</si>
  <si>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</si>
  <si>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</si>
  <si>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</si>
  <si>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</si>
  <si>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</si>
  <si>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</si>
  <si>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</si>
  <si>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Ubytovací jednotky</t>
  </si>
  <si>
    <t>STA</t>
  </si>
  <si>
    <t>{583902a8-3a57-4868-8070-a88bf5a2b67d}</t>
  </si>
  <si>
    <t>2</t>
  </si>
  <si>
    <t>/</t>
  </si>
  <si>
    <t>01</t>
  </si>
  <si>
    <t>Stavební úpravy - Typ J (9 jednotek)</t>
  </si>
  <si>
    <t>Soupis</t>
  </si>
  <si>
    <t>{9d3ac3c7-f168-4f74-b216-5597eca29e9e}</t>
  </si>
  <si>
    <t>02</t>
  </si>
  <si>
    <t>Nábytek - Typ J (9 jednotek)</t>
  </si>
  <si>
    <t>{26c291c4-c22f-4380-bd08-247501e60ec7}</t>
  </si>
  <si>
    <t>03</t>
  </si>
  <si>
    <t>Vodovod a zařizovací předměty</t>
  </si>
  <si>
    <t>{eb1a4394-d131-41eb-9946-d58d71f07262}</t>
  </si>
  <si>
    <t>04</t>
  </si>
  <si>
    <t>Kanalizace</t>
  </si>
  <si>
    <t>{65664086-6b29-409a-924d-0e23b8f52fbb}</t>
  </si>
  <si>
    <t>05</t>
  </si>
  <si>
    <t>Vzduchotechnika</t>
  </si>
  <si>
    <t>{bd57f468-dcd0-4cea-9207-cb52356e9b1e}</t>
  </si>
  <si>
    <t>06</t>
  </si>
  <si>
    <t>Silnoproud - Pokoj J</t>
  </si>
  <si>
    <t>{b41508d2-1443-42e3-ab43-2a07b60235b9}</t>
  </si>
  <si>
    <t>Studovny</t>
  </si>
  <si>
    <t>{50d4ae73-0aac-4fda-ba83-9569daea1b40}</t>
  </si>
  <si>
    <t>Stavební úpravy (10 studoven)</t>
  </si>
  <si>
    <t>{c630758e-2a05-413d-8dd3-3692be8a5891}</t>
  </si>
  <si>
    <t>Silnoproud</t>
  </si>
  <si>
    <t>{6b74c0b7-265c-4b77-a3a2-e8404e0e34e9}</t>
  </si>
  <si>
    <t>Slaboproud</t>
  </si>
  <si>
    <t>{6c076889-114b-4c6b-b554-9ee045cf8921}</t>
  </si>
  <si>
    <t>3</t>
  </si>
  <si>
    <t>WC a zázemí pizzerie</t>
  </si>
  <si>
    <t>{a3122bdb-6101-47f8-9cfc-d4b30cfc44d6}</t>
  </si>
  <si>
    <t>Stavební úpravy</t>
  </si>
  <si>
    <t>{2b2922fe-1bf5-46a3-b499-dea8af35a726}</t>
  </si>
  <si>
    <t>{44770136-d856-44d5-b46a-4815d72b059e}</t>
  </si>
  <si>
    <t>{14efbf28-be73-4a69-89bd-7e9b7b954e2f}</t>
  </si>
  <si>
    <t>{7d029c3a-0d9a-4674-9122-4d9e3a9031fc}</t>
  </si>
  <si>
    <t>{bc63e53b-9121-45ca-850f-4ed746bcaf3f}</t>
  </si>
  <si>
    <t>VRN</t>
  </si>
  <si>
    <t>Vedlejší rozpočtové náklady</t>
  </si>
  <si>
    <t>{b9c56e81-8c7a-4663-9c2b-74fa16e10e36}</t>
  </si>
  <si>
    <t>KRYCÍ LIST SOUPISU PRACÍ</t>
  </si>
  <si>
    <t>Objekt:</t>
  </si>
  <si>
    <t>1 - Ubytovací jednotky</t>
  </si>
  <si>
    <t>Soupis:</t>
  </si>
  <si>
    <t>01 - Stavební úpravy - Typ J (9 jednotek)</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</si>
  <si>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</si>
  <si>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</si>
  <si>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</si>
  <si>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</si>
  <si>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</si>
  <si>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</si>
  <si>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</si>
  <si>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61 - Úprava povrchů vnitřních</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</si>
  <si>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</si>
  <si>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</si>
  <si>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</si>
  <si>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</si>
  <si>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</si>
  <si>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</si>
  <si>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</si>
  <si>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</si>
  <si>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763 - Konstrukce suché výstavby</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</si>
  <si>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</si>
  <si>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</si>
  <si>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</si>
  <si>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</si>
  <si>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</si>
  <si>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</si>
  <si>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</si>
  <si>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</si>
  <si>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</si>
  <si>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</si>
  <si>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</si>
  <si>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</si>
  <si>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</si>
  <si>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</si>
  <si>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</si>
  <si>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</si>
  <si>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</si>
  <si>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</si>
  <si>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</si>
  <si>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</si>
  <si>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</si>
  <si>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</si>
  <si>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</si>
  <si>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</si>
  <si>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</si>
  <si>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340271025</t>
  </si>
  <si>
    <t>Zazdívka otvorů v příčkách nebo stěnách pórobetonovými tvárnicemi plochy přes 1 m2 do 4 m2, objemová hmotnost 500 kg/m3, tloušťka příčky 100 mm</t>
  </si>
  <si>
    <t>m2</t>
  </si>
  <si>
    <t>CS ÚRS 2025 01</t>
  </si>
  <si>
    <t>4</t>
  </si>
  <si>
    <t>-1561354989</t>
  </si>
  <si>
    <t>Online PSC</t>
  </si>
  <si>
    <t>https://podminky.urs.cz/item/CS_URS_2025_01/340271025</t>
  </si>
  <si>
    <t>VV</t>
  </si>
  <si>
    <t>0,7*2,02</t>
  </si>
  <si>
    <t>Součet</t>
  </si>
  <si>
    <t>1,414*9 'Přepočtené koeficientem množství</t>
  </si>
  <si>
    <t>342272225</t>
  </si>
  <si>
    <t>Příčky z pórobetonových tvárnic hladkých na tenké maltové lože objemová hmotnost do 500 kg/m3, tloušťka příčky 100 mm</t>
  </si>
  <si>
    <t>-979642339</t>
  </si>
  <si>
    <t>https://podminky.urs.cz/item/CS_URS_2025_01/342272225</t>
  </si>
  <si>
    <t>2,54*(1,85+5,8+0,515+0,86)</t>
  </si>
  <si>
    <t>-0,9*2,02-0,8*2,02-0,3*0,3 "odpočet otvorů"</t>
  </si>
  <si>
    <t>19,4*9 'Přepočtené koeficientem množství</t>
  </si>
  <si>
    <t>317142420</t>
  </si>
  <si>
    <t>Překlady nenosné z pórobetonu osazené do tenkého maltového lože, výšky do 250 mm, šířky překladu 100 mm, délky překladu do 1000 mm</t>
  </si>
  <si>
    <t>kus</t>
  </si>
  <si>
    <t>-904782661</t>
  </si>
  <si>
    <t>https://podminky.urs.cz/item/CS_URS_2025_01/317142420</t>
  </si>
  <si>
    <t>1*9 'Přepočtené koeficientem množství</t>
  </si>
  <si>
    <t>317142422</t>
  </si>
  <si>
    <t>Překlady nenosné z pórobetonu osazené do tenkého maltového lože, výšky do 250 mm, šířky překladu 100 mm, délky překladu přes 1000 do 1250 mm</t>
  </si>
  <si>
    <t>255963144</t>
  </si>
  <si>
    <t>https://podminky.urs.cz/item/CS_URS_2025_01/317142422</t>
  </si>
  <si>
    <t>2*9 'Přepočtené koeficientem množství</t>
  </si>
  <si>
    <t>6</t>
  </si>
  <si>
    <t>Úpravy povrchů, podlahy a osazování výplní</t>
  </si>
  <si>
    <t>61</t>
  </si>
  <si>
    <t>Úprava povrchů vnitřních</t>
  </si>
  <si>
    <t>5</t>
  </si>
  <si>
    <t>612131121</t>
  </si>
  <si>
    <t>Podkladní a spojovací vrstva vnitřních omítaných ploch penetrace disperzní nanášená ručně stěn</t>
  </si>
  <si>
    <t>-675322306</t>
  </si>
  <si>
    <t>https://podminky.urs.cz/item/CS_URS_2025_01/612131121</t>
  </si>
  <si>
    <t>2,54*9,98-0,8*2,02-0,9*2,02*2 "Předsíň"</t>
  </si>
  <si>
    <t>2,54*8,82-0,8*2,02 "Koupelna"</t>
  </si>
  <si>
    <t>2,54*19,7-0,9*2,02-2,1*1,5*2+0,05*(1,5+2,1+1,5)*2 "Pokoj"</t>
  </si>
  <si>
    <t>83,314*9 'Přepočtené koeficientem množství</t>
  </si>
  <si>
    <t>612131101</t>
  </si>
  <si>
    <t>Podkladní a spojovací vrstva vnitřních omítaných ploch cementový postřik nanášený ručně celoplošně stěn</t>
  </si>
  <si>
    <t>1073941192</t>
  </si>
  <si>
    <t>https://podminky.urs.cz/item/CS_URS_2025_01/612131101</t>
  </si>
  <si>
    <t>7</t>
  </si>
  <si>
    <t>612321121</t>
  </si>
  <si>
    <t>Omítka vápenocementová vnitřních ploch nanášená ručně jednovrstvá, tloušťky do 10 mm hladká svislých konstrukcí stěn</t>
  </si>
  <si>
    <t>612934574</t>
  </si>
  <si>
    <t>https://podminky.urs.cz/item/CS_URS_2025_01/612321121</t>
  </si>
  <si>
    <t>20,787*9 'Přepočtené koeficientem množství</t>
  </si>
  <si>
    <t>8</t>
  </si>
  <si>
    <t>612321141</t>
  </si>
  <si>
    <t>Omítka vápenocementová vnitřních ploch nanášená ručně dvouvrstvá, tloušťky jádrové omítky do 10 mm a tloušťky štuku do 3 mm štuková svislých konstrukcí stěn</t>
  </si>
  <si>
    <t>33100964</t>
  </si>
  <si>
    <t>https://podminky.urs.cz/item/CS_URS_2025_01/612321141</t>
  </si>
  <si>
    <t>62,527*9 'Přepočtené koeficientem množství</t>
  </si>
  <si>
    <t>9</t>
  </si>
  <si>
    <t>612321191</t>
  </si>
  <si>
    <t>Omítka vápenocementová vnitřních ploch nanášená ručně Příplatek k cenám za každých dalších i započatých 5 mm tloušťky omítky přes 10 mm stěn</t>
  </si>
  <si>
    <t>-1109930456</t>
  </si>
  <si>
    <t>https://podminky.urs.cz/item/CS_URS_2025_01/612321191</t>
  </si>
  <si>
    <t>10</t>
  </si>
  <si>
    <t>611131121</t>
  </si>
  <si>
    <t>Podkladní a spojovací vrstva vnitřních omítaných ploch penetrace disperzní nanášená ručně stropů</t>
  </si>
  <si>
    <t>1790615590</t>
  </si>
  <si>
    <t>https://podminky.urs.cz/item/CS_URS_2025_01/611131121</t>
  </si>
  <si>
    <t>5,81 "Předsíň"</t>
  </si>
  <si>
    <t>23,49 "Pokoj"</t>
  </si>
  <si>
    <t>29,3*9 'Přepočtené koeficientem množství</t>
  </si>
  <si>
    <t>11</t>
  </si>
  <si>
    <t>611131101</t>
  </si>
  <si>
    <t>Podkladní a spojovací vrstva vnitřních omítaných ploch cementový postřik nanášený ručně celoplošně stropů</t>
  </si>
  <si>
    <t>-491547508</t>
  </si>
  <si>
    <t>https://podminky.urs.cz/item/CS_URS_2025_01/611131101</t>
  </si>
  <si>
    <t>611321141</t>
  </si>
  <si>
    <t>Omítka vápenocementová vnitřních ploch nanášená ručně dvouvrstvá, tloušťky jádrové omítky do 10 mm a tloušťky štuku do 3 mm štuková vodorovných konstrukcí stropů rovných</t>
  </si>
  <si>
    <t>714120738</t>
  </si>
  <si>
    <t>https://podminky.urs.cz/item/CS_URS_2025_01/611321141</t>
  </si>
  <si>
    <t>13</t>
  </si>
  <si>
    <t>611321191</t>
  </si>
  <si>
    <t>Omítka vápenocementová vnitřních ploch nanášená ručně Příplatek k cenám za každých dalších i započatých 5 mm tloušťky omítky přes 10 mm stropů</t>
  </si>
  <si>
    <t>-501550014</t>
  </si>
  <si>
    <t>https://podminky.urs.cz/item/CS_URS_2025_01/611321191</t>
  </si>
  <si>
    <t>14</t>
  </si>
  <si>
    <t>619991011</t>
  </si>
  <si>
    <t>Zakrytí vnitřních ploch před znečištěním včetně pozdějšího odkrytí konstrukcí a prvků obalením fólií a přelepením páskou</t>
  </si>
  <si>
    <t>948093999</t>
  </si>
  <si>
    <t>https://podminky.urs.cz/item/CS_URS_2025_01/619991011</t>
  </si>
  <si>
    <t>2,1*1,5*2 "Pokoj"</t>
  </si>
  <si>
    <t>6,3*9 'Přepočtené koeficientem množství</t>
  </si>
  <si>
    <t>Ostatní konstrukce a práce, bourání</t>
  </si>
  <si>
    <t>94</t>
  </si>
  <si>
    <t>Lešení a stavební výtahy</t>
  </si>
  <si>
    <t>15</t>
  </si>
  <si>
    <t>949101112</t>
  </si>
  <si>
    <t>Lešení pomocné pracovní pro objekty pozemních staveb pro zatížení do 150 kg/m2, o výšce lešeňové podlahy přes 1,9 do 3,5 m</t>
  </si>
  <si>
    <t>-1347360869</t>
  </si>
  <si>
    <t>https://podminky.urs.cz/item/CS_URS_2025_01/949101112</t>
  </si>
  <si>
    <t>44,13</t>
  </si>
  <si>
    <t>44,13*9 'Přepočtené koeficientem množství</t>
  </si>
  <si>
    <t>95</t>
  </si>
  <si>
    <t>Různé dokončovací konstrukce a práce pozemních staveb</t>
  </si>
  <si>
    <t>16</t>
  </si>
  <si>
    <t>952901111</t>
  </si>
  <si>
    <t>Vyčištění budov nebo objektů před předáním do užívání budov bytové nebo občanské výstavby, světlé výšky podlaží do 4 m</t>
  </si>
  <si>
    <t>-1148972436</t>
  </si>
  <si>
    <t>https://podminky.urs.cz/item/CS_URS_2025_01/952901111</t>
  </si>
  <si>
    <t>96</t>
  </si>
  <si>
    <t>Bourání konstrukcí</t>
  </si>
  <si>
    <t>17</t>
  </si>
  <si>
    <t>962031132</t>
  </si>
  <si>
    <t>Bourání příček z cihel, tvárnic nebo příčkovek z cihel pálených, plných nebo dutých na maltu vápennou nebo vápenocementovou, tl. do 100 mm</t>
  </si>
  <si>
    <t>-1800266733</t>
  </si>
  <si>
    <t>https://podminky.urs.cz/item/CS_URS_2025_01/962031132</t>
  </si>
  <si>
    <t>2,54*(1,08+3,17+0,475)</t>
  </si>
  <si>
    <t>12,002*9 'Přepočtené koeficientem množství</t>
  </si>
  <si>
    <t>18</t>
  </si>
  <si>
    <t>968072455</t>
  </si>
  <si>
    <t>Vybourání kovových rámů oken s křídly, dveřních zárubní, vrat, stěn, ostění nebo obkladů dveřních zárubní, plochy do 2 m2</t>
  </si>
  <si>
    <t>-231935906</t>
  </si>
  <si>
    <t>https://podminky.urs.cz/item/CS_URS_2025_01/968072455</t>
  </si>
  <si>
    <t>0,9*2,02*2</t>
  </si>
  <si>
    <t>0,8*2,02</t>
  </si>
  <si>
    <t>5,252*9 'Přepočtené koeficientem množství</t>
  </si>
  <si>
    <t>97</t>
  </si>
  <si>
    <t>Prorážení otvorů a ostatní bourací práce</t>
  </si>
  <si>
    <t>19</t>
  </si>
  <si>
    <t>978013191</t>
  </si>
  <si>
    <t>Otlučení vápenných nebo vápenocementových omítek vnitřních ploch stěn s vyškrabáním spar, s očištěním zdiva, v rozsahu přes 50 do 100 %</t>
  </si>
  <si>
    <t>617822731</t>
  </si>
  <si>
    <t>https://podminky.urs.cz/item/CS_URS_2025_01/978013191</t>
  </si>
  <si>
    <t>2,54*(1,85+3,14)-0,9*2,02 "Předsíň"</t>
  </si>
  <si>
    <t>2,54*(2,56+1,85) "Koupelna"</t>
  </si>
  <si>
    <t>2,54*(4,05+5,8+4,05)-2,1*1,5*2+0,05*(1,5+2,1+1,5)*2 "Pokoj"</t>
  </si>
  <si>
    <t>51,574*9 'Přepočtené koeficientem množství</t>
  </si>
  <si>
    <t>20</t>
  </si>
  <si>
    <t>978011191</t>
  </si>
  <si>
    <t>Otlučení vápenných nebo vápenocementových omítek vnitřních ploch stropů, v rozsahu přes 50 do 100 %</t>
  </si>
  <si>
    <t>1893398261</t>
  </si>
  <si>
    <t>https://podminky.urs.cz/item/CS_URS_2025_01/978011191</t>
  </si>
  <si>
    <t>3,59 "Koupelna"</t>
  </si>
  <si>
    <t>32,89*9 'Přepočtené koeficientem množství</t>
  </si>
  <si>
    <t>997</t>
  </si>
  <si>
    <t>Přesun sutě</t>
  </si>
  <si>
    <t>997013159</t>
  </si>
  <si>
    <t>Vnitrostaveništní doprava suti a vybouraných hmot vodorovně do 50 m svisle s omezením mechanizace pro budovy a haly výšky přes 27 do 30 m</t>
  </si>
  <si>
    <t>t</t>
  </si>
  <si>
    <t>1132616955</t>
  </si>
  <si>
    <t>https://podminky.urs.cz/item/CS_URS_2025_01/997013159</t>
  </si>
  <si>
    <t>22</t>
  </si>
  <si>
    <t>997013219</t>
  </si>
  <si>
    <t>Vnitrostaveništní doprava suti a vybouraných hmot vodorovně do 50 m Příplatek k cenám -3111 až -3217 za zvětšenou vodorovnou dopravu přes vymezenou dopravní vzdálenost za každých dalších i započatých 10 m</t>
  </si>
  <si>
    <t>1094593711</t>
  </si>
  <si>
    <t>https://podminky.urs.cz/item/CS_URS_2025_01/997013219</t>
  </si>
  <si>
    <t>67,653*5 'Přepočtené koeficientem množství</t>
  </si>
  <si>
    <t>23</t>
  </si>
  <si>
    <t>997006002</t>
  </si>
  <si>
    <t>Úprava stavebního odpadu třídění hrubé</t>
  </si>
  <si>
    <t>1784867325</t>
  </si>
  <si>
    <t>https://podminky.urs.cz/item/CS_URS_2025_01/997006002</t>
  </si>
  <si>
    <t>24</t>
  </si>
  <si>
    <t>997006512</t>
  </si>
  <si>
    <t>Vodorovná doprava suti na skládku s naložením na dopravní prostředek a složením přes 100 m do 1 km</t>
  </si>
  <si>
    <t>-1720423609</t>
  </si>
  <si>
    <t>https://podminky.urs.cz/item/CS_URS_2025_01/997006512</t>
  </si>
  <si>
    <t>25</t>
  </si>
  <si>
    <t>997006519</t>
  </si>
  <si>
    <t>Vodorovná doprava suti na skládku Příplatek k ceně -6512 za každý další i započatý 1 km</t>
  </si>
  <si>
    <t>-1414507487</t>
  </si>
  <si>
    <t>https://podminky.urs.cz/item/CS_URS_2025_01/997006519</t>
  </si>
  <si>
    <t>67,653*19 'Přepočtené koeficientem množství</t>
  </si>
  <si>
    <t>26</t>
  </si>
  <si>
    <t>997013631</t>
  </si>
  <si>
    <t>Poplatek za uložení stavebního odpadu na skládce (skládkovné) směsného stavebního a demoličního zatříděného do Katalogu odpadů pod kódem 17 09 04</t>
  </si>
  <si>
    <t>1987767808</t>
  </si>
  <si>
    <t>https://podminky.urs.cz/item/CS_URS_2025_01/997013631</t>
  </si>
  <si>
    <t>998</t>
  </si>
  <si>
    <t>Přesun hmot</t>
  </si>
  <si>
    <t>27</t>
  </si>
  <si>
    <t>998011011</t>
  </si>
  <si>
    <t>Přesun hmot pro budovy občanské výstavby, bydlení, výrobu a služby s nosnou svislou konstrukcí zděnou z cihel, tvárnic nebo kamene vodorovná dopravní vzdálenost do 100 m s omezením mechanizace pro budovy výšky přes 24 do 36 m</t>
  </si>
  <si>
    <t>929913420</t>
  </si>
  <si>
    <t>https://podminky.urs.cz/item/CS_URS_2025_01/998011011</t>
  </si>
  <si>
    <t>PSV</t>
  </si>
  <si>
    <t>Práce a dodávky PSV</t>
  </si>
  <si>
    <t>763</t>
  </si>
  <si>
    <t>Konstrukce suché výstavby</t>
  </si>
  <si>
    <t>28</t>
  </si>
  <si>
    <t>763121590</t>
  </si>
  <si>
    <t>Stěna předsazená ze sádrokartonových desek pro osazení závěsného WC s nosnou konstrukcí z ocelových profilů CW, UW dvojitě opláštěná deskami impregnovanými H2 tl. 2x12,5 mm bez izolace, stěna tl. 150 - 250 mm, profil 50</t>
  </si>
  <si>
    <t>-879448982</t>
  </si>
  <si>
    <t>https://podminky.urs.cz/item/CS_URS_2025_01/763121590</t>
  </si>
  <si>
    <t>1,7*(1,2+0,15) "Koupelna"</t>
  </si>
  <si>
    <t>2,295*9 'Přepočtené koeficientem množství</t>
  </si>
  <si>
    <t>29</t>
  </si>
  <si>
    <t>763121714</t>
  </si>
  <si>
    <t>Stěna předsazená ze sádrokartonových desek ostatní konstrukce a práce na předsazených stěnách ze sádrokartonových desek základní penetrační nátěr</t>
  </si>
  <si>
    <t>1632454254</t>
  </si>
  <si>
    <t>https://podminky.urs.cz/item/CS_URS_2025_01/763121714</t>
  </si>
  <si>
    <t>30</t>
  </si>
  <si>
    <t>763131612</t>
  </si>
  <si>
    <t>Podhled ze sádrokartonových desek montáž nosné konstrukce z profilů CD, UD dvouvrstvé</t>
  </si>
  <si>
    <t>-121027359</t>
  </si>
  <si>
    <t>https://podminky.urs.cz/item/CS_URS_2025_01/763131612</t>
  </si>
  <si>
    <t>3,59*9 'Přepočtené koeficientem množství</t>
  </si>
  <si>
    <t>31</t>
  </si>
  <si>
    <t>M</t>
  </si>
  <si>
    <t>59030626</t>
  </si>
  <si>
    <t>profil pro stropní konstrukce a předsazené stěny CD 60</t>
  </si>
  <si>
    <t>m</t>
  </si>
  <si>
    <t>32</t>
  </si>
  <si>
    <t>-1785850603</t>
  </si>
  <si>
    <t>(3,59/0,625*2+8,07)*1,15</t>
  </si>
  <si>
    <t>22,492*9 'Přepočtené koeficientem množství</t>
  </si>
  <si>
    <t>763131622</t>
  </si>
  <si>
    <t>Podhled ze sádrokartonových desek montáž desek, tl. 15 mm</t>
  </si>
  <si>
    <t>1839126283</t>
  </si>
  <si>
    <t>https://podminky.urs.cz/item/CS_URS_2025_01/763131622</t>
  </si>
  <si>
    <t>33</t>
  </si>
  <si>
    <t>59030026</t>
  </si>
  <si>
    <t>deska SDK impregnovaná H2 tl 15mm</t>
  </si>
  <si>
    <t>1402307627</t>
  </si>
  <si>
    <t>3,59*1,15</t>
  </si>
  <si>
    <t>4,129*9 'Přepočtené koeficientem množství</t>
  </si>
  <si>
    <t>34</t>
  </si>
  <si>
    <t>763131714</t>
  </si>
  <si>
    <t>Podhled ze sádrokartonových desek ostatní práce a konstrukce na podhledech ze sádrokartonových desek základní penetrační nátěr</t>
  </si>
  <si>
    <t>1867977993</t>
  </si>
  <si>
    <t>https://podminky.urs.cz/item/CS_URS_2025_01/763131714</t>
  </si>
  <si>
    <t>35</t>
  </si>
  <si>
    <t>763172322</t>
  </si>
  <si>
    <t>Montáž dvířek pro konstrukce ze sádrokartonových desek revizních jednoplášťových pro příčky a předsazené stěny velikost (šxv) 300 x 300 mm</t>
  </si>
  <si>
    <t>-1436435285</t>
  </si>
  <si>
    <t>https://podminky.urs.cz/item/CS_URS_2025_01/763172322</t>
  </si>
  <si>
    <t>1 "WC"</t>
  </si>
  <si>
    <t>36</t>
  </si>
  <si>
    <t>59030760R</t>
  </si>
  <si>
    <t>dvířka revizní protipožární pro stěny a podhledy EI 30 DP1-S 300x300 mm</t>
  </si>
  <si>
    <t>-2082538016</t>
  </si>
  <si>
    <t>37</t>
  </si>
  <si>
    <t>763172377</t>
  </si>
  <si>
    <t>Montáž dvířek pro konstrukce ze sádrokartonových desek revizních jednoplášťových pro podhledy ostatních velikostí do 0,16 m2</t>
  </si>
  <si>
    <t>-1070940296</t>
  </si>
  <si>
    <t>https://podminky.urs.cz/item/CS_URS_2025_01/763172377</t>
  </si>
  <si>
    <t>1 "Koupelna"</t>
  </si>
  <si>
    <t>38</t>
  </si>
  <si>
    <t>59030710R</t>
  </si>
  <si>
    <t>dvířka revizní RDL 150x150x12,5 GKBi US, ZEL</t>
  </si>
  <si>
    <t>228386262</t>
  </si>
  <si>
    <t>39</t>
  </si>
  <si>
    <t>998763324</t>
  </si>
  <si>
    <t>Přesun hmot pro konstrukce montované z desek sádrokartonových, sádrovláknitých, cementovláknitých nebo cementových stanovený z hmotnosti přesunovaného materiálu vodorovná dopravní vzdálenost do 50 m s omezením mechanizace v objektech výšky přes 24 do 36 m</t>
  </si>
  <si>
    <t>83008398</t>
  </si>
  <si>
    <t>https://podminky.urs.cz/item/CS_URS_2025_01/998763324</t>
  </si>
  <si>
    <t>766</t>
  </si>
  <si>
    <t>Konstrukce truhlářské</t>
  </si>
  <si>
    <t>40</t>
  </si>
  <si>
    <t>766691914</t>
  </si>
  <si>
    <t>Ostatní práce vyvěšení nebo zavěšení křídel dřevěných dveřních, plochy do 2 m2</t>
  </si>
  <si>
    <t>-1334383306</t>
  </si>
  <si>
    <t>https://podminky.urs.cz/item/CS_URS_2025_01/766691914</t>
  </si>
  <si>
    <t>41</t>
  </si>
  <si>
    <t>766000D04R</t>
  </si>
  <si>
    <t>D+M - D04 - Dveře interiérové 800/1970 dřevěné plné otočné jednokřídlé hladké s požární odolností, včetně zárubně, veškerého příslušenství a parametrů dle tabulky vnitřních dveří v PD</t>
  </si>
  <si>
    <t>706655627</t>
  </si>
  <si>
    <t>P</t>
  </si>
  <si>
    <t>Poznámka k položce:_x000d_
DVEŘE INTERIÉROVÉ DŘEVĚNÉ PLNÉ OTOČNÉ JEDNOKŘÍDLÉ HLADKÉ S POŽÁRNÍ ODOLNOSTÍ_x000d_
_x000d_
Skladba dveřního křídla: nosný dřevěný rám, výplň protipožární, CPL_x000d_
Povrchová úprava: CPL, dřevodekor_x000d_
Zárubeň: ocelová, nátěr v odstínu křídla_x000d_
Kování: klika-klika, rozeta s cylindrickým FAB zámkem_x000d_
Práh: v místě přechodu materiálu krytiny nebo rozdílných výšek podlah bude kovová přechodová lišta_x000d_
Požární odolnost: EI1 30 DP3-C se samozavíračem</t>
  </si>
  <si>
    <t>42</t>
  </si>
  <si>
    <t>766000D05R</t>
  </si>
  <si>
    <t>D+M - D05 - Dveře interiérové 800/1970 dřevěné plné otočné jednokřídlé hladké, včetně zárubně, veškerého příslušenství a parametrů dle tabulky vnitřních dveří v PD</t>
  </si>
  <si>
    <t>-1894182558</t>
  </si>
  <si>
    <t>Poznámka k položce:_x000d_
DVEŘE INTERIÉROVÉ DŘEVĚNÉ PLNÉ OTOČNÉ JEDNOKŘÍDLÉ HLADKÉ_x000d_
_x000d_
Skladba dveřního křídla: nosný smrkový rám, výplň voština, CPL_x000d_
Povrchová úprava: CPL, dřevodekor_x000d_
Zárubeň: ocelová, nátěr v odstínu křídla_x000d_
Kování: klika-klika, rozeta s cylindrickým FAB zámkem_x000d_
Práh: v místě přechodu materiálu krytiny nebo rozdílných výšek podlah bude kovová přechodová lišta_x000d_
Požární odolnost: -</t>
  </si>
  <si>
    <t>43</t>
  </si>
  <si>
    <t>766000D06R</t>
  </si>
  <si>
    <t>D+M - D06 - Dveře interiérové 700/1970 dřevěné plné otočné jednokřídlé hladké, včetně zárubně, veškerého příslušenství a parametrů dle tabulky vnitřních dveří v PD</t>
  </si>
  <si>
    <t>1673470385</t>
  </si>
  <si>
    <t>44</t>
  </si>
  <si>
    <t>998766214</t>
  </si>
  <si>
    <t>Přesun hmot pro konstrukce truhlářské stanovený procentní sazbou (%) z ceny vodorovná dopravní vzdálenost do 50 m s omezením mechanizace v objektech výšky přes 24 do 36 m</t>
  </si>
  <si>
    <t>%</t>
  </si>
  <si>
    <t>-1950641450</t>
  </si>
  <si>
    <t>https://podminky.urs.cz/item/CS_URS_2025_01/998766214</t>
  </si>
  <si>
    <t>771</t>
  </si>
  <si>
    <t>Podlahy z dlaždic</t>
  </si>
  <si>
    <t>45</t>
  </si>
  <si>
    <t>771573810</t>
  </si>
  <si>
    <t>Demontáž podlah z dlaždic keramických lepených</t>
  </si>
  <si>
    <t>731884873</t>
  </si>
  <si>
    <t>https://podminky.urs.cz/item/CS_URS_2025_01/771573810</t>
  </si>
  <si>
    <t>2,23 "Úklid"</t>
  </si>
  <si>
    <t>2,23*9 'Přepočtené koeficientem množství</t>
  </si>
  <si>
    <t>46</t>
  </si>
  <si>
    <t>771111115R</t>
  </si>
  <si>
    <t>Příprava podkladu podlahy z dlaždic broušení podlah stávajícího podkladu před litím stěrky</t>
  </si>
  <si>
    <t>1007568997</t>
  </si>
  <si>
    <t>9,98 "Předsíň"</t>
  </si>
  <si>
    <t>13,57*9 'Přepočtené koeficientem množství</t>
  </si>
  <si>
    <t>47</t>
  </si>
  <si>
    <t>771111011</t>
  </si>
  <si>
    <t>Příprava podkladu před provedením dlažby vysátí podlah</t>
  </si>
  <si>
    <t>149029760</t>
  </si>
  <si>
    <t>https://podminky.urs.cz/item/CS_URS_2025_01/771111011</t>
  </si>
  <si>
    <t>48</t>
  </si>
  <si>
    <t>771141112R</t>
  </si>
  <si>
    <t>Příprava podkladu podlahy z dlaždic vyrovnání samonivelační stěrkou podlah min.pevnosti 20 MPa, tloušťky přes 3 do 5 mm</t>
  </si>
  <si>
    <t>788886793</t>
  </si>
  <si>
    <t>49</t>
  </si>
  <si>
    <t>771121011</t>
  </si>
  <si>
    <t>Příprava podkladu před provedením dlažby nátěr penetrační na podlahu</t>
  </si>
  <si>
    <t>-810857312</t>
  </si>
  <si>
    <t>https://podminky.urs.cz/item/CS_URS_2025_01/771121011</t>
  </si>
  <si>
    <t>50</t>
  </si>
  <si>
    <t>771591112</t>
  </si>
  <si>
    <t>Izolace podlahy pod dlažbu nátěrem nebo stěrkou ve dvou vrstvách</t>
  </si>
  <si>
    <t>725124874</t>
  </si>
  <si>
    <t>https://podminky.urs.cz/item/CS_URS_2025_01/771591112</t>
  </si>
  <si>
    <t>51</t>
  </si>
  <si>
    <t>771591264</t>
  </si>
  <si>
    <t>Izolace podlahy pod dlažbu těsnícími izolačními pásy mezi podlahou a stěnu</t>
  </si>
  <si>
    <t>-1619067740</t>
  </si>
  <si>
    <t>https://podminky.urs.cz/item/CS_URS_2025_01/771591264</t>
  </si>
  <si>
    <t>8,52-0,8 "Koupelna"</t>
  </si>
  <si>
    <t>7,72*9 'Přepočtené koeficientem množství</t>
  </si>
  <si>
    <t>52</t>
  </si>
  <si>
    <t>771591241</t>
  </si>
  <si>
    <t>Izolace podlahy pod dlažbu těsnícími izolačními pásy vnitřní kout</t>
  </si>
  <si>
    <t>1924233684</t>
  </si>
  <si>
    <t>https://podminky.urs.cz/item/CS_URS_2025_01/771591241</t>
  </si>
  <si>
    <t>5 "Koupelna"</t>
  </si>
  <si>
    <t>5*9 'Přepočtené koeficientem množství</t>
  </si>
  <si>
    <t>53</t>
  </si>
  <si>
    <t>771591242</t>
  </si>
  <si>
    <t>Izolace podlahy pod dlažbu těsnícími izolačními pásy vnější roh</t>
  </si>
  <si>
    <t>338240689</t>
  </si>
  <si>
    <t>https://podminky.urs.cz/item/CS_URS_2025_01/771591242</t>
  </si>
  <si>
    <t>54</t>
  </si>
  <si>
    <t>771574112</t>
  </si>
  <si>
    <t>Montáž podlah z dlaždic keramických lepených flexibilním lepidlem maloformátových hladkých přes 9 do 12 ks/m2</t>
  </si>
  <si>
    <t>-344209540</t>
  </si>
  <si>
    <t>https://podminky.urs.cz/item/CS_URS_2025_01/771574112</t>
  </si>
  <si>
    <t>55</t>
  </si>
  <si>
    <t>59761135</t>
  </si>
  <si>
    <t>dlažba keramická slinutá nemrazuvzdorná povrch hladký/matný tl do 10mm přes 9 do 12ks/m2</t>
  </si>
  <si>
    <t>1439850381</t>
  </si>
  <si>
    <t>13,57*1,15</t>
  </si>
  <si>
    <t>15,606*9 'Přepočtené koeficientem množství</t>
  </si>
  <si>
    <t>56</t>
  </si>
  <si>
    <t>771577111</t>
  </si>
  <si>
    <t>Montáž podlah z dlaždic keramických lepených flexibilním lepidlem Příplatek k cenám za plochu do 5 m2 jednotlivě</t>
  </si>
  <si>
    <t>-1323213238</t>
  </si>
  <si>
    <t>https://podminky.urs.cz/item/CS_URS_2025_01/771577111</t>
  </si>
  <si>
    <t>57</t>
  </si>
  <si>
    <t>771474112</t>
  </si>
  <si>
    <t>Montáž soklů z dlaždic keramických lepených flexibilním lepidlem rovných, výšky přes 65 do 90 mm</t>
  </si>
  <si>
    <t>-1751468203</t>
  </si>
  <si>
    <t>https://podminky.urs.cz/item/CS_URS_2025_01/771474112</t>
  </si>
  <si>
    <t>9,98-0,9*2-0,8 "Předsíň"</t>
  </si>
  <si>
    <t>7,38*9 'Přepočtené koeficientem množství</t>
  </si>
  <si>
    <t>58</t>
  </si>
  <si>
    <t>59761184</t>
  </si>
  <si>
    <t>sokl keramický mrazuvzdorný povrch hladký/matný tl do 10mm výšky přes 65 do 90mm</t>
  </si>
  <si>
    <t>-1465868746</t>
  </si>
  <si>
    <t>7,38*1,15</t>
  </si>
  <si>
    <t>8,487*9 'Přepočtené koeficientem množství</t>
  </si>
  <si>
    <t>59</t>
  </si>
  <si>
    <t>771591115</t>
  </si>
  <si>
    <t>Podlahy - dokončovací práce spárování silikonem</t>
  </si>
  <si>
    <t>-51379036</t>
  </si>
  <si>
    <t>https://podminky.urs.cz/item/CS_URS_2025_01/771591115</t>
  </si>
  <si>
    <t>15,1*9 'Přepočtené koeficientem množství</t>
  </si>
  <si>
    <t>60</t>
  </si>
  <si>
    <t>771592011</t>
  </si>
  <si>
    <t>Čištění vnitřních ploch po položení dlažby podlah nebo schodišť chemickými prostředky</t>
  </si>
  <si>
    <t>-294119438</t>
  </si>
  <si>
    <t>https://podminky.urs.cz/item/CS_URS_2025_01/771592011</t>
  </si>
  <si>
    <t>13,57</t>
  </si>
  <si>
    <t>7,38*0,08</t>
  </si>
  <si>
    <t>14,16*9 'Přepočtené koeficientem množství</t>
  </si>
  <si>
    <t>998771114</t>
  </si>
  <si>
    <t>Přesun hmot pro podlahy z dlaždic stanovený z hmotnosti přesunovaného materiálu vodorovná dopravní vzdálenost do 50 m s omezením mechanizace v objektech výšky přes 24 do 36 m</t>
  </si>
  <si>
    <t>4360163</t>
  </si>
  <si>
    <t>https://podminky.urs.cz/item/CS_URS_2025_01/998771114</t>
  </si>
  <si>
    <t>775</t>
  </si>
  <si>
    <t>Podlahy skládané</t>
  </si>
  <si>
    <t>62</t>
  </si>
  <si>
    <t>775111115</t>
  </si>
  <si>
    <t>Příprava podkladu skládaných podlah broušení podlah stávajícího podkladu před litím stěrky</t>
  </si>
  <si>
    <t>523101261</t>
  </si>
  <si>
    <t>https://podminky.urs.cz/item/CS_URS_2025_01/775111115</t>
  </si>
  <si>
    <t>23,49*9 'Přepočtené koeficientem množství</t>
  </si>
  <si>
    <t>63</t>
  </si>
  <si>
    <t>775111311</t>
  </si>
  <si>
    <t>Příprava podkladu skládaných podlah vysátí podlah</t>
  </si>
  <si>
    <t>1953327158</t>
  </si>
  <si>
    <t>https://podminky.urs.cz/item/CS_URS_2025_01/775111311</t>
  </si>
  <si>
    <t>64</t>
  </si>
  <si>
    <t>775141112</t>
  </si>
  <si>
    <t>Příprava podkladu skládaných podlah vyrovnání samonivelační stěrkou podlah min.pevnosti 20 MPa, tloušťky přes 3 do 5 mm</t>
  </si>
  <si>
    <t>-1872057338</t>
  </si>
  <si>
    <t>https://podminky.urs.cz/item/CS_URS_2025_01/775141112</t>
  </si>
  <si>
    <t>65</t>
  </si>
  <si>
    <t>775121321</t>
  </si>
  <si>
    <t>Příprava podkladu skládaných podlah penetrace neředěná podlah</t>
  </si>
  <si>
    <t>2010096926</t>
  </si>
  <si>
    <t>https://podminky.urs.cz/item/CS_URS_2025_01/775121321</t>
  </si>
  <si>
    <t>66</t>
  </si>
  <si>
    <t>775591191</t>
  </si>
  <si>
    <t>Ostatní prvky pro plovoucí podlahy montáž podložky vyrovnávací a tlumící</t>
  </si>
  <si>
    <t>405857479</t>
  </si>
  <si>
    <t>https://podminky.urs.cz/item/CS_URS_2025_01/775591191</t>
  </si>
  <si>
    <t>67</t>
  </si>
  <si>
    <t>61155350R</t>
  </si>
  <si>
    <t>podložka XPS 2mm</t>
  </si>
  <si>
    <t>-974037641</t>
  </si>
  <si>
    <t>23,49*1,1</t>
  </si>
  <si>
    <t>25,839*9 'Přepočtené koeficientem množství</t>
  </si>
  <si>
    <t>68</t>
  </si>
  <si>
    <t>775541161</t>
  </si>
  <si>
    <t>Montáž podlah plovoucích z velkoplošných lamel vinylových na dřevovláknité nebo kompozitní desce, spojovaných zaklapnutím na zámek</t>
  </si>
  <si>
    <t>-1964772012</t>
  </si>
  <si>
    <t>https://podminky.urs.cz/item/CS_URS_2025_01/775541161</t>
  </si>
  <si>
    <t>69</t>
  </si>
  <si>
    <t>28411065</t>
  </si>
  <si>
    <t>dílce vinylové plovoucí na P+D, tl 5,0mm, nášlapná vrstva 0,40mm, úprava PUR, zátěž 23/32/41, otlak 0,03mm, R10, hořlavost Bfl S1, podložka kompozitní</t>
  </si>
  <si>
    <t>CS ÚRS 2023 01</t>
  </si>
  <si>
    <t>1801249076</t>
  </si>
  <si>
    <t>70</t>
  </si>
  <si>
    <t>775413401</t>
  </si>
  <si>
    <t>Montáž lišty obvodové lepené</t>
  </si>
  <si>
    <t>-939061016</t>
  </si>
  <si>
    <t>https://podminky.urs.cz/item/CS_URS_2025_01/775413401</t>
  </si>
  <si>
    <t>19,7-0,9 "Pokoj"</t>
  </si>
  <si>
    <t>18,8*9 'Přepočtené koeficientem množství</t>
  </si>
  <si>
    <t>71</t>
  </si>
  <si>
    <t>28411009</t>
  </si>
  <si>
    <t>lišta soklová PVC 18x80mm</t>
  </si>
  <si>
    <t>-365581612</t>
  </si>
  <si>
    <t>18,8*1,15</t>
  </si>
  <si>
    <t>21,62*9 'Přepočtené koeficientem množství</t>
  </si>
  <si>
    <t>72</t>
  </si>
  <si>
    <t>998775114</t>
  </si>
  <si>
    <t>Přesun hmot pro podlahy skládané stanovený z hmotnosti přesunovaného materiálu vodorovná dopravní vzdálenost do 50 m s omezením mechanizace v objektech výšky přes 24 do 36 m</t>
  </si>
  <si>
    <t>-56492444</t>
  </si>
  <si>
    <t>https://podminky.urs.cz/item/CS_URS_2025_01/998775114</t>
  </si>
  <si>
    <t>776</t>
  </si>
  <si>
    <t>Podlahy povlakové</t>
  </si>
  <si>
    <t>73</t>
  </si>
  <si>
    <t>776201812</t>
  </si>
  <si>
    <t>Demontáž povlakových podlahovin lepených ručně s podložkou</t>
  </si>
  <si>
    <t>-1198993625</t>
  </si>
  <si>
    <t>https://podminky.urs.cz/item/CS_URS_2025_01/776201812</t>
  </si>
  <si>
    <t>31,38 "Sklad"</t>
  </si>
  <si>
    <t>31,38*9 'Přepočtené koeficientem množství</t>
  </si>
  <si>
    <t>781</t>
  </si>
  <si>
    <t>Dokončovací práce - obklady</t>
  </si>
  <si>
    <t>74</t>
  </si>
  <si>
    <t>781473810</t>
  </si>
  <si>
    <t>Demontáž obkladů z dlaždic keramických lepených</t>
  </si>
  <si>
    <t>-302449378</t>
  </si>
  <si>
    <t>https://podminky.urs.cz/item/CS_URS_2025_01/781473810</t>
  </si>
  <si>
    <t>2,4*6,46-0,7*2,02 "Úklid"</t>
  </si>
  <si>
    <t>14,09*9 'Přepočtené koeficientem množství</t>
  </si>
  <si>
    <t>75</t>
  </si>
  <si>
    <t>781111011</t>
  </si>
  <si>
    <t>Příprava podkladu před provedením obkladu oprášení (ometení) stěny</t>
  </si>
  <si>
    <t>284759993</t>
  </si>
  <si>
    <t>https://podminky.urs.cz/item/CS_URS_2025_01/781111011</t>
  </si>
  <si>
    <t>2,36*8,52-0,8*2,02+0,15*1,4 "Koupelna"</t>
  </si>
  <si>
    <t>18,701*9 'Přepočtené koeficientem množství</t>
  </si>
  <si>
    <t>76</t>
  </si>
  <si>
    <t>781121011</t>
  </si>
  <si>
    <t>Příprava podkladu před provedením obkladu nátěr penetrační na stěnu</t>
  </si>
  <si>
    <t>-228384873</t>
  </si>
  <si>
    <t>https://podminky.urs.cz/item/CS_URS_2025_01/781121011</t>
  </si>
  <si>
    <t>77</t>
  </si>
  <si>
    <t>781131112</t>
  </si>
  <si>
    <t>Izolace stěny pod obklad izolace nátěrem nebo stěrkou ve dvou vrstvách</t>
  </si>
  <si>
    <t>-1951521239</t>
  </si>
  <si>
    <t>https://podminky.urs.cz/item/CS_URS_2025_01/781131112</t>
  </si>
  <si>
    <t>0,1*(8,52-0,8-1,5-0,86-0,81-0,86)+1,5*1,5+2,0*(0,86+0,81+0,86) "Koupelna"</t>
  </si>
  <si>
    <t>7,679*9 'Přepočtené koeficientem množství</t>
  </si>
  <si>
    <t>78</t>
  </si>
  <si>
    <t>781131232</t>
  </si>
  <si>
    <t>Izolace stěny pod obklad izolace těsnícími izolačními pásy pro styčné nebo dilatační spáry</t>
  </si>
  <si>
    <t>-566117204</t>
  </si>
  <si>
    <t>https://podminky.urs.cz/item/CS_URS_2025_01/781131232</t>
  </si>
  <si>
    <t>0,1*2+1,5+2,0*3 "Koupelna"</t>
  </si>
  <si>
    <t>7,7*9 'Přepočtené koeficientem množství</t>
  </si>
  <si>
    <t>79</t>
  </si>
  <si>
    <t>781161021</t>
  </si>
  <si>
    <t>Příprava podkladu před provedením obkladu montáž profilu ukončujícího profilu rohového, vanového</t>
  </si>
  <si>
    <t>-265497354</t>
  </si>
  <si>
    <t>https://podminky.urs.cz/item/CS_URS_2023_01/781161021</t>
  </si>
  <si>
    <t>2,36+1,7 "Koupelna"</t>
  </si>
  <si>
    <t>4,06*9 'Přepočtené koeficientem množství</t>
  </si>
  <si>
    <t>80</t>
  </si>
  <si>
    <t>59054133</t>
  </si>
  <si>
    <t>profil ukončovací pro vnější hrany obkladů hliník leskle eloxovaný chromem 10x2500mm</t>
  </si>
  <si>
    <t>1723175506</t>
  </si>
  <si>
    <t>4,06*1,15</t>
  </si>
  <si>
    <t>4,669*9 'Přepočtené koeficientem množství</t>
  </si>
  <si>
    <t>81</t>
  </si>
  <si>
    <t>781474112</t>
  </si>
  <si>
    <t>Montáž obkladů vnitřních stěn z dlaždic keramických lepených flexibilním lepidlem maloformátových hladkých přes 9 do 12 ks/m2</t>
  </si>
  <si>
    <t>351366679</t>
  </si>
  <si>
    <t>https://podminky.urs.cz/item/CS_URS_2025_01/781474112</t>
  </si>
  <si>
    <t>82</t>
  </si>
  <si>
    <t>59761026</t>
  </si>
  <si>
    <t>obklad keramický hladký do 12ks/m2</t>
  </si>
  <si>
    <t>-1762348783</t>
  </si>
  <si>
    <t>14,09*1,15</t>
  </si>
  <si>
    <t>16,204*9 'Přepočtené koeficientem množství</t>
  </si>
  <si>
    <t>83</t>
  </si>
  <si>
    <t>781495115</t>
  </si>
  <si>
    <t>Obklad - dokončující práce ostatní práce spárování silikonem</t>
  </si>
  <si>
    <t>-1988922396</t>
  </si>
  <si>
    <t>https://podminky.urs.cz/item/CS_URS_2025_01/781495115</t>
  </si>
  <si>
    <t>2,36*5+0,15+1,7+0,15+2,0+1,0+2,0*4 "Koupelna"</t>
  </si>
  <si>
    <t>24,8*9 'Přepočtené koeficientem množství</t>
  </si>
  <si>
    <t>84</t>
  </si>
  <si>
    <t>781495211</t>
  </si>
  <si>
    <t>Čištění vnitřních ploch po provedení obkladu stěn chemickými prostředky</t>
  </si>
  <si>
    <t>644114062</t>
  </si>
  <si>
    <t>https://podminky.urs.cz/item/CS_URS_2025_01/781495211</t>
  </si>
  <si>
    <t>85</t>
  </si>
  <si>
    <t>998781114</t>
  </si>
  <si>
    <t>Přesun hmot pro obklady keramické stanovený z hmotnosti přesunovaného materiálu vodorovná dopravní vzdálenost do 50 m s omezením mechanizace v objektech výšky přes 24 do 36 m</t>
  </si>
  <si>
    <t>-63073875</t>
  </si>
  <si>
    <t>https://podminky.urs.cz/item/CS_URS_2025_01/998781114</t>
  </si>
  <si>
    <t>783</t>
  </si>
  <si>
    <t>Dokončovací práce - nátěry</t>
  </si>
  <si>
    <t>86</t>
  </si>
  <si>
    <t>783000001R</t>
  </si>
  <si>
    <t>Nátěr stávajícího otopného tělesa 1200x600 mm, potrubí ø80 mm délky 2,5 m a potrubí ø20 mm délky 2 m včetně odstranění stávajícího nátěru a přípravy podkladu</t>
  </si>
  <si>
    <t>1216771446</t>
  </si>
  <si>
    <t>784</t>
  </si>
  <si>
    <t>Dokončovací práce - malby a tapety</t>
  </si>
  <si>
    <t>87</t>
  </si>
  <si>
    <t>784111001</t>
  </si>
  <si>
    <t>Oprášení (ometení) podkladu v místnostech výšky do 3,80 m</t>
  </si>
  <si>
    <t>1383992184</t>
  </si>
  <si>
    <t>https://podminky.urs.cz/item/CS_URS_2025_01/784111001</t>
  </si>
  <si>
    <t>83,314 "omítka stěn"</t>
  </si>
  <si>
    <t>29,3 "omítka stropů"</t>
  </si>
  <si>
    <t>2,295 "SDK předsazené stěny"</t>
  </si>
  <si>
    <t>3,59 "SDK podhled"</t>
  </si>
  <si>
    <t>-18,701 "odpočet obkladů"</t>
  </si>
  <si>
    <t>99,798*9 'Přepočtené koeficientem množství</t>
  </si>
  <si>
    <t>88</t>
  </si>
  <si>
    <t>784181101</t>
  </si>
  <si>
    <t>Penetrace podkladu jednonásobná základní akrylátová bezbarvá v místnostech výšky do 3,80 m</t>
  </si>
  <si>
    <t>1848437682</t>
  </si>
  <si>
    <t>https://podminky.urs.cz/item/CS_URS_2025_01/784181101</t>
  </si>
  <si>
    <t>89</t>
  </si>
  <si>
    <t>784211101</t>
  </si>
  <si>
    <t>Malby z malířských směsí oděruvzdorných za mokra dvojnásobné, bílé za mokra oděruvzdorné výborně v místnostech výšky do 3,80 m</t>
  </si>
  <si>
    <t>251103102</t>
  </si>
  <si>
    <t>https://podminky.urs.cz/item/CS_URS_2025_01/784211101</t>
  </si>
  <si>
    <t>02 - Nábytek - Typ J (9 jednotek)</t>
  </si>
  <si>
    <t>768000001R</t>
  </si>
  <si>
    <t>D+M - Botník (č. 1)</t>
  </si>
  <si>
    <t>768000002aR</t>
  </si>
  <si>
    <t>D+M - PC stůl (č. 2a)</t>
  </si>
  <si>
    <t>768000002bR</t>
  </si>
  <si>
    <t>D+M - PC stůl (č. 2b)</t>
  </si>
  <si>
    <t>768000003R</t>
  </si>
  <si>
    <t>D+M - Polička malá (č. 3)</t>
  </si>
  <si>
    <t>768000004R</t>
  </si>
  <si>
    <t>D+M - Polička velká (č. 4)</t>
  </si>
  <si>
    <t>768000005aR</t>
  </si>
  <si>
    <t>D+M - Postel jednolůžko s úložným prostorem (č. 5a)</t>
  </si>
  <si>
    <t>768000005cR</t>
  </si>
  <si>
    <t>D+M - Čelo postele krátké (č. 5c)</t>
  </si>
  <si>
    <t>768000006R</t>
  </si>
  <si>
    <t>D+M - Skříňka (č. 6)</t>
  </si>
  <si>
    <t>768000007R</t>
  </si>
  <si>
    <t>D+M - Kryt garnýže (č. 7)</t>
  </si>
  <si>
    <t>768000008R</t>
  </si>
  <si>
    <t>D+M - Věšáková stěna (č. 8)</t>
  </si>
  <si>
    <t>768000009R</t>
  </si>
  <si>
    <t>D+M - Židle (č. 9)</t>
  </si>
  <si>
    <t>4*9 'Přepočtené koeficientem množství</t>
  </si>
  <si>
    <t>766000010R</t>
  </si>
  <si>
    <t>D+M - Vestavěná skříň (č. 10)</t>
  </si>
  <si>
    <t>768000012R</t>
  </si>
  <si>
    <t>D+M - Mikrovlnná trouba (č. 12)</t>
  </si>
  <si>
    <t>766000014R</t>
  </si>
  <si>
    <t>D+M - Kuchyňská linka (vč. vestavěného příslušenství) (č. 14)</t>
  </si>
  <si>
    <t>768000015R</t>
  </si>
  <si>
    <t>D+M - Lednička malá (č. 15)</t>
  </si>
  <si>
    <t>768000018R</t>
  </si>
  <si>
    <t>D+M - Jídelní stůl (č. 18)</t>
  </si>
  <si>
    <t>768000019R</t>
  </si>
  <si>
    <t>D+M - Digestoř (č. 19)</t>
  </si>
  <si>
    <t>-1636057159</t>
  </si>
  <si>
    <t>03 - Vodovod a zařizovací předměty</t>
  </si>
  <si>
    <t xml:space="preserve">    722 - Zdravotechnika - vnitřní vodovod</t>
  </si>
  <si>
    <t xml:space="preserve">    D1 - Zdravotechnika - zařizovací předměty</t>
  </si>
  <si>
    <t>VRN - Vedlejší rozpočtové náklady</t>
  </si>
  <si>
    <t>997-001</t>
  </si>
  <si>
    <t>Vnitrostaveništní doprava suti a vybouraných hmot vodorovně do 50 m svisle ručně (nošením po schodech) pro budovy a haly výšky přes 33 do 36 m</t>
  </si>
  <si>
    <t>997-002</t>
  </si>
  <si>
    <t>Odvoz suti a vybouraných hmot na skládku nebo meziskládku se složením, na vzdálenost do 1 km</t>
  </si>
  <si>
    <t>997-003</t>
  </si>
  <si>
    <t>Odvoz suti a vybouraných hmot na skládku nebo meziskládku se složením, na vzdálenost Příplatek k ceně za každý další i započatý 1 km přes 1 km</t>
  </si>
  <si>
    <t>997-004</t>
  </si>
  <si>
    <t>Poplatek za uložení stavebního odpadu na skládce (skládkovné) směsného stavebního a demoličního zatříděného do Katalogu odpadů pod kódem 170 904</t>
  </si>
  <si>
    <t>722</t>
  </si>
  <si>
    <t>Zdravotechnika - vnitřní vodovod</t>
  </si>
  <si>
    <t>722-001</t>
  </si>
  <si>
    <t>Demontáž rozvodů vody do Ø 32 mm+ demontáž izolace + ekologická likvidace</t>
  </si>
  <si>
    <t>722-002</t>
  </si>
  <si>
    <t>Potrubí z plastových trubek z polypropylenu (trubka PN16, d20 x 2,8) svařovaných polyfuzně D 20 x 2,8, vč. Kolen, redukcí, odboček a kotvení</t>
  </si>
  <si>
    <t>722-003</t>
  </si>
  <si>
    <t>Potrubí z plastových trubek z polypropylenu nové generace (trubka S3,2 SDR7,4) svařovaných polyfuzně D 25 x 3,5, vč. Kolen, redukcí, odboček a kotvení (pro potrubí v bytových jednotkách)</t>
  </si>
  <si>
    <t>722-004</t>
  </si>
  <si>
    <t>Izolace trubek: Termoizolační trubice z pěnového polyetylenu s uzavřenou buněčnou strukturou d20 tl. 20 mm</t>
  </si>
  <si>
    <t>722-005</t>
  </si>
  <si>
    <t>Izolace trubek: Termoizolační trubice z pěnového polyetylenu s uzavřenou buněčnou strukturou d20 tl. 13 mm</t>
  </si>
  <si>
    <t>722-006</t>
  </si>
  <si>
    <t>Izolace trubek: Termoizolační trubice z pěnového polyetylenu s uzavřenou buněčnou strukturou d25 tl. 25 mm</t>
  </si>
  <si>
    <t>722-007</t>
  </si>
  <si>
    <t>Izolace trubek: Termoizolační trubice z pěnového polyetylenu s uzavřenou buněčnou strukturou d25 tl. 13 mm</t>
  </si>
  <si>
    <t>722-008</t>
  </si>
  <si>
    <t>Zkoušky, proplach a desinfekce vodovodního potrubí proplach a desinfekce vodovodního potrubí do DN 80</t>
  </si>
  <si>
    <t>722-009</t>
  </si>
  <si>
    <t>Přesun hmot pro vnitřní vodovod stanovený procentní sazbou (%) z ceny vodorovná dopravní vzdálenost do 50 m v objektech výšky přes 24 do 36 m</t>
  </si>
  <si>
    <t>722-010</t>
  </si>
  <si>
    <t>Propojení nově instalovaných rozvodů se stávajícími vertikálními rozvody</t>
  </si>
  <si>
    <t>ks</t>
  </si>
  <si>
    <t>722-011</t>
  </si>
  <si>
    <t>Příprava pro usazení vodoměrné sestavy</t>
  </si>
  <si>
    <t>722-012</t>
  </si>
  <si>
    <t>revizní dvířka lepená na silikon, rozměr 300x300mm s protipožární odolností EI45 (rozměr nutno zkoordinovat s vybraným obkladem)</t>
  </si>
  <si>
    <t>722-013</t>
  </si>
  <si>
    <t>Požární těsnění prostupů potrubí do d25, požární odolnost EI45, dle EN 1514 - 1</t>
  </si>
  <si>
    <t>722-014</t>
  </si>
  <si>
    <t>Tlaková zkouška</t>
  </si>
  <si>
    <t>D1</t>
  </si>
  <si>
    <t>Zdravotechnika - zařizovací předměty</t>
  </si>
  <si>
    <t>722-015</t>
  </si>
  <si>
    <t>Demontáž klozetů odsávacích nebo kombinačních + ekologická likvidace</t>
  </si>
  <si>
    <t>soubor</t>
  </si>
  <si>
    <t>722-016</t>
  </si>
  <si>
    <t>Demontáž umyvadel bez výtokových armatur umyvadel + ekologická likvidace</t>
  </si>
  <si>
    <t>722-017</t>
  </si>
  <si>
    <t>Demontáž sprchových kabin a vaniček bez výtokových armatur vaniček + ekologická likvidace</t>
  </si>
  <si>
    <t>722-018</t>
  </si>
  <si>
    <t>Demontáž umyvadlových baterií + ekologická likvidace</t>
  </si>
  <si>
    <t>722-019</t>
  </si>
  <si>
    <t>Demontáž rohových ventilů + ekologická likvidace</t>
  </si>
  <si>
    <t>722-020</t>
  </si>
  <si>
    <t>Demontáž dřezové baterie + ekologická likvidace</t>
  </si>
  <si>
    <t>722-021</t>
  </si>
  <si>
    <t>Demontáž baterií sprchových + ekologická likvidace</t>
  </si>
  <si>
    <t>722-022</t>
  </si>
  <si>
    <t>Přesun hmot pro zařizovací předměty stanovený procentní sazbou (%) z ceny vodorovná dopravní vzdálenost do 50 m v objektech výšky přes 24 do 36 m</t>
  </si>
  <si>
    <t>722-023</t>
  </si>
  <si>
    <t>"Nástěnka nátrubková mosazná 1/2"", pro rozvody pitné a užitkové vody do 95°C • pracovní tlak do 1 MPa • pro připojení armatur nebo potrubí kolmo na stěnu"</t>
  </si>
  <si>
    <t>722-024</t>
  </si>
  <si>
    <t>Rohový ventil 1/2 'x 3/8" + opancéřovaná hadička pro napojení umyvadla</t>
  </si>
  <si>
    <t>722-025</t>
  </si>
  <si>
    <t>Ventil rohový s filtrem DN 15 x DN 15 + opancéřovaná hadička pro připojení dřezu</t>
  </si>
  <si>
    <t>722-026</t>
  </si>
  <si>
    <t>umyvadlo keramické závěsné bílé + nerezový sifon, otvor pro baterii uprostřed</t>
  </si>
  <si>
    <t>722-027</t>
  </si>
  <si>
    <t>Umyvadlová stojánková baterie s výpustí, chrom</t>
  </si>
  <si>
    <t>722-028</t>
  </si>
  <si>
    <t>Podomítkový WC modul pro závěsné WC , h 108 cm</t>
  </si>
  <si>
    <t>722-029</t>
  </si>
  <si>
    <t>Mísa klozetová, keramická závěsná</t>
  </si>
  <si>
    <t>722-030</t>
  </si>
  <si>
    <t>WC sedátko</t>
  </si>
  <si>
    <t>722-031</t>
  </si>
  <si>
    <t>Splachovací tlačítko, pro podomítkové nádrže, pro 2-činné splachování, a nebo funkci start/stop</t>
  </si>
  <si>
    <t>722-032</t>
  </si>
  <si>
    <t>Držák toaletního papíru s krytem</t>
  </si>
  <si>
    <t>722-033</t>
  </si>
  <si>
    <t>Podlahová vpusť DN50 se svislým odtokem (sifon primus)</t>
  </si>
  <si>
    <t>722-034</t>
  </si>
  <si>
    <t>Hydroizolační souprava s monoplast B-fólií pro napojení na stěrkovou izolaci</t>
  </si>
  <si>
    <t>722-035</t>
  </si>
  <si>
    <t>Nádstavec s nerezovou mřížkou 115x115mm, A plast. Rámečkem 123x123mm</t>
  </si>
  <si>
    <t>722-036</t>
  </si>
  <si>
    <t>Sprchová zástěna typu Walk-in, bez profilů a zavětrování, výplň z čirého skla bez dekoru. Produkt je opatřen povrchovou úpravou Easy Clean</t>
  </si>
  <si>
    <t>722-037</t>
  </si>
  <si>
    <t>Sprchová baterie s integrovanou hlavovou sprchou, chrom</t>
  </si>
  <si>
    <t>722-038</t>
  </si>
  <si>
    <t>montáž geberitu pro wc (přikotvení, připojení vody a odpadu)</t>
  </si>
  <si>
    <t>722-039</t>
  </si>
  <si>
    <t>montáž závěsného wc vč.tlačítka (usazení, zapojení)</t>
  </si>
  <si>
    <t>722-040</t>
  </si>
  <si>
    <t>montáž umyvadla, umývátka (usazení, zapojení)</t>
  </si>
  <si>
    <t>722-041</t>
  </si>
  <si>
    <t>Realizační dokumentace (podklad pro realizaci stavby upravena pro dodavatele stavby, dle konkrétních použitých výrobků)</t>
  </si>
  <si>
    <t>kpl</t>
  </si>
  <si>
    <t>90</t>
  </si>
  <si>
    <t>722-042</t>
  </si>
  <si>
    <t>Montáž potrubí</t>
  </si>
  <si>
    <t>bm</t>
  </si>
  <si>
    <t>92</t>
  </si>
  <si>
    <t>722-043</t>
  </si>
  <si>
    <t>Montáž izolace na potrubí</t>
  </si>
  <si>
    <t>722-044</t>
  </si>
  <si>
    <t>Vypracování protokolu o tlakové zkoušce</t>
  </si>
  <si>
    <t>04 - Kanalizace</t>
  </si>
  <si>
    <t xml:space="preserve">    721 - Zdravotechnika - vnitřní kanalizace</t>
  </si>
  <si>
    <t>721</t>
  </si>
  <si>
    <t>Zdravotechnika - vnitřní kanalizace</t>
  </si>
  <si>
    <t>721-001</t>
  </si>
  <si>
    <t>Demontáž potrubí z trub odpadních nebo připojovacích do D 75 + ekologická likvidace</t>
  </si>
  <si>
    <t>721-002</t>
  </si>
  <si>
    <t>Demontáž potrubí z trub odpadních nebo připojovacích přes 75 do D 114</t>
  </si>
  <si>
    <t>721-003</t>
  </si>
  <si>
    <t>Potrubí z plastových trub polypropylenové tlumící zvuk dvouvrstvé připojovací D 50, vč. Kolen, odboček, redukcí</t>
  </si>
  <si>
    <t>721-004</t>
  </si>
  <si>
    <t>Potrubí z plastových trub polypropylenové tlumící zvuk dvouvrstvé připojovací D 110, vč. Kolen, odboček, redukcí</t>
  </si>
  <si>
    <t>721-005</t>
  </si>
  <si>
    <t>Zkouška těsnosti kanalizace v objektech vodou do DN 150</t>
  </si>
  <si>
    <t>721-006</t>
  </si>
  <si>
    <t>Přesun hmot pro vnitřní kanalizace stanovený procentní sazbou (%) z ceny vodorovná dopravní vzdálenost do 50 m v objektech výšky přes 12 do 36 m</t>
  </si>
  <si>
    <t>721-007</t>
  </si>
  <si>
    <t>Napojení na stávající svodné rozvody</t>
  </si>
  <si>
    <t>721-008</t>
  </si>
  <si>
    <t>Požární těsnění prostupů potrubí d50, požární odolnost EI45, dle EN 1514 - 1</t>
  </si>
  <si>
    <t>721-009</t>
  </si>
  <si>
    <t>Požární těsnění prostupů potrubí d110, požární odolnost EI45, dle EN 1514 - 1</t>
  </si>
  <si>
    <t>721-010</t>
  </si>
  <si>
    <t>Zkouška těsnosti kanalizace</t>
  </si>
  <si>
    <t>721-011</t>
  </si>
  <si>
    <t>721-012</t>
  </si>
  <si>
    <t>721-013</t>
  </si>
  <si>
    <t>Vypracování protokolu o zkoušce těsnosti</t>
  </si>
  <si>
    <t>05 - Vzduchotechnika</t>
  </si>
  <si>
    <t xml:space="preserve">    D1 - Demontáž</t>
  </si>
  <si>
    <t xml:space="preserve">D2 - </t>
  </si>
  <si>
    <t xml:space="preserve">    751 - Zař. č.1 - podtlakové odvětrání sociálního zařízení a prostoru kuchyňky- MATERIÁL</t>
  </si>
  <si>
    <t>VRN - Ostatní+ montáž</t>
  </si>
  <si>
    <t>Demontáž</t>
  </si>
  <si>
    <t>K001</t>
  </si>
  <si>
    <t>Demontáž stávajících ventilů, VZT mřížek + ekologická likvidace</t>
  </si>
  <si>
    <t>KS</t>
  </si>
  <si>
    <t>D2</t>
  </si>
  <si>
    <t>751</t>
  </si>
  <si>
    <t>Zař. č.1 - podtlakové odvětrání sociálního zařízení a prostoru kuchyňky- MATERIÁL</t>
  </si>
  <si>
    <t>K002</t>
  </si>
  <si>
    <t>elektricky ovládaný talířový ventil Ref.: KEL 125 elektrické ovládání 12V AC/DC krytí IP 20 + montážní příslušenství</t>
  </si>
  <si>
    <t>K003</t>
  </si>
  <si>
    <t>Napojení elektricky ovládaného talířového ventilu na stávající VZT potrubí (např. přes kruhovou přírubu d125mm - nápojný bod nutno ověřit na stavbě a způsob napojení případně přizpůsobit)</t>
  </si>
  <si>
    <t>K004</t>
  </si>
  <si>
    <t>Spiro potrubí D125mm</t>
  </si>
  <si>
    <t>K005</t>
  </si>
  <si>
    <t>Oblouk segmentový 90° D125</t>
  </si>
  <si>
    <t>K006</t>
  </si>
  <si>
    <t>SONO potrubí D125mm</t>
  </si>
  <si>
    <t>K007</t>
  </si>
  <si>
    <t xml:space="preserve">Kruhový přeslechový tlumič určený pro snížení hluku přenášeného mezi místnostmi k instalaci přímo na zeď.  Přeslechové tlumiče se skládají ze dvou zvukově tlumících přepážek, které jsou umístěné proti sobě na obou stranách stěny. Jako příslušenství lze dodat děrovaný střední díl, který lze zabudovat do stěny o tloušťce max 150 mm.</t>
  </si>
  <si>
    <t>K008</t>
  </si>
  <si>
    <t>Montáž přeslechového tlumiče hluku (vyhotovení otvoru pr. 125mm, usazení ventilu, stavební zapravení)</t>
  </si>
  <si>
    <t>K009</t>
  </si>
  <si>
    <t>Kovová dveřní větrací mřížka, např. 475x80 mm, bílá</t>
  </si>
  <si>
    <t>K010</t>
  </si>
  <si>
    <t>Instalace dveřní mřížky do dveřního křídla</t>
  </si>
  <si>
    <t>998751202</t>
  </si>
  <si>
    <t>Přesun hmot pro vzduchotechniku stanovený procentní sazbou (%) z ceny vodorovná dopravní vzdálenost do 50 m v objektech výšky přes 12 do 60 m</t>
  </si>
  <si>
    <t>Ostatní+ montáž</t>
  </si>
  <si>
    <t>K011</t>
  </si>
  <si>
    <t>Zkouška chodu a zaregulování VZT zařízení</t>
  </si>
  <si>
    <t>K012</t>
  </si>
  <si>
    <t>Montážní a těsnící materiál (objímky apod.)</t>
  </si>
  <si>
    <t>kg</t>
  </si>
  <si>
    <t>K013</t>
  </si>
  <si>
    <t>K014</t>
  </si>
  <si>
    <t>Montážní práce potrubí v bytových jednotkách (viz potrubí)</t>
  </si>
  <si>
    <t>K015</t>
  </si>
  <si>
    <t>Montážní práce koncových prvků (viz koncové prvky) + zaregulování</t>
  </si>
  <si>
    <t>06 - Silnoproud - Pokoj J</t>
  </si>
  <si>
    <t>341 - Kabely a vodiče</t>
  </si>
  <si>
    <t>345 - Instalační materiál elektro</t>
  </si>
  <si>
    <t>348 - Osvětlení</t>
  </si>
  <si>
    <t>HZS2 - Hodinové zúčtovací sazby profesí PSV</t>
  </si>
  <si>
    <t>357 - Rozvaděče, rozvodnice, skříně</t>
  </si>
  <si>
    <t>358 - Instalační materiál elektro</t>
  </si>
  <si>
    <t>341</t>
  </si>
  <si>
    <t>Kabely a vodiče</t>
  </si>
  <si>
    <t>741122015</t>
  </si>
  <si>
    <t>Montáž kabel Cu bez ukončení uložený pod omítku plný kulatý 3x1,5 mm2 (např. CYKY)</t>
  </si>
  <si>
    <t>https://podminky.urs.cz/item/CS_URS_2025_01/741122015</t>
  </si>
  <si>
    <t>34109513</t>
  </si>
  <si>
    <t>kabel instalační plochý jádro Cu plné izolace PVC plášť PVC 450/750V (CYKYLo) 3x1,5mm2</t>
  </si>
  <si>
    <t>741122016</t>
  </si>
  <si>
    <t>Montáž kabel Cu bez ukončení uložený pod omítku plný kulatý 3x2,5 až 6 mm2 (např. CYKY)</t>
  </si>
  <si>
    <t>https://podminky.urs.cz/item/CS_URS_2025_01/741122016</t>
  </si>
  <si>
    <t>34109517</t>
  </si>
  <si>
    <t>kabel instalační plochý jádro Cu plné izolace PVC plášť PVC 450/750V (CYKYLo) 3x2,5mm2</t>
  </si>
  <si>
    <t>977342121</t>
  </si>
  <si>
    <t>Frézování drážek ve stěnách z betonu včetně omítky do 30x30 mm</t>
  </si>
  <si>
    <t>https://podminky.urs.cz/item/CS_URS_2025_01/977342121</t>
  </si>
  <si>
    <t>741120001</t>
  </si>
  <si>
    <t>Montáž vodič Cu izolovaný plný a laněný žíla 0,35-6 mm2 pod omítku (např. CY)</t>
  </si>
  <si>
    <t>https://podminky.urs.cz/item/CS_URS_2025_01/741120001</t>
  </si>
  <si>
    <t>34140825</t>
  </si>
  <si>
    <t>vodič propojovací jádro Cu plné izolace PVC 450/750V (H07V-U) 1x4mm2</t>
  </si>
  <si>
    <t>345</t>
  </si>
  <si>
    <t>Instalační materiál elektro</t>
  </si>
  <si>
    <t>741313001</t>
  </si>
  <si>
    <t>Montáž zásuvka (polo)zapuštěná bezšroubové připojení 2P+PE se zapojením vodičů</t>
  </si>
  <si>
    <t>https://podminky.urs.cz/item/CS_URS_2025_01/741313001</t>
  </si>
  <si>
    <t>34555241</t>
  </si>
  <si>
    <t>přístroj zásuvky zapuštěné jednonásobné, krytka s clonkami, bezšroubové svorky</t>
  </si>
  <si>
    <t>741310101</t>
  </si>
  <si>
    <t>Montáž spínač (polo)zapuštěný bezšroubové připojení 1-jednopólový se zapojením vodičů</t>
  </si>
  <si>
    <t>https://podminky.urs.cz/item/CS_URS_2025_01/741310101</t>
  </si>
  <si>
    <t>34539010</t>
  </si>
  <si>
    <t>přístroj spínače jednopólového, řazení 1, 1So bezšroubové svorky</t>
  </si>
  <si>
    <t>741310121</t>
  </si>
  <si>
    <t>Montáž přepínač (polo)zapuštěný bezšroubové připojení 5-sériový se zapojením vodičů</t>
  </si>
  <si>
    <t>https://podminky.urs.cz/item/CS_URS_2025_01/741310121</t>
  </si>
  <si>
    <t>34535073</t>
  </si>
  <si>
    <t>přepínač nástěnný sériový, řazení 5, IP44, bezšroubové svorky</t>
  </si>
  <si>
    <t>741330731</t>
  </si>
  <si>
    <t>Montáž relé pomocné ventilátorové se zapojením vodičů</t>
  </si>
  <si>
    <t>https://podminky.urs.cz/item/CS_URS_2025_01/741330731</t>
  </si>
  <si>
    <t>741311004</t>
  </si>
  <si>
    <t>Montáž čidlo pohybu nástěnné se zapojením vodičů</t>
  </si>
  <si>
    <t>https://podminky.urs.cz/item/CS_URS_2025_01/741311004</t>
  </si>
  <si>
    <t>40461058</t>
  </si>
  <si>
    <t>čidlo pohybové a prezenční stropní 360°</t>
  </si>
  <si>
    <t>741112061</t>
  </si>
  <si>
    <t>Montáž krabice přístrojová zapuštěná plastová kruhová</t>
  </si>
  <si>
    <t>https://podminky.urs.cz/item/CS_URS_2025_01/741112061</t>
  </si>
  <si>
    <t>34571450</t>
  </si>
  <si>
    <t>krabice pod omítku PVC přístrojová kruhová D 70mm</t>
  </si>
  <si>
    <t>348</t>
  </si>
  <si>
    <t>Osvětlení</t>
  </si>
  <si>
    <t>741372112</t>
  </si>
  <si>
    <t>Montáž svítidlo LED interiérové vestavné panelové hranaté nebo kruhové přes 0,09 do 0,36 m2 se zapojením vodič</t>
  </si>
  <si>
    <t>https://podminky.urs.cz/item/CS_URS_2025_01/741372112</t>
  </si>
  <si>
    <t>341 - R - 001</t>
  </si>
  <si>
    <t>Beghelli SpA, 226EDMC, FUNZIONE3 226 ED, MULTICOLOR CRI90, 13,5W, 3000/4000/5000K, 1500lm, ozn"A"</t>
  </si>
  <si>
    <t>Ceník výrobce</t>
  </si>
  <si>
    <t>341 - R - 002</t>
  </si>
  <si>
    <t>Beghelli SpA, 170EDMC, FUNZIONE3 170 ED, MULTICOLOR CRI90, 24W, 3000/4000/5000K, 2700lm, ozn"B"</t>
  </si>
  <si>
    <t>341 - R - 003</t>
  </si>
  <si>
    <t>Beghelli A71-10331CED DWL LED 15W 4K, 2100lm, 15,6W, ozn "C"</t>
  </si>
  <si>
    <t>741372002</t>
  </si>
  <si>
    <t>Montáž svítidlo LED interiérové přisazené nástěnné páskové lištové se zapojením vodičů</t>
  </si>
  <si>
    <t>https://podminky.urs.cz/item/CS_URS_2025_01/741372002</t>
  </si>
  <si>
    <t>341 - R - 004</t>
  </si>
  <si>
    <t>Beghelli SpA, 74077, REGLED CCT 10W 873MM I, 9,5W, 850lm ozn "D"</t>
  </si>
  <si>
    <t>741372002.1</t>
  </si>
  <si>
    <t>Montáž svítidlo LED interiérové přisazené nástěnné hranaté nebo kruhové přes 0,09 do 0,36 m2 se zapojením vodičů</t>
  </si>
  <si>
    <t>https://podminky.urs.cz/item/CS_URS_2025_01/741372002.1</t>
  </si>
  <si>
    <t>341 - R - 005</t>
  </si>
  <si>
    <t>Beghelli SpA, JAS004, LED 8W, IP44 ozn, "E"</t>
  </si>
  <si>
    <t>HZS2</t>
  </si>
  <si>
    <t>Hodinové zúčtovací sazby profesí PSV</t>
  </si>
  <si>
    <t>HZS2231</t>
  </si>
  <si>
    <t>Hodinová zúčtovací sazba elektrikář</t>
  </si>
  <si>
    <t>h</t>
  </si>
  <si>
    <t>https://podminky.urs.cz/item/CS_URS_2025_01/HZS2231</t>
  </si>
  <si>
    <t>357</t>
  </si>
  <si>
    <t>Rozvaděče, rozvodnice, skříně</t>
  </si>
  <si>
    <t>741210002</t>
  </si>
  <si>
    <t>Montáž rozvodnice oceloplechová nebo plastová běžná do 50 kg</t>
  </si>
  <si>
    <t>https://podminky.urs.cz/item/CS_URS_2025_01/741210002</t>
  </si>
  <si>
    <t>357 - R - 006</t>
  </si>
  <si>
    <t>Oceloplechový skříňový rozváděč s dveřmi, 580x1193x250 mm (š/v/h), IP55</t>
  </si>
  <si>
    <t>Vlastní</t>
  </si>
  <si>
    <t>741320105</t>
  </si>
  <si>
    <t>Montáž jističů jednopólových nn do 25 A ve skříni se zapojením vodičů</t>
  </si>
  <si>
    <t>https://podminky.urs.cz/item/CS_URS_2025_01/741320105</t>
  </si>
  <si>
    <t>357 - R - 007</t>
  </si>
  <si>
    <t>1-pólový vypínač 25A včetně vypínací cívky</t>
  </si>
  <si>
    <t>741320101</t>
  </si>
  <si>
    <t>Montáž jističů jednopólových nn do 25 A bez krytu se zapojením vodičůičů</t>
  </si>
  <si>
    <t>https://podminky.urs.cz/item/CS_URS_2025_01/741320101</t>
  </si>
  <si>
    <t>35822122</t>
  </si>
  <si>
    <t>jistič 1-pólový 16 A vypínací charakteristika B vypínací schopnost 6 kA</t>
  </si>
  <si>
    <t>35822115</t>
  </si>
  <si>
    <t>jistič 1-pólový 10 A vypínací charakteristika B vypínací schopnost 6 kA</t>
  </si>
  <si>
    <t>741 - R - 008</t>
  </si>
  <si>
    <t>Montáž kombinovaného jističe s chráničem</t>
  </si>
  <si>
    <t>odhad projektanta</t>
  </si>
  <si>
    <t>358 - R - 009</t>
  </si>
  <si>
    <t>Kombinovaný jistič s chráničem 10/B/2/0,03</t>
  </si>
  <si>
    <t>741321041</t>
  </si>
  <si>
    <t>Montáž proudových chráničů čtyřpólových nn do 63 A bez krytu se zapojením vodičů</t>
  </si>
  <si>
    <t>https://podminky.urs.cz/item/CS_URS_2025_01/741321041</t>
  </si>
  <si>
    <t>35889206</t>
  </si>
  <si>
    <t>chránič proudový 4 pólový 25A typ AC 0,03A</t>
  </si>
  <si>
    <t>358</t>
  </si>
  <si>
    <t>741231012</t>
  </si>
  <si>
    <t>Montáž svorkovnice do rozvaděčů - ochranná</t>
  </si>
  <si>
    <t>https://podminky.urs.cz/item/CS_URS_2025_01/741231012</t>
  </si>
  <si>
    <t>358 - R - 010</t>
  </si>
  <si>
    <t>Ekvipotenciální přípojnice</t>
  </si>
  <si>
    <t>741 - R - 011</t>
  </si>
  <si>
    <t>Montáž drobného elektroinstalačního materiálu (hmoždinky, svorky atd…)</t>
  </si>
  <si>
    <t>https://podminky.urs.cz/item/CS_URS_2025_01/741 - R - 011</t>
  </si>
  <si>
    <t>358 - R - 012</t>
  </si>
  <si>
    <t>Drobný elektrinstalační materiál (hmoždinky, svorky, atd…)</t>
  </si>
  <si>
    <t>2 - Studovny</t>
  </si>
  <si>
    <t>01 - Stavební úpravy (10 studoven)</t>
  </si>
  <si>
    <t>800274239</t>
  </si>
  <si>
    <t>18,73</t>
  </si>
  <si>
    <t>18,73*10 'Přepočtené koeficientem množství</t>
  </si>
  <si>
    <t>1233411213</t>
  </si>
  <si>
    <t>-440295328</t>
  </si>
  <si>
    <t>-398681523</t>
  </si>
  <si>
    <t>0,003*5 'Přepočtené koeficientem množství</t>
  </si>
  <si>
    <t>-503963256</t>
  </si>
  <si>
    <t>2133291989</t>
  </si>
  <si>
    <t>-1587397357</t>
  </si>
  <si>
    <t>0,003*19 'Přepočtené koeficientem množství</t>
  </si>
  <si>
    <t>1033831482</t>
  </si>
  <si>
    <t>-228066433</t>
  </si>
  <si>
    <t>763111314</t>
  </si>
  <si>
    <t>Příčka ze sádrokartonových desek s nosnou konstrukcí z jednoduchých ocelových profilů UW, CW jednoduše opláštěná deskou standardní A tl. 12,5 mm, příčka tl. 100 mm, profil 75, s izolací, EI 30, Rw do 45 dB</t>
  </si>
  <si>
    <t>1847258990</t>
  </si>
  <si>
    <t>https://podminky.urs.cz/item/CS_URS_2025_01/763111314</t>
  </si>
  <si>
    <t>2,35*1,6</t>
  </si>
  <si>
    <t>-0,88*2,05 "odpočet otvorů"</t>
  </si>
  <si>
    <t>1,956*10 'Přepočtené koeficientem množství</t>
  </si>
  <si>
    <t>763111751</t>
  </si>
  <si>
    <t>Příčka ze sádrokartonových desek Příplatek k cenám za plochu do 6 m2 jednotlivě</t>
  </si>
  <si>
    <t>1028712428</t>
  </si>
  <si>
    <t>https://podminky.urs.cz/item/CS_URS_2025_01/763111751</t>
  </si>
  <si>
    <t>763181420</t>
  </si>
  <si>
    <t>Výplně otvorů konstrukcí ze sádrokartonových desek ztužující výplň otvoru pro dveře s UA a UW profilem, výšky příčky do 2,80 m</t>
  </si>
  <si>
    <t>-2048924295</t>
  </si>
  <si>
    <t>https://podminky.urs.cz/item/CS_URS_2025_01/763181420</t>
  </si>
  <si>
    <t>1*10 'Přepočtené koeficientem množství</t>
  </si>
  <si>
    <t>763111717</t>
  </si>
  <si>
    <t>Příčka ze sádrokartonových desek ostatní konstrukce a práce na příčkách ze sádrokartonových desek základní penetrační nátěr (oboustranný)</t>
  </si>
  <si>
    <t>368855394</t>
  </si>
  <si>
    <t>https://podminky.urs.cz/item/CS_URS_2025_01/763111717</t>
  </si>
  <si>
    <t>-1261814797</t>
  </si>
  <si>
    <t>766000D03</t>
  </si>
  <si>
    <t>D+M - D03 - Dveře interiérové 800/1970 dřevěné plné otočné jednokřídlé hladké, včetně zárubně, veškerého příslušenství a parametrů dle tabulky vnitřních dveří v PD</t>
  </si>
  <si>
    <t>941976603</t>
  </si>
  <si>
    <t>Poznámka k položce:_x000d_
DVEŘE INTERIÉROVÉ DŘEVĚNÉ PLNÉ OTOČNÉ JEDNOKŘÍDLÉ HLADKÉ_x000d_
_x000d_
Skladba dveřního křídla: nosný smrkový rám, výplň voština, CPL_x000d_
Povrchová úprava: CPL, dřevodekor_x000d_
Zárubeň: ocelová, nátěr v odstínu křídla_x000d_
Kování: klika-koule, rozeta s cylindrickým FAB zámkem_x000d_
Požární odolnost: -</t>
  </si>
  <si>
    <t>-1054409360</t>
  </si>
  <si>
    <t>Demontáž povlakových podlahovin lepených ručně</t>
  </si>
  <si>
    <t>-288484111</t>
  </si>
  <si>
    <t>0,1*(1,6-0,88)</t>
  </si>
  <si>
    <t>0,072*10 'Přepočtené koeficientem množství</t>
  </si>
  <si>
    <t>776410811</t>
  </si>
  <si>
    <t>Demontáž soklíků nebo lišt pryžových nebo plastových</t>
  </si>
  <si>
    <t>-897327388</t>
  </si>
  <si>
    <t>https://podminky.urs.cz/item/CS_URS_2025_01/776410811</t>
  </si>
  <si>
    <t>0,1*2</t>
  </si>
  <si>
    <t>0,2*10 'Přepočtené koeficientem množství</t>
  </si>
  <si>
    <t>776421111</t>
  </si>
  <si>
    <t>Montáž lišt obvodových lepených</t>
  </si>
  <si>
    <t>1544897619</t>
  </si>
  <si>
    <t>https://podminky.urs.cz/item/CS_URS_2025_01/776421111</t>
  </si>
  <si>
    <t>1,6*2</t>
  </si>
  <si>
    <t>-0,88*2 "odpočet otvorů"</t>
  </si>
  <si>
    <t>1,44*10 'Přepočtené koeficientem množství</t>
  </si>
  <si>
    <t>-1428733510</t>
  </si>
  <si>
    <t>1,44*1,15</t>
  </si>
  <si>
    <t>1,656*10 'Přepočtené koeficientem množství</t>
  </si>
  <si>
    <t>998776114</t>
  </si>
  <si>
    <t>Přesun hmot pro podlahy povlakové stanovený z hmotnosti přesunovaného materiálu vodorovná dopravní vzdálenost do 50 m s omezením mechanizace v objektech výšky přes 24 do 36 m</t>
  </si>
  <si>
    <t>841344959</t>
  </si>
  <si>
    <t>https://podminky.urs.cz/item/CS_URS_2025_01/998776114</t>
  </si>
  <si>
    <t>187894381</t>
  </si>
  <si>
    <t>2,35*1,6*2</t>
  </si>
  <si>
    <t>-0,88*2,05*2 "odpočet otvorů"</t>
  </si>
  <si>
    <t>3,912*10 'Přepočtené koeficientem množství</t>
  </si>
  <si>
    <t>1529258761</t>
  </si>
  <si>
    <t>Malby z malířských směsí otěruvzdorných za mokra dvojnásobné, bílé za mokra otěruvzdorné výborně v místnostech výšky do 3,80 m</t>
  </si>
  <si>
    <t>-1670205709</t>
  </si>
  <si>
    <t>02 - Silnoproud</t>
  </si>
  <si>
    <t>kabel instalační plochý jádro Cu plné izolace PVC plášť PVC 450/750V (CYKYLo) 3x2,5mm22</t>
  </si>
  <si>
    <t>Přístroj zásuvky zápustné jednonásobné, krytka s clonkami, bezšroubové svorky</t>
  </si>
  <si>
    <t>Montáž vypínač (polo)zapuštěný bezšroubové připojení 1-jednopólový</t>
  </si>
  <si>
    <t>Přístroj spínače jednopólového, řazení 1, 1So bezšroubové svorky</t>
  </si>
  <si>
    <t>Krabice pod omítku PVC přístrojová kruhová D 70mm</t>
  </si>
  <si>
    <t>Beghelli SpA 40164 PAN RTI 30x120 35W U19C90 ED4K (35.0 W)</t>
  </si>
  <si>
    <t>741 - R - 002</t>
  </si>
  <si>
    <t>358 - R - 003</t>
  </si>
  <si>
    <t>358 - R - 004</t>
  </si>
  <si>
    <t>Kombinovaný jistič s chráničem 16/B/2/0,03</t>
  </si>
  <si>
    <t>741 - R - 005</t>
  </si>
  <si>
    <t>358 - R - 006</t>
  </si>
  <si>
    <t>03 - Slaboproud</t>
  </si>
  <si>
    <t>01 - Datové rozvody + příprava WI-FI</t>
  </si>
  <si>
    <t>02 - Ostatní náklady</t>
  </si>
  <si>
    <t>Datové rozvody + příprava WI-FI</t>
  </si>
  <si>
    <t>001</t>
  </si>
  <si>
    <t xml:space="preserve">D+M - Zásuvka strukturované kabeláže pod omítku (2xRJ45), IP20, komplet </t>
  </si>
  <si>
    <t>-781415025</t>
  </si>
  <si>
    <t>002</t>
  </si>
  <si>
    <t>D+M - Elektroinstalační krabice KP</t>
  </si>
  <si>
    <t>448064989</t>
  </si>
  <si>
    <t>003</t>
  </si>
  <si>
    <t>D+M - Kabel UTP cat.6</t>
  </si>
  <si>
    <t>-1446219527</t>
  </si>
  <si>
    <t>004</t>
  </si>
  <si>
    <t>D+M - PVC trubka Ø23</t>
  </si>
  <si>
    <t>-248390431</t>
  </si>
  <si>
    <t>005</t>
  </si>
  <si>
    <t>D+M - Ostatní drobný elektroinstalační materiál</t>
  </si>
  <si>
    <t>961421470</t>
  </si>
  <si>
    <t>Ostatní náklady</t>
  </si>
  <si>
    <t>006</t>
  </si>
  <si>
    <t>Stavební přípomoce</t>
  </si>
  <si>
    <t>1629634865</t>
  </si>
  <si>
    <t>007</t>
  </si>
  <si>
    <t>Drobný materiál (hmoždinky, šrouby, sádra, atd..)</t>
  </si>
  <si>
    <t>-1367163640</t>
  </si>
  <si>
    <t>008</t>
  </si>
  <si>
    <t>Doprava</t>
  </si>
  <si>
    <t>283948338</t>
  </si>
  <si>
    <t>009</t>
  </si>
  <si>
    <t>-510967808</t>
  </si>
  <si>
    <t>010</t>
  </si>
  <si>
    <t>Zkoušky, revize, naprogramování</t>
  </si>
  <si>
    <t>-1751117036</t>
  </si>
  <si>
    <t>011</t>
  </si>
  <si>
    <t>Ekologická likvidace odpadu</t>
  </si>
  <si>
    <t>-1726385683</t>
  </si>
  <si>
    <t>012</t>
  </si>
  <si>
    <t>Dokumentace skutečného stavu</t>
  </si>
  <si>
    <t>2052895667</t>
  </si>
  <si>
    <t>3 - WC a zázemí pizzerie</t>
  </si>
  <si>
    <t>01 - Stavební úpravy</t>
  </si>
  <si>
    <t>340271021</t>
  </si>
  <si>
    <t>Zazdívka otvorů v příčkách nebo stěnách pórobetonovými tvárnicemi plochy přes 0,25 m2 do 1 m2, objemová hmotnost 500 kg/m3, tloušťka příčky 100 mm</t>
  </si>
  <si>
    <t>453545919</t>
  </si>
  <si>
    <t>https://podminky.urs.cz/item/CS_URS_2025_01/340271021</t>
  </si>
  <si>
    <t>Příčky z pórobetonových tvárnic hladkých na tenké maltové lože objemová hmotnost do 500 kg/m3, tloušťka příčky 100 mm</t>
  </si>
  <si>
    <t>1420131464</t>
  </si>
  <si>
    <t>1,05*(1,38+1,51)</t>
  </si>
  <si>
    <t>Podkladní a spojovací vrstva vnitřních omítaných ploch penetrace nanášená ručně stěn</t>
  </si>
  <si>
    <t>2087004986</t>
  </si>
  <si>
    <t>1,05*1,51 "předsíň"</t>
  </si>
  <si>
    <t>1,05*1,51 "WC M"</t>
  </si>
  <si>
    <t>0,7*2,02+1,05*1,38 "šatna"</t>
  </si>
  <si>
    <t>0,7*2,02+1,05*1,38 "WC Ž"</t>
  </si>
  <si>
    <t>915882320</t>
  </si>
  <si>
    <t>-2087892932</t>
  </si>
  <si>
    <t>Omítka vápenocementová vnitřních ploch nanášená ručně Příplatek k cenám za každých dalších i započatých 5 mm tloušťky omítky přes 10 mm stěn</t>
  </si>
  <si>
    <t>-1129546495</t>
  </si>
  <si>
    <t>612325422</t>
  </si>
  <si>
    <t>Oprava vápenocementové omítky vnitřních ploch tl. omítky do 20 mm, v rozsahu opravované plochy přes 10 do 30%</t>
  </si>
  <si>
    <t>-1502226434</t>
  </si>
  <si>
    <t>https://podminky.urs.cz/item/CS_URS_2025_01/612325422</t>
  </si>
  <si>
    <t>2,4*7,42-0,7*2,02*2 "úklid"</t>
  </si>
  <si>
    <t>2,4*7,45-0,7*2,02*3-1,05*1,51 "předsíň"</t>
  </si>
  <si>
    <t>2,4*4,51-0,7*2,02*2-1,05*1,38 "WC Ž"</t>
  </si>
  <si>
    <t>2,4*4,75-0,7*2,02-1,05*1,51 "WC M"</t>
  </si>
  <si>
    <t>3,25*6,66-0,7*2,02 "úklid"</t>
  </si>
  <si>
    <t>3,25*(9,57-0,35-0,53-0,35)-0,7*2,02*4-1,05*1,38 "šatna"</t>
  </si>
  <si>
    <t>3,25*4,57-0,7*2,02 "WC"</t>
  </si>
  <si>
    <t>3,25*7,35-0,7*2,02 "sprcha"</t>
  </si>
  <si>
    <t>1373211756</t>
  </si>
  <si>
    <t>2,55 "úklid"</t>
  </si>
  <si>
    <t>3,41 "předsíň"</t>
  </si>
  <si>
    <t>1,31 "WC Ž"</t>
  </si>
  <si>
    <t>1,31 "WC M"</t>
  </si>
  <si>
    <t>2,36 "úklid"</t>
  </si>
  <si>
    <t>3,64 "šatna"</t>
  </si>
  <si>
    <t>1,23 "WC"</t>
  </si>
  <si>
    <t>3,36 "sprcha"</t>
  </si>
  <si>
    <t>-1040433911</t>
  </si>
  <si>
    <t>-1019572398</t>
  </si>
  <si>
    <t>971033631</t>
  </si>
  <si>
    <t>Vybourání otvorů ve zdivu základovém nebo nadzákladovém z cihel, tvárnic, příčkovek z cihel pálených na maltu vápennou nebo vápenocementovou plochy do 4 m2, tl. do 150 mm</t>
  </si>
  <si>
    <t>1942299741</t>
  </si>
  <si>
    <t>https://podminky.urs.cz/item/CS_URS_2025_01/971033631</t>
  </si>
  <si>
    <t>0,7*2,05</t>
  </si>
  <si>
    <t>1348088110</t>
  </si>
  <si>
    <t>-1244143510</t>
  </si>
  <si>
    <t>2,096*5 'Přepočtené koeficientem množství</t>
  </si>
  <si>
    <t>732522125</t>
  </si>
  <si>
    <t>1937638003</t>
  </si>
  <si>
    <t>709944963</t>
  </si>
  <si>
    <t>2,096*19 'Přepočtené koeficientem množství</t>
  </si>
  <si>
    <t>-1590256961</t>
  </si>
  <si>
    <t>649635895</t>
  </si>
  <si>
    <t>763122421</t>
  </si>
  <si>
    <t>Stěna šachtová ze sádrokartonových desek s nosnou konstrukcí z ocelových profilů CW, UW dvojitě opláštěná deskami protipožárními impregnovanými DFH2 tl. 2 x 12,5 mm bez izolace, EI 30, stěna tl. 75 mm, profil 50</t>
  </si>
  <si>
    <t>1701725864</t>
  </si>
  <si>
    <t>https://podminky.urs.cz/item/CS_URS_2025_01/763122421</t>
  </si>
  <si>
    <t>3,25*(0,35+0,53+0,35) "šatna"</t>
  </si>
  <si>
    <t>763121751</t>
  </si>
  <si>
    <t>Stěna předsazená ze sádrokartonových desek Příplatek k cenám za plochu do 6 m2 jednotlivě</t>
  </si>
  <si>
    <t>-1282210285</t>
  </si>
  <si>
    <t>https://podminky.urs.cz/item/CS_URS_2025_01/763121751</t>
  </si>
  <si>
    <t>-579348676</t>
  </si>
  <si>
    <t>763131414R</t>
  </si>
  <si>
    <t>Podhled ze sádrokartonových desek dvouvrstvá zavěšená spodní konstrukce z ocelových profilů CD, UD jednoduše opláštěná deskou impregnovanou H2, tl. 15 mm, bez izolace</t>
  </si>
  <si>
    <t>1925851943</t>
  </si>
  <si>
    <t>2,41 "úklid"</t>
  </si>
  <si>
    <t>3,34 "předsíň"</t>
  </si>
  <si>
    <t>1,2 "WC Ž"</t>
  </si>
  <si>
    <t>763131761</t>
  </si>
  <si>
    <t>Podhled ze sádrokartonových desek Příplatek k cenám za plochu do 3 m2 jednotlivě</t>
  </si>
  <si>
    <t>1301872608</t>
  </si>
  <si>
    <t>https://podminky.urs.cz/item/CS_URS_2025_01/763131761</t>
  </si>
  <si>
    <t>528594855</t>
  </si>
  <si>
    <t>763411116</t>
  </si>
  <si>
    <t>Sanitární příčky vhodné do mokrého prostředí dělící z kompaktních desek tl. 13 mm</t>
  </si>
  <si>
    <t>1012467487</t>
  </si>
  <si>
    <t>https://podminky.urs.cz/item/CS_URS_2025_01/763411116</t>
  </si>
  <si>
    <t>2,4*0,74-0,6*2,0 "úklid"</t>
  </si>
  <si>
    <t>2,4*0,98-0,8*2,0 "úklid"</t>
  </si>
  <si>
    <t>763411126</t>
  </si>
  <si>
    <t>Sanitární příčky vhodné do mokrého prostředí dveře vnitřní do sanitárních příček šířky do 800 mm, výšky do 2 000 mm z kompaktních desek včetně nerezového kování tl. 13 mm</t>
  </si>
  <si>
    <t>-286434334</t>
  </si>
  <si>
    <t>https://podminky.urs.cz/item/CS_URS_2025_01/763411126</t>
  </si>
  <si>
    <t>1 "úklid"</t>
  </si>
  <si>
    <t>2 "úklid"</t>
  </si>
  <si>
    <t>-1694832460</t>
  </si>
  <si>
    <t>-1564973354</t>
  </si>
  <si>
    <t>766000D01</t>
  </si>
  <si>
    <t>D+M - D01 - Dveře interiérové 700/1970 dřevěné plné otočné jednokřídlé hladké, včetně zárubně, veškerého příslušenství a parametrů dle tabulky vnitřních dveří v PD</t>
  </si>
  <si>
    <t>-1582629425</t>
  </si>
  <si>
    <t>Poznámka k položce:_x000d_
DVEŘE INTERIÉROVÉ DŘEVĚNÉ PLNÉ OTOČNÉ JEDNOKŘÍDLÉ HLADKÉ_x000d_
_x000d_
Skladba dveřního křídla: nosný smrkový rám, výplň voština, CPL_x000d_
Povrchová úprava: CPL, dřevodekor_x000d_
Zárubeň: ocelová, nátěr v odstínu křídla_x000d_
Kování: klika-klika, rozeta s WC zámkem_x000d_
Požární odolnost: -</t>
  </si>
  <si>
    <t>766000D02</t>
  </si>
  <si>
    <t>D+M - D02 - Dveře interiérové 700/1970 dřevěné plné otočné jednokřídlé hladké, bez zárubně, veškerého příslušenství a parametrů dle tabulky vnitřních dveří v PD</t>
  </si>
  <si>
    <t>-368491444</t>
  </si>
  <si>
    <t>Poznámka k položce:_x000d_
DVEŘE INTERIÉROVÉ DŘEVĚNÉ PLNÉ OTOČNÉ JEDNOKŘÍDLÉ HLADKÉ_x000d_
POUZE DVEŘNÍ KŘÍDLO_x000d_
_x000d_
Skladba dveřního křídla: nosný smrkový rám, výplň voština, CPL_x000d_
Povrchová úprava: CPL, dřevodekor_x000d_
Zárubeň: STÁVAJÍCÍ ocelová, nátěr v odstínu křídla_x000d_
Kování: klika-klika, rozeta s WC zámkem_x000d_
Požární odolnost: -</t>
  </si>
  <si>
    <t>-532941862</t>
  </si>
  <si>
    <t>-30430890</t>
  </si>
  <si>
    <t>S1:</t>
  </si>
  <si>
    <t>771121015</t>
  </si>
  <si>
    <t>Příprava podkladu před provedením dlažby nátěr kontaktní pro nesavé podklady na podlahu</t>
  </si>
  <si>
    <t>191648340</t>
  </si>
  <si>
    <t>https://podminky.urs.cz/item/CS_URS_2025_01/771121015</t>
  </si>
  <si>
    <t>-67921200</t>
  </si>
  <si>
    <t>191006924</t>
  </si>
  <si>
    <t>19,17*1,15</t>
  </si>
  <si>
    <t>1676538449</t>
  </si>
  <si>
    <t>864478958</t>
  </si>
  <si>
    <t>5,21-0,7*2-0,74 "úklid"</t>
  </si>
  <si>
    <t>7,45-0,7*3-1,35-0,78 "předsíň"</t>
  </si>
  <si>
    <t>5,14-0,7*2-0,98 "úklid"</t>
  </si>
  <si>
    <t>9,57-0,7*3-0,62-0,35 "šatna"</t>
  </si>
  <si>
    <t>2056730686</t>
  </si>
  <si>
    <t>15,55*1,15</t>
  </si>
  <si>
    <t>1754703882</t>
  </si>
  <si>
    <t>7,42-0,7*2 "úklid"</t>
  </si>
  <si>
    <t>7,45-0,7*3 "předsíň"</t>
  </si>
  <si>
    <t>4,51-0,7 "WC Ž"</t>
  </si>
  <si>
    <t>4,75-0,7 "WC M"</t>
  </si>
  <si>
    <t>6,66-0,7*2 "úklid"</t>
  </si>
  <si>
    <t>9,57-0,7*3 "šatna"</t>
  </si>
  <si>
    <t>4,57-0,7 "WC"</t>
  </si>
  <si>
    <t>7,35-0,7 "sprcha"</t>
  </si>
  <si>
    <t>-342335826</t>
  </si>
  <si>
    <t>19,17</t>
  </si>
  <si>
    <t>15,55*0,07</t>
  </si>
  <si>
    <t>672154799</t>
  </si>
  <si>
    <t>-374978364</t>
  </si>
  <si>
    <t>1,5*(0,4+0,25+0,45+0,99+1,24) "úklid"</t>
  </si>
  <si>
    <t>1,5*(0,78+2,22+0,78) "předsíň"</t>
  </si>
  <si>
    <t>2,1*4,51-0,7*2,02 "WC Ž"</t>
  </si>
  <si>
    <t>2,1*4,75-0,7*2,02 "WC M"</t>
  </si>
  <si>
    <t>1,5*(0,99+0,98+0,76) "úklid"</t>
  </si>
  <si>
    <t>2,1*4,57-0,7*2,02 "WC"</t>
  </si>
  <si>
    <t>2,1*7,35-0,7*2,02 "sprcha"</t>
  </si>
  <si>
    <t>-2056748873</t>
  </si>
  <si>
    <t>2,1*(3,69-0,74) "úklid"</t>
  </si>
  <si>
    <t>1,5*(1,35+0,78) "předsíň"</t>
  </si>
  <si>
    <t>2,1*(3,45-0,98) "úklid"</t>
  </si>
  <si>
    <t>1,5*(0,62+0,35) "šatna"</t>
  </si>
  <si>
    <t>1930064792</t>
  </si>
  <si>
    <t>1637722929</t>
  </si>
  <si>
    <t>0,3*(3,69-0,74) "úklid"</t>
  </si>
  <si>
    <t>0,3*(1,35+0,78) "předsíň"</t>
  </si>
  <si>
    <t>0,3*(4,51-0,7) "WC Ž"</t>
  </si>
  <si>
    <t>0,3*(4,75-0,7) "WC M"</t>
  </si>
  <si>
    <t>0,3*(3,45-0,98) "úklid"</t>
  </si>
  <si>
    <t>0,3*(0,62+0,35) "šatna"</t>
  </si>
  <si>
    <t>0,3*(4,57-0,7) "WC"</t>
  </si>
  <si>
    <t>0,3*(7,35-0,7-1,2-1,2)+2,0*(1,2+1,2) "sprcha"</t>
  </si>
  <si>
    <t>1988252450</t>
  </si>
  <si>
    <t>0,3*4 "úklid"</t>
  </si>
  <si>
    <t>0,3 "předsíň"</t>
  </si>
  <si>
    <t>0,3*4 "WC Ž"</t>
  </si>
  <si>
    <t>0,3*4 "WC M"</t>
  </si>
  <si>
    <t>0,3*2 "úklid"</t>
  </si>
  <si>
    <t>0,3 "šatna"</t>
  </si>
  <si>
    <t>0,3*4 "WC"</t>
  </si>
  <si>
    <t>0,3*3+2,0 "sprcha"</t>
  </si>
  <si>
    <t>1292554293</t>
  </si>
  <si>
    <t>2,1 "úklid"</t>
  </si>
  <si>
    <t>-643023824</t>
  </si>
  <si>
    <t>2,1*1,15</t>
  </si>
  <si>
    <t>-809344010</t>
  </si>
  <si>
    <t>-1423023377</t>
  </si>
  <si>
    <t>54,854*1,15</t>
  </si>
  <si>
    <t>-129449414</t>
  </si>
  <si>
    <t>2,1*3 "úklid"</t>
  </si>
  <si>
    <t>1,5 "předsíň"</t>
  </si>
  <si>
    <t>2,1*4 "WC Ž"</t>
  </si>
  <si>
    <t>2,1*4 "WC M"</t>
  </si>
  <si>
    <t>2,1*2 "úklid"</t>
  </si>
  <si>
    <t>1,5 "šatna"</t>
  </si>
  <si>
    <t>2,1*4 "WC"</t>
  </si>
  <si>
    <t>2,1*4 "sprcha"</t>
  </si>
  <si>
    <t>698258159</t>
  </si>
  <si>
    <t>-533146804</t>
  </si>
  <si>
    <t>1431431253</t>
  </si>
  <si>
    <t>2,41+2,4*7,42-0,7*2,02*2-2,1*(3,69-0,74) "úklid"</t>
  </si>
  <si>
    <t>3,34+2,4*7,45-0,7*2,02*3-1,5*(1,35+0,78) "předsíň"</t>
  </si>
  <si>
    <t>1,2+0,3*4,51 "WC Ž"</t>
  </si>
  <si>
    <t>1,31+0,3*4,75 "WC M"</t>
  </si>
  <si>
    <t>2,29+3,25*6,66-0,7*2,02-2,1*(3,49-0,98) "úklid"</t>
  </si>
  <si>
    <t>3,82+3,25*9,57-0,7*2,02*3-1,5*(0,62+0,35) "šatna"</t>
  </si>
  <si>
    <t>1,23+1,15*4,57 "WC"</t>
  </si>
  <si>
    <t>3,29+1,15*7,35 "sprcha"</t>
  </si>
  <si>
    <t>-1256193065</t>
  </si>
  <si>
    <t>-1272757102</t>
  </si>
  <si>
    <t>02 - Vodovod a zařizovací předměty</t>
  </si>
  <si>
    <t>-691125298</t>
  </si>
  <si>
    <t>-1808912679</t>
  </si>
  <si>
    <t>-1231873848</t>
  </si>
  <si>
    <t>922008513</t>
  </si>
  <si>
    <t>-1950944639</t>
  </si>
  <si>
    <t>-1106692281</t>
  </si>
  <si>
    <t>-998574080</t>
  </si>
  <si>
    <t>-1458087057</t>
  </si>
  <si>
    <t>1046979245</t>
  </si>
  <si>
    <t>-1482379359</t>
  </si>
  <si>
    <t>1714748283</t>
  </si>
  <si>
    <t>-735186042</t>
  </si>
  <si>
    <t>-2089950944</t>
  </si>
  <si>
    <t>-380911999</t>
  </si>
  <si>
    <t>1456358754</t>
  </si>
  <si>
    <t>1133061765</t>
  </si>
  <si>
    <t>63953428</t>
  </si>
  <si>
    <t>-1202296792</t>
  </si>
  <si>
    <t>-1902329396</t>
  </si>
  <si>
    <t>-815966367</t>
  </si>
  <si>
    <t>Demontáž výlevek bez výtokových armatur + ekologická likvidace</t>
  </si>
  <si>
    <t>-650961938</t>
  </si>
  <si>
    <t>722-099</t>
  </si>
  <si>
    <t>Demontáž pisoárů + ekologická likvidace</t>
  </si>
  <si>
    <t>1973897288</t>
  </si>
  <si>
    <t>-1452051782</t>
  </si>
  <si>
    <t>-1163451871</t>
  </si>
  <si>
    <t>Demontáž výlevkové baterie + ekologická likvidace</t>
  </si>
  <si>
    <t>2012731393</t>
  </si>
  <si>
    <t>-767825801</t>
  </si>
  <si>
    <t>-2040481581</t>
  </si>
  <si>
    <t>1819320725</t>
  </si>
  <si>
    <t>-888706645</t>
  </si>
  <si>
    <t>-836556248</t>
  </si>
  <si>
    <t>-1633847666</t>
  </si>
  <si>
    <t>-2094729520</t>
  </si>
  <si>
    <t>-845712835</t>
  </si>
  <si>
    <t>-676624899</t>
  </si>
  <si>
    <t>543589662</t>
  </si>
  <si>
    <t>1220176099</t>
  </si>
  <si>
    <t>112193564</t>
  </si>
  <si>
    <t>722-045</t>
  </si>
  <si>
    <t>výlevka keramická závěsná bílá</t>
  </si>
  <si>
    <t>-1698781484</t>
  </si>
  <si>
    <t>722-046</t>
  </si>
  <si>
    <t>baterie výlevková, chrom</t>
  </si>
  <si>
    <t>1655495648</t>
  </si>
  <si>
    <t>1196768922</t>
  </si>
  <si>
    <t>-1388588803</t>
  </si>
  <si>
    <t>399360813</t>
  </si>
  <si>
    <t>722-047</t>
  </si>
  <si>
    <t>montáž výlevky (usazení, zapojení)</t>
  </si>
  <si>
    <t>-2079084979</t>
  </si>
  <si>
    <t>1090128956</t>
  </si>
  <si>
    <t>-1519564213</t>
  </si>
  <si>
    <t>206955752</t>
  </si>
  <si>
    <t>-522244566</t>
  </si>
  <si>
    <t>03 - Kanalizace</t>
  </si>
  <si>
    <t>897626180</t>
  </si>
  <si>
    <t>-1336713655</t>
  </si>
  <si>
    <t>-207091720</t>
  </si>
  <si>
    <t>1335117168</t>
  </si>
  <si>
    <t>-1057523240</t>
  </si>
  <si>
    <t>-1104230158</t>
  </si>
  <si>
    <t>-1903512886</t>
  </si>
  <si>
    <t>460604618</t>
  </si>
  <si>
    <t>-648332104</t>
  </si>
  <si>
    <t>-906200466</t>
  </si>
  <si>
    <t>-833111627</t>
  </si>
  <si>
    <t>-1488899781</t>
  </si>
  <si>
    <t>-1965162785</t>
  </si>
  <si>
    <t>-199461518</t>
  </si>
  <si>
    <t>-1707967754</t>
  </si>
  <si>
    <t>-1055775629</t>
  </si>
  <si>
    <t>482457901</t>
  </si>
  <si>
    <t>04 - Vzduchotechnika</t>
  </si>
  <si>
    <t>777976679</t>
  </si>
  <si>
    <t>1242233983</t>
  </si>
  <si>
    <t>-1105643234</t>
  </si>
  <si>
    <t>-1353553578</t>
  </si>
  <si>
    <t>327595210</t>
  </si>
  <si>
    <t>-7589076</t>
  </si>
  <si>
    <t>1867540490</t>
  </si>
  <si>
    <t>-1548903610</t>
  </si>
  <si>
    <t>1625979373</t>
  </si>
  <si>
    <t>741029443</t>
  </si>
  <si>
    <t>850303311</t>
  </si>
  <si>
    <t>-923828111</t>
  </si>
  <si>
    <t>1837357965</t>
  </si>
  <si>
    <t>600358047</t>
  </si>
  <si>
    <t>64339007</t>
  </si>
  <si>
    <t>-1822004571</t>
  </si>
  <si>
    <t>05 - Silnoproud</t>
  </si>
  <si>
    <t>Montáž stropní svítidlo</t>
  </si>
  <si>
    <t>Stropní svítidlo s integrovaným pohybovým čidlem - přesný typ určí investor</t>
  </si>
  <si>
    <t>Stropní svítidlo - přesný typ určí investor</t>
  </si>
  <si>
    <t>Nástěnné svítidlo - přesný typ určí investor</t>
  </si>
  <si>
    <t>741 - R - 004</t>
  </si>
  <si>
    <t>358 - R - 005</t>
  </si>
  <si>
    <t>555 - R - 006</t>
  </si>
  <si>
    <t>Revize rozvaděče</t>
  </si>
  <si>
    <t>741 - R - 007</t>
  </si>
  <si>
    <t>358 - R - 008</t>
  </si>
  <si>
    <t>010001000</t>
  </si>
  <si>
    <t>Průzkumné, zeměměřičské a projektové práce</t>
  </si>
  <si>
    <t>…</t>
  </si>
  <si>
    <t>1024</t>
  </si>
  <si>
    <t>-1799962057</t>
  </si>
  <si>
    <t>https://podminky.urs.cz/item/CS_URS_2025_01/010001000</t>
  </si>
  <si>
    <t>020001000</t>
  </si>
  <si>
    <t>Příprava staveniště</t>
  </si>
  <si>
    <t>1530313871</t>
  </si>
  <si>
    <t>https://podminky.urs.cz/item/CS_URS_2025_01/020001000</t>
  </si>
  <si>
    <t>030001000</t>
  </si>
  <si>
    <t>Zařízení staveniště</t>
  </si>
  <si>
    <t>-2090055722</t>
  </si>
  <si>
    <t>https://podminky.urs.cz/item/CS_URS_2025_01/030001000</t>
  </si>
  <si>
    <t>040001000</t>
  </si>
  <si>
    <t>Inženýrská činnost</t>
  </si>
  <si>
    <t>-1461055075</t>
  </si>
  <si>
    <t>https://podminky.urs.cz/item/CS_URS_2025_01/040001000</t>
  </si>
  <si>
    <t>060001000</t>
  </si>
  <si>
    <t>Územní vlivy</t>
  </si>
  <si>
    <t>-1955427247</t>
  </si>
  <si>
    <t>https://podminky.urs.cz/item/CS_URS_2025_01/060001000</t>
  </si>
  <si>
    <t>070001000</t>
  </si>
  <si>
    <t>Provozní vlivy</t>
  </si>
  <si>
    <t>-1166231848</t>
  </si>
  <si>
    <t>https://podminky.urs.cz/item/CS_URS_2025_01/070001000</t>
  </si>
  <si>
    <t>090001000</t>
  </si>
  <si>
    <t>-284213199</t>
  </si>
  <si>
    <t>https://podminky.urs.cz/item/CS_URS_2025_01/090001000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</si>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</sst>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167" fontId="38" fillId="2" borderId="23" xfId="0" applyNumberFormat="1" applyFont="1" applyFill="1" applyBorder="1" applyAlignment="1" applyProtection="1">
      <alignment vertical="center"/>
      <protection locked="0"/>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340271025" TargetMode="External" /><Relationship Id="rId2" Type="http://schemas.openxmlformats.org/officeDocument/2006/relationships/hyperlink" Target="https://podminky.urs.cz/item/CS_URS_2025_01/342272225" TargetMode="External" /><Relationship Id="rId3" Type="http://schemas.openxmlformats.org/officeDocument/2006/relationships/hyperlink" Target="https://podminky.urs.cz/item/CS_URS_2025_01/317142420" TargetMode="External" /><Relationship Id="rId4" Type="http://schemas.openxmlformats.org/officeDocument/2006/relationships/hyperlink" Target="https://podminky.urs.cz/item/CS_URS_2025_01/317142422" TargetMode="External" /><Relationship Id="rId5" Type="http://schemas.openxmlformats.org/officeDocument/2006/relationships/hyperlink" Target="https://podminky.urs.cz/item/CS_URS_2025_01/612131121" TargetMode="External" /><Relationship Id="rId6" Type="http://schemas.openxmlformats.org/officeDocument/2006/relationships/hyperlink" Target="https://podminky.urs.cz/item/CS_URS_2025_01/612131101" TargetMode="External" /><Relationship Id="rId7" Type="http://schemas.openxmlformats.org/officeDocument/2006/relationships/hyperlink" Target="https://podminky.urs.cz/item/CS_URS_2025_01/612321121" TargetMode="External" /><Relationship Id="rId8" Type="http://schemas.openxmlformats.org/officeDocument/2006/relationships/hyperlink" Target="https://podminky.urs.cz/item/CS_URS_2025_01/612321141" TargetMode="External" /><Relationship Id="rId9" Type="http://schemas.openxmlformats.org/officeDocument/2006/relationships/hyperlink" Target="https://podminky.urs.cz/item/CS_URS_2025_01/612321191" TargetMode="External" /><Relationship Id="rId10" Type="http://schemas.openxmlformats.org/officeDocument/2006/relationships/hyperlink" Target="https://podminky.urs.cz/item/CS_URS_2025_01/611131121" TargetMode="External" /><Relationship Id="rId11" Type="http://schemas.openxmlformats.org/officeDocument/2006/relationships/hyperlink" Target="https://podminky.urs.cz/item/CS_URS_2025_01/611131101" TargetMode="External" /><Relationship Id="rId12" Type="http://schemas.openxmlformats.org/officeDocument/2006/relationships/hyperlink" Target="https://podminky.urs.cz/item/CS_URS_2025_01/611321141" TargetMode="External" /><Relationship Id="rId13" Type="http://schemas.openxmlformats.org/officeDocument/2006/relationships/hyperlink" Target="https://podminky.urs.cz/item/CS_URS_2025_01/611321191" TargetMode="External" /><Relationship Id="rId14" Type="http://schemas.openxmlformats.org/officeDocument/2006/relationships/hyperlink" Target="https://podminky.urs.cz/item/CS_URS_2025_01/619991011" TargetMode="External" /><Relationship Id="rId15" Type="http://schemas.openxmlformats.org/officeDocument/2006/relationships/hyperlink" Target="https://podminky.urs.cz/item/CS_URS_2025_01/949101112" TargetMode="External" /><Relationship Id="rId16" Type="http://schemas.openxmlformats.org/officeDocument/2006/relationships/hyperlink" Target="https://podminky.urs.cz/item/CS_URS_2025_01/952901111" TargetMode="External" /><Relationship Id="rId17" Type="http://schemas.openxmlformats.org/officeDocument/2006/relationships/hyperlink" Target="https://podminky.urs.cz/item/CS_URS_2025_01/962031132" TargetMode="External" /><Relationship Id="rId18" Type="http://schemas.openxmlformats.org/officeDocument/2006/relationships/hyperlink" Target="https://podminky.urs.cz/item/CS_URS_2025_01/968072455" TargetMode="External" /><Relationship Id="rId19" Type="http://schemas.openxmlformats.org/officeDocument/2006/relationships/hyperlink" Target="https://podminky.urs.cz/item/CS_URS_2025_01/978013191" TargetMode="External" /><Relationship Id="rId20" Type="http://schemas.openxmlformats.org/officeDocument/2006/relationships/hyperlink" Target="https://podminky.urs.cz/item/CS_URS_2025_01/978011191" TargetMode="External" /><Relationship Id="rId21" Type="http://schemas.openxmlformats.org/officeDocument/2006/relationships/hyperlink" Target="https://podminky.urs.cz/item/CS_URS_2025_01/997013159" TargetMode="External" /><Relationship Id="rId22" Type="http://schemas.openxmlformats.org/officeDocument/2006/relationships/hyperlink" Target="https://podminky.urs.cz/item/CS_URS_2025_01/997013219" TargetMode="External" /><Relationship Id="rId23" Type="http://schemas.openxmlformats.org/officeDocument/2006/relationships/hyperlink" Target="https://podminky.urs.cz/item/CS_URS_2025_01/997006002" TargetMode="External" /><Relationship Id="rId24" Type="http://schemas.openxmlformats.org/officeDocument/2006/relationships/hyperlink" Target="https://podminky.urs.cz/item/CS_URS_2025_01/997006512" TargetMode="External" /><Relationship Id="rId25" Type="http://schemas.openxmlformats.org/officeDocument/2006/relationships/hyperlink" Target="https://podminky.urs.cz/item/CS_URS_2025_01/997006519" TargetMode="External" /><Relationship Id="rId26" Type="http://schemas.openxmlformats.org/officeDocument/2006/relationships/hyperlink" Target="https://podminky.urs.cz/item/CS_URS_2025_01/997013631" TargetMode="External" /><Relationship Id="rId27" Type="http://schemas.openxmlformats.org/officeDocument/2006/relationships/hyperlink" Target="https://podminky.urs.cz/item/CS_URS_2025_01/998011011" TargetMode="External" /><Relationship Id="rId28" Type="http://schemas.openxmlformats.org/officeDocument/2006/relationships/hyperlink" Target="https://podminky.urs.cz/item/CS_URS_2025_01/763121590" TargetMode="External" /><Relationship Id="rId29" Type="http://schemas.openxmlformats.org/officeDocument/2006/relationships/hyperlink" Target="https://podminky.urs.cz/item/CS_URS_2025_01/763121714" TargetMode="External" /><Relationship Id="rId30" Type="http://schemas.openxmlformats.org/officeDocument/2006/relationships/hyperlink" Target="https://podminky.urs.cz/item/CS_URS_2025_01/763131612" TargetMode="External" /><Relationship Id="rId31" Type="http://schemas.openxmlformats.org/officeDocument/2006/relationships/hyperlink" Target="https://podminky.urs.cz/item/CS_URS_2025_01/763131622" TargetMode="External" /><Relationship Id="rId32" Type="http://schemas.openxmlformats.org/officeDocument/2006/relationships/hyperlink" Target="https://podminky.urs.cz/item/CS_URS_2025_01/763131714" TargetMode="External" /><Relationship Id="rId33" Type="http://schemas.openxmlformats.org/officeDocument/2006/relationships/hyperlink" Target="https://podminky.urs.cz/item/CS_URS_2025_01/763172322" TargetMode="External" /><Relationship Id="rId34" Type="http://schemas.openxmlformats.org/officeDocument/2006/relationships/hyperlink" Target="https://podminky.urs.cz/item/CS_URS_2025_01/763172377" TargetMode="External" /><Relationship Id="rId35" Type="http://schemas.openxmlformats.org/officeDocument/2006/relationships/hyperlink" Target="https://podminky.urs.cz/item/CS_URS_2025_01/998763324" TargetMode="External" /><Relationship Id="rId36" Type="http://schemas.openxmlformats.org/officeDocument/2006/relationships/hyperlink" Target="https://podminky.urs.cz/item/CS_URS_2025_01/766691914" TargetMode="External" /><Relationship Id="rId37" Type="http://schemas.openxmlformats.org/officeDocument/2006/relationships/hyperlink" Target="https://podminky.urs.cz/item/CS_URS_2025_01/998766214" TargetMode="External" /><Relationship Id="rId38" Type="http://schemas.openxmlformats.org/officeDocument/2006/relationships/hyperlink" Target="https://podminky.urs.cz/item/CS_URS_2025_01/771573810" TargetMode="External" /><Relationship Id="rId39" Type="http://schemas.openxmlformats.org/officeDocument/2006/relationships/hyperlink" Target="https://podminky.urs.cz/item/CS_URS_2025_01/771111011" TargetMode="External" /><Relationship Id="rId40" Type="http://schemas.openxmlformats.org/officeDocument/2006/relationships/hyperlink" Target="https://podminky.urs.cz/item/CS_URS_2025_01/771121011" TargetMode="External" /><Relationship Id="rId41" Type="http://schemas.openxmlformats.org/officeDocument/2006/relationships/hyperlink" Target="https://podminky.urs.cz/item/CS_URS_2025_01/771591112" TargetMode="External" /><Relationship Id="rId42" Type="http://schemas.openxmlformats.org/officeDocument/2006/relationships/hyperlink" Target="https://podminky.urs.cz/item/CS_URS_2025_01/771591264" TargetMode="External" /><Relationship Id="rId43" Type="http://schemas.openxmlformats.org/officeDocument/2006/relationships/hyperlink" Target="https://podminky.urs.cz/item/CS_URS_2025_01/771591241" TargetMode="External" /><Relationship Id="rId44" Type="http://schemas.openxmlformats.org/officeDocument/2006/relationships/hyperlink" Target="https://podminky.urs.cz/item/CS_URS_2025_01/771591242" TargetMode="External" /><Relationship Id="rId45" Type="http://schemas.openxmlformats.org/officeDocument/2006/relationships/hyperlink" Target="https://podminky.urs.cz/item/CS_URS_2025_01/771574112" TargetMode="External" /><Relationship Id="rId46" Type="http://schemas.openxmlformats.org/officeDocument/2006/relationships/hyperlink" Target="https://podminky.urs.cz/item/CS_URS_2025_01/771577111" TargetMode="External" /><Relationship Id="rId47" Type="http://schemas.openxmlformats.org/officeDocument/2006/relationships/hyperlink" Target="https://podminky.urs.cz/item/CS_URS_2025_01/771474112" TargetMode="External" /><Relationship Id="rId48" Type="http://schemas.openxmlformats.org/officeDocument/2006/relationships/hyperlink" Target="https://podminky.urs.cz/item/CS_URS_2025_01/771591115" TargetMode="External" /><Relationship Id="rId49" Type="http://schemas.openxmlformats.org/officeDocument/2006/relationships/hyperlink" Target="https://podminky.urs.cz/item/CS_URS_2025_01/771592011" TargetMode="External" /><Relationship Id="rId50" Type="http://schemas.openxmlformats.org/officeDocument/2006/relationships/hyperlink" Target="https://podminky.urs.cz/item/CS_URS_2025_01/998771114" TargetMode="External" /><Relationship Id="rId51" Type="http://schemas.openxmlformats.org/officeDocument/2006/relationships/hyperlink" Target="https://podminky.urs.cz/item/CS_URS_2025_01/775111115" TargetMode="External" /><Relationship Id="rId52" Type="http://schemas.openxmlformats.org/officeDocument/2006/relationships/hyperlink" Target="https://podminky.urs.cz/item/CS_URS_2025_01/775111311" TargetMode="External" /><Relationship Id="rId53" Type="http://schemas.openxmlformats.org/officeDocument/2006/relationships/hyperlink" Target="https://podminky.urs.cz/item/CS_URS_2025_01/775141112" TargetMode="External" /><Relationship Id="rId54" Type="http://schemas.openxmlformats.org/officeDocument/2006/relationships/hyperlink" Target="https://podminky.urs.cz/item/CS_URS_2025_01/775121321" TargetMode="External" /><Relationship Id="rId55" Type="http://schemas.openxmlformats.org/officeDocument/2006/relationships/hyperlink" Target="https://podminky.urs.cz/item/CS_URS_2025_01/775591191" TargetMode="External" /><Relationship Id="rId56" Type="http://schemas.openxmlformats.org/officeDocument/2006/relationships/hyperlink" Target="https://podminky.urs.cz/item/CS_URS_2025_01/775541161" TargetMode="External" /><Relationship Id="rId57" Type="http://schemas.openxmlformats.org/officeDocument/2006/relationships/hyperlink" Target="https://podminky.urs.cz/item/CS_URS_2025_01/775413401" TargetMode="External" /><Relationship Id="rId58" Type="http://schemas.openxmlformats.org/officeDocument/2006/relationships/hyperlink" Target="https://podminky.urs.cz/item/CS_URS_2025_01/998775114" TargetMode="External" /><Relationship Id="rId59" Type="http://schemas.openxmlformats.org/officeDocument/2006/relationships/hyperlink" Target="https://podminky.urs.cz/item/CS_URS_2025_01/776201812" TargetMode="External" /><Relationship Id="rId60" Type="http://schemas.openxmlformats.org/officeDocument/2006/relationships/hyperlink" Target="https://podminky.urs.cz/item/CS_URS_2025_01/781473810" TargetMode="External" /><Relationship Id="rId61" Type="http://schemas.openxmlformats.org/officeDocument/2006/relationships/hyperlink" Target="https://podminky.urs.cz/item/CS_URS_2025_01/781111011" TargetMode="External" /><Relationship Id="rId62" Type="http://schemas.openxmlformats.org/officeDocument/2006/relationships/hyperlink" Target="https://podminky.urs.cz/item/CS_URS_2025_01/781121011" TargetMode="External" /><Relationship Id="rId63" Type="http://schemas.openxmlformats.org/officeDocument/2006/relationships/hyperlink" Target="https://podminky.urs.cz/item/CS_URS_2025_01/781131112" TargetMode="External" /><Relationship Id="rId64" Type="http://schemas.openxmlformats.org/officeDocument/2006/relationships/hyperlink" Target="https://podminky.urs.cz/item/CS_URS_2025_01/781131232" TargetMode="External" /><Relationship Id="rId65" Type="http://schemas.openxmlformats.org/officeDocument/2006/relationships/hyperlink" Target="https://podminky.urs.cz/item/CS_URS_2023_01/781161021" TargetMode="External" /><Relationship Id="rId66" Type="http://schemas.openxmlformats.org/officeDocument/2006/relationships/hyperlink" Target="https://podminky.urs.cz/item/CS_URS_2025_01/781474112" TargetMode="External" /><Relationship Id="rId67" Type="http://schemas.openxmlformats.org/officeDocument/2006/relationships/hyperlink" Target="https://podminky.urs.cz/item/CS_URS_2025_01/781495115" TargetMode="External" /><Relationship Id="rId68" Type="http://schemas.openxmlformats.org/officeDocument/2006/relationships/hyperlink" Target="https://podminky.urs.cz/item/CS_URS_2025_01/781495211" TargetMode="External" /><Relationship Id="rId69" Type="http://schemas.openxmlformats.org/officeDocument/2006/relationships/hyperlink" Target="https://podminky.urs.cz/item/CS_URS_2025_01/998781114" TargetMode="External" /><Relationship Id="rId70" Type="http://schemas.openxmlformats.org/officeDocument/2006/relationships/hyperlink" Target="https://podminky.urs.cz/item/CS_URS_2025_01/784111001" TargetMode="External" /><Relationship Id="rId71" Type="http://schemas.openxmlformats.org/officeDocument/2006/relationships/hyperlink" Target="https://podminky.urs.cz/item/CS_URS_2025_01/784181101" TargetMode="External" /><Relationship Id="rId72" Type="http://schemas.openxmlformats.org/officeDocument/2006/relationships/hyperlink" Target="https://podminky.urs.cz/item/CS_URS_2025_01/784211101" TargetMode="External" /><Relationship Id="rId7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98766214" TargetMode="External" /><Relationship Id="rId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122016" TargetMode="External" /><Relationship Id="rId3" Type="http://schemas.openxmlformats.org/officeDocument/2006/relationships/hyperlink" Target="https://podminky.urs.cz/item/CS_URS_2025_01/977342121" TargetMode="External" /><Relationship Id="rId4" Type="http://schemas.openxmlformats.org/officeDocument/2006/relationships/hyperlink" Target="https://podminky.urs.cz/item/CS_URS_2025_01/741120001" TargetMode="External" /><Relationship Id="rId5" Type="http://schemas.openxmlformats.org/officeDocument/2006/relationships/hyperlink" Target="https://podminky.urs.cz/item/CS_URS_2025_01/741313001" TargetMode="External" /><Relationship Id="rId6" Type="http://schemas.openxmlformats.org/officeDocument/2006/relationships/hyperlink" Target="https://podminky.urs.cz/item/CS_URS_2025_01/741310101" TargetMode="External" /><Relationship Id="rId7" Type="http://schemas.openxmlformats.org/officeDocument/2006/relationships/hyperlink" Target="https://podminky.urs.cz/item/CS_URS_2025_01/741310121" TargetMode="External" /><Relationship Id="rId8" Type="http://schemas.openxmlformats.org/officeDocument/2006/relationships/hyperlink" Target="https://podminky.urs.cz/item/CS_URS_2025_01/741330731" TargetMode="External" /><Relationship Id="rId9" Type="http://schemas.openxmlformats.org/officeDocument/2006/relationships/hyperlink" Target="https://podminky.urs.cz/item/CS_URS_2025_01/741311004" TargetMode="External" /><Relationship Id="rId10" Type="http://schemas.openxmlformats.org/officeDocument/2006/relationships/hyperlink" Target="https://podminky.urs.cz/item/CS_URS_2025_01/741112061" TargetMode="External" /><Relationship Id="rId11" Type="http://schemas.openxmlformats.org/officeDocument/2006/relationships/hyperlink" Target="https://podminky.urs.cz/item/CS_URS_2025_01/741372112" TargetMode="External" /><Relationship Id="rId12" Type="http://schemas.openxmlformats.org/officeDocument/2006/relationships/hyperlink" Target="https://podminky.urs.cz/item/CS_URS_2025_01/741372112" TargetMode="External" /><Relationship Id="rId13" Type="http://schemas.openxmlformats.org/officeDocument/2006/relationships/hyperlink" Target="https://podminky.urs.cz/item/CS_URS_2025_01/741372112" TargetMode="External" /><Relationship Id="rId14" Type="http://schemas.openxmlformats.org/officeDocument/2006/relationships/hyperlink" Target="https://podminky.urs.cz/item/CS_URS_2025_01/741372002" TargetMode="External" /><Relationship Id="rId15" Type="http://schemas.openxmlformats.org/officeDocument/2006/relationships/hyperlink" Target="https://podminky.urs.cz/item/CS_URS_2025_01/741372002.1" TargetMode="External" /><Relationship Id="rId16" Type="http://schemas.openxmlformats.org/officeDocument/2006/relationships/hyperlink" Target="https://podminky.urs.cz/item/CS_URS_2025_01/HZS2231" TargetMode="External" /><Relationship Id="rId17" Type="http://schemas.openxmlformats.org/officeDocument/2006/relationships/hyperlink" Target="https://podminky.urs.cz/item/CS_URS_2025_01/741210002" TargetMode="External" /><Relationship Id="rId18" Type="http://schemas.openxmlformats.org/officeDocument/2006/relationships/hyperlink" Target="https://podminky.urs.cz/item/CS_URS_2025_01/741320105" TargetMode="External" /><Relationship Id="rId19" Type="http://schemas.openxmlformats.org/officeDocument/2006/relationships/hyperlink" Target="https://podminky.urs.cz/item/CS_URS_2025_01/741320101" TargetMode="External" /><Relationship Id="rId20" Type="http://schemas.openxmlformats.org/officeDocument/2006/relationships/hyperlink" Target="https://podminky.urs.cz/item/CS_URS_2025_01/741321041" TargetMode="External" /><Relationship Id="rId21" Type="http://schemas.openxmlformats.org/officeDocument/2006/relationships/hyperlink" Target="https://podminky.urs.cz/item/CS_URS_2025_01/741231012" TargetMode="External" /><Relationship Id="rId22" Type="http://schemas.openxmlformats.org/officeDocument/2006/relationships/hyperlink" Target="https://podminky.urs.cz/item/CS_URS_2025_01/741%20-%20R%20-%20011" TargetMode="External" /><Relationship Id="rId23"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949101112" TargetMode="External" /><Relationship Id="rId2" Type="http://schemas.openxmlformats.org/officeDocument/2006/relationships/hyperlink" Target="https://podminky.urs.cz/item/CS_URS_2025_01/952901111" TargetMode="External" /><Relationship Id="rId3" Type="http://schemas.openxmlformats.org/officeDocument/2006/relationships/hyperlink" Target="https://podminky.urs.cz/item/CS_URS_2025_01/997013159" TargetMode="External" /><Relationship Id="rId4" Type="http://schemas.openxmlformats.org/officeDocument/2006/relationships/hyperlink" Target="https://podminky.urs.cz/item/CS_URS_2025_01/997013219" TargetMode="External" /><Relationship Id="rId5" Type="http://schemas.openxmlformats.org/officeDocument/2006/relationships/hyperlink" Target="https://podminky.urs.cz/item/CS_URS_2025_01/997006002" TargetMode="External" /><Relationship Id="rId6" Type="http://schemas.openxmlformats.org/officeDocument/2006/relationships/hyperlink" Target="https://podminky.urs.cz/item/CS_URS_2025_01/997006512" TargetMode="External" /><Relationship Id="rId7" Type="http://schemas.openxmlformats.org/officeDocument/2006/relationships/hyperlink" Target="https://podminky.urs.cz/item/CS_URS_2025_01/997006519" TargetMode="External" /><Relationship Id="rId8" Type="http://schemas.openxmlformats.org/officeDocument/2006/relationships/hyperlink" Target="https://podminky.urs.cz/item/CS_URS_2025_01/997013631" TargetMode="External" /><Relationship Id="rId9" Type="http://schemas.openxmlformats.org/officeDocument/2006/relationships/hyperlink" Target="https://podminky.urs.cz/item/CS_URS_2025_01/998011011" TargetMode="External" /><Relationship Id="rId10" Type="http://schemas.openxmlformats.org/officeDocument/2006/relationships/hyperlink" Target="https://podminky.urs.cz/item/CS_URS_2025_01/763111314" TargetMode="External" /><Relationship Id="rId11" Type="http://schemas.openxmlformats.org/officeDocument/2006/relationships/hyperlink" Target="https://podminky.urs.cz/item/CS_URS_2025_01/763111751" TargetMode="External" /><Relationship Id="rId12" Type="http://schemas.openxmlformats.org/officeDocument/2006/relationships/hyperlink" Target="https://podminky.urs.cz/item/CS_URS_2025_01/763181420" TargetMode="External" /><Relationship Id="rId13" Type="http://schemas.openxmlformats.org/officeDocument/2006/relationships/hyperlink" Target="https://podminky.urs.cz/item/CS_URS_2025_01/763111717" TargetMode="External" /><Relationship Id="rId14" Type="http://schemas.openxmlformats.org/officeDocument/2006/relationships/hyperlink" Target="https://podminky.urs.cz/item/CS_URS_2025_01/998763324" TargetMode="External" /><Relationship Id="rId15" Type="http://schemas.openxmlformats.org/officeDocument/2006/relationships/hyperlink" Target="https://podminky.urs.cz/item/CS_URS_2025_01/998766214" TargetMode="External" /><Relationship Id="rId16" Type="http://schemas.openxmlformats.org/officeDocument/2006/relationships/hyperlink" Target="https://podminky.urs.cz/item/CS_URS_2025_01/776201812" TargetMode="External" /><Relationship Id="rId17" Type="http://schemas.openxmlformats.org/officeDocument/2006/relationships/hyperlink" Target="https://podminky.urs.cz/item/CS_URS_2025_01/776410811" TargetMode="External" /><Relationship Id="rId18" Type="http://schemas.openxmlformats.org/officeDocument/2006/relationships/hyperlink" Target="https://podminky.urs.cz/item/CS_URS_2025_01/776421111" TargetMode="External" /><Relationship Id="rId19" Type="http://schemas.openxmlformats.org/officeDocument/2006/relationships/hyperlink" Target="https://podminky.urs.cz/item/CS_URS_2025_01/998776114" TargetMode="External" /><Relationship Id="rId20" Type="http://schemas.openxmlformats.org/officeDocument/2006/relationships/hyperlink" Target="https://podminky.urs.cz/item/CS_URS_2025_01/784111001" TargetMode="External" /><Relationship Id="rId21" Type="http://schemas.openxmlformats.org/officeDocument/2006/relationships/hyperlink" Target="https://podminky.urs.cz/item/CS_URS_2025_01/784181101" TargetMode="External" /><Relationship Id="rId22" Type="http://schemas.openxmlformats.org/officeDocument/2006/relationships/hyperlink" Target="https://podminky.urs.cz/item/CS_URS_2025_01/784211101" TargetMode="External" /><Relationship Id="rId2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122016" TargetMode="External" /><Relationship Id="rId3" Type="http://schemas.openxmlformats.org/officeDocument/2006/relationships/hyperlink" Target="https://podminky.urs.cz/item/CS_URS_2025_01/977342121" TargetMode="External" /><Relationship Id="rId4" Type="http://schemas.openxmlformats.org/officeDocument/2006/relationships/hyperlink" Target="https://podminky.urs.cz/item/CS_URS_2025_01/741313001" TargetMode="External" /><Relationship Id="rId5" Type="http://schemas.openxmlformats.org/officeDocument/2006/relationships/hyperlink" Target="https://podminky.urs.cz/item/CS_URS_2025_01/741310101" TargetMode="External" /><Relationship Id="rId6" Type="http://schemas.openxmlformats.org/officeDocument/2006/relationships/hyperlink" Target="https://podminky.urs.cz/item/CS_URS_2025_01/741112061" TargetMode="External" /><Relationship Id="rId7" Type="http://schemas.openxmlformats.org/officeDocument/2006/relationships/hyperlink" Target="https://podminky.urs.cz/item/CS_URS_2025_01/741372112" TargetMode="External" /><Relationship Id="rId8" Type="http://schemas.openxmlformats.org/officeDocument/2006/relationships/hyperlink" Target="https://podminky.urs.cz/item/CS_URS_2025_01/HZS2231" TargetMode="External" /><Relationship Id="rId9"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340271021" TargetMode="External" /><Relationship Id="rId2" Type="http://schemas.openxmlformats.org/officeDocument/2006/relationships/hyperlink" Target="https://podminky.urs.cz/item/CS_URS_2025_01/342272225" TargetMode="External" /><Relationship Id="rId3" Type="http://schemas.openxmlformats.org/officeDocument/2006/relationships/hyperlink" Target="https://podminky.urs.cz/item/CS_URS_2025_01/612131121" TargetMode="External" /><Relationship Id="rId4" Type="http://schemas.openxmlformats.org/officeDocument/2006/relationships/hyperlink" Target="https://podminky.urs.cz/item/CS_URS_2025_01/612131101" TargetMode="External" /><Relationship Id="rId5" Type="http://schemas.openxmlformats.org/officeDocument/2006/relationships/hyperlink" Target="https://podminky.urs.cz/item/CS_URS_2025_01/612321141" TargetMode="External" /><Relationship Id="rId6" Type="http://schemas.openxmlformats.org/officeDocument/2006/relationships/hyperlink" Target="https://podminky.urs.cz/item/CS_URS_2025_01/612321191" TargetMode="External" /><Relationship Id="rId7" Type="http://schemas.openxmlformats.org/officeDocument/2006/relationships/hyperlink" Target="https://podminky.urs.cz/item/CS_URS_2025_01/612325422" TargetMode="External" /><Relationship Id="rId8" Type="http://schemas.openxmlformats.org/officeDocument/2006/relationships/hyperlink" Target="https://podminky.urs.cz/item/CS_URS_2025_01/949101112" TargetMode="External" /><Relationship Id="rId9" Type="http://schemas.openxmlformats.org/officeDocument/2006/relationships/hyperlink" Target="https://podminky.urs.cz/item/CS_URS_2025_01/952901111" TargetMode="External" /><Relationship Id="rId10" Type="http://schemas.openxmlformats.org/officeDocument/2006/relationships/hyperlink" Target="https://podminky.urs.cz/item/CS_URS_2025_01/968072455" TargetMode="External" /><Relationship Id="rId11" Type="http://schemas.openxmlformats.org/officeDocument/2006/relationships/hyperlink" Target="https://podminky.urs.cz/item/CS_URS_2025_01/971033631" TargetMode="External" /><Relationship Id="rId12" Type="http://schemas.openxmlformats.org/officeDocument/2006/relationships/hyperlink" Target="https://podminky.urs.cz/item/CS_URS_2025_01/997013159" TargetMode="External" /><Relationship Id="rId13" Type="http://schemas.openxmlformats.org/officeDocument/2006/relationships/hyperlink" Target="https://podminky.urs.cz/item/CS_URS_2025_01/997013219" TargetMode="External" /><Relationship Id="rId14" Type="http://schemas.openxmlformats.org/officeDocument/2006/relationships/hyperlink" Target="https://podminky.urs.cz/item/CS_URS_2025_01/997006002" TargetMode="External" /><Relationship Id="rId15" Type="http://schemas.openxmlformats.org/officeDocument/2006/relationships/hyperlink" Target="https://podminky.urs.cz/item/CS_URS_2025_01/997006512" TargetMode="External" /><Relationship Id="rId16" Type="http://schemas.openxmlformats.org/officeDocument/2006/relationships/hyperlink" Target="https://podminky.urs.cz/item/CS_URS_2025_01/997006519" TargetMode="External" /><Relationship Id="rId17" Type="http://schemas.openxmlformats.org/officeDocument/2006/relationships/hyperlink" Target="https://podminky.urs.cz/item/CS_URS_2025_01/997013631" TargetMode="External" /><Relationship Id="rId18" Type="http://schemas.openxmlformats.org/officeDocument/2006/relationships/hyperlink" Target="https://podminky.urs.cz/item/CS_URS_2025_01/998011011" TargetMode="External" /><Relationship Id="rId19" Type="http://schemas.openxmlformats.org/officeDocument/2006/relationships/hyperlink" Target="https://podminky.urs.cz/item/CS_URS_2025_01/763122421" TargetMode="External" /><Relationship Id="rId20" Type="http://schemas.openxmlformats.org/officeDocument/2006/relationships/hyperlink" Target="https://podminky.urs.cz/item/CS_URS_2025_01/763121751" TargetMode="External" /><Relationship Id="rId21" Type="http://schemas.openxmlformats.org/officeDocument/2006/relationships/hyperlink" Target="https://podminky.urs.cz/item/CS_URS_2025_01/763121714" TargetMode="External" /><Relationship Id="rId22" Type="http://schemas.openxmlformats.org/officeDocument/2006/relationships/hyperlink" Target="https://podminky.urs.cz/item/CS_URS_2025_01/763131761" TargetMode="External" /><Relationship Id="rId23" Type="http://schemas.openxmlformats.org/officeDocument/2006/relationships/hyperlink" Target="https://podminky.urs.cz/item/CS_URS_2025_01/763131714" TargetMode="External" /><Relationship Id="rId24" Type="http://schemas.openxmlformats.org/officeDocument/2006/relationships/hyperlink" Target="https://podminky.urs.cz/item/CS_URS_2025_01/763411116" TargetMode="External" /><Relationship Id="rId25" Type="http://schemas.openxmlformats.org/officeDocument/2006/relationships/hyperlink" Target="https://podminky.urs.cz/item/CS_URS_2025_01/763411126" TargetMode="External" /><Relationship Id="rId26" Type="http://schemas.openxmlformats.org/officeDocument/2006/relationships/hyperlink" Target="https://podminky.urs.cz/item/CS_URS_2025_01/998763324" TargetMode="External" /><Relationship Id="rId27" Type="http://schemas.openxmlformats.org/officeDocument/2006/relationships/hyperlink" Target="https://podminky.urs.cz/item/CS_URS_2025_01/766691914" TargetMode="External" /><Relationship Id="rId28" Type="http://schemas.openxmlformats.org/officeDocument/2006/relationships/hyperlink" Target="https://podminky.urs.cz/item/CS_URS_2025_01/998766214" TargetMode="External" /><Relationship Id="rId29" Type="http://schemas.openxmlformats.org/officeDocument/2006/relationships/hyperlink" Target="https://podminky.urs.cz/item/CS_URS_2025_01/771111011" TargetMode="External" /><Relationship Id="rId30" Type="http://schemas.openxmlformats.org/officeDocument/2006/relationships/hyperlink" Target="https://podminky.urs.cz/item/CS_URS_2025_01/771121015" TargetMode="External" /><Relationship Id="rId31" Type="http://schemas.openxmlformats.org/officeDocument/2006/relationships/hyperlink" Target="https://podminky.urs.cz/item/CS_URS_2025_01/771574112" TargetMode="External" /><Relationship Id="rId32" Type="http://schemas.openxmlformats.org/officeDocument/2006/relationships/hyperlink" Target="https://podminky.urs.cz/item/CS_URS_2025_01/771577111" TargetMode="External" /><Relationship Id="rId33" Type="http://schemas.openxmlformats.org/officeDocument/2006/relationships/hyperlink" Target="https://podminky.urs.cz/item/CS_URS_2025_01/771474112" TargetMode="External" /><Relationship Id="rId34" Type="http://schemas.openxmlformats.org/officeDocument/2006/relationships/hyperlink" Target="https://podminky.urs.cz/item/CS_URS_2025_01/771591115" TargetMode="External" /><Relationship Id="rId35" Type="http://schemas.openxmlformats.org/officeDocument/2006/relationships/hyperlink" Target="https://podminky.urs.cz/item/CS_URS_2025_01/771592011" TargetMode="External" /><Relationship Id="rId36" Type="http://schemas.openxmlformats.org/officeDocument/2006/relationships/hyperlink" Target="https://podminky.urs.cz/item/CS_URS_2025_01/998771114" TargetMode="External" /><Relationship Id="rId37" Type="http://schemas.openxmlformats.org/officeDocument/2006/relationships/hyperlink" Target="https://podminky.urs.cz/item/CS_URS_2025_01/781473810" TargetMode="External" /><Relationship Id="rId38" Type="http://schemas.openxmlformats.org/officeDocument/2006/relationships/hyperlink" Target="https://podminky.urs.cz/item/CS_URS_2025_01/781111011" TargetMode="External" /><Relationship Id="rId39" Type="http://schemas.openxmlformats.org/officeDocument/2006/relationships/hyperlink" Target="https://podminky.urs.cz/item/CS_URS_2025_01/781121011" TargetMode="External" /><Relationship Id="rId40" Type="http://schemas.openxmlformats.org/officeDocument/2006/relationships/hyperlink" Target="https://podminky.urs.cz/item/CS_URS_2025_01/781131112" TargetMode="External" /><Relationship Id="rId41" Type="http://schemas.openxmlformats.org/officeDocument/2006/relationships/hyperlink" Target="https://podminky.urs.cz/item/CS_URS_2025_01/781131232" TargetMode="External" /><Relationship Id="rId42" Type="http://schemas.openxmlformats.org/officeDocument/2006/relationships/hyperlink" Target="https://podminky.urs.cz/item/CS_URS_2023_01/781161021" TargetMode="External" /><Relationship Id="rId43" Type="http://schemas.openxmlformats.org/officeDocument/2006/relationships/hyperlink" Target="https://podminky.urs.cz/item/CS_URS_2025_01/781474112" TargetMode="External" /><Relationship Id="rId44" Type="http://schemas.openxmlformats.org/officeDocument/2006/relationships/hyperlink" Target="https://podminky.urs.cz/item/CS_URS_2025_01/781495115" TargetMode="External" /><Relationship Id="rId45" Type="http://schemas.openxmlformats.org/officeDocument/2006/relationships/hyperlink" Target="https://podminky.urs.cz/item/CS_URS_2025_01/781495211" TargetMode="External" /><Relationship Id="rId46" Type="http://schemas.openxmlformats.org/officeDocument/2006/relationships/hyperlink" Target="https://podminky.urs.cz/item/CS_URS_2025_01/998781114" TargetMode="External" /><Relationship Id="rId47" Type="http://schemas.openxmlformats.org/officeDocument/2006/relationships/hyperlink" Target="https://podminky.urs.cz/item/CS_URS_2025_01/784111001" TargetMode="External" /><Relationship Id="rId48" Type="http://schemas.openxmlformats.org/officeDocument/2006/relationships/hyperlink" Target="https://podminky.urs.cz/item/CS_URS_2025_01/784181101" TargetMode="External" /><Relationship Id="rId49" Type="http://schemas.openxmlformats.org/officeDocument/2006/relationships/hyperlink" Target="https://podminky.urs.cz/item/CS_URS_2025_01/784211101" TargetMode="External" /><Relationship Id="rId5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741122015" TargetMode="External" /><Relationship Id="rId2" Type="http://schemas.openxmlformats.org/officeDocument/2006/relationships/hyperlink" Target="https://podminky.urs.cz/item/CS_URS_2025_01/741310101" TargetMode="External" /><Relationship Id="rId3" Type="http://schemas.openxmlformats.org/officeDocument/2006/relationships/hyperlink" Target="https://podminky.urs.cz/item/CS_URS_2025_01/741330731" TargetMode="External" /><Relationship Id="rId4" Type="http://schemas.openxmlformats.org/officeDocument/2006/relationships/hyperlink" Target="https://podminky.urs.cz/item/CS_URS_2025_01/741311004" TargetMode="External" /><Relationship Id="rId5" Type="http://schemas.openxmlformats.org/officeDocument/2006/relationships/hyperlink" Target="https://podminky.urs.cz/item/CS_URS_2025_01/741112061" TargetMode="External" /><Relationship Id="rId6" Type="http://schemas.openxmlformats.org/officeDocument/2006/relationships/hyperlink" Target="https://podminky.urs.cz/item/CS_URS_2025_01/741372112" TargetMode="External" /><Relationship Id="rId7" Type="http://schemas.openxmlformats.org/officeDocument/2006/relationships/hyperlink" Target="https://podminky.urs.cz/item/CS_URS_2025_01/HZS2231" TargetMode="External" /><Relationship Id="rId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010001000" TargetMode="External" /><Relationship Id="rId2" Type="http://schemas.openxmlformats.org/officeDocument/2006/relationships/hyperlink" Target="https://podminky.urs.cz/item/CS_URS_2025_01/020001000" TargetMode="External" /><Relationship Id="rId3" Type="http://schemas.openxmlformats.org/officeDocument/2006/relationships/hyperlink" Target="https://podminky.urs.cz/item/CS_URS_2025_01/030001000" TargetMode="External" /><Relationship Id="rId4" Type="http://schemas.openxmlformats.org/officeDocument/2006/relationships/hyperlink" Target="https://podminky.urs.cz/item/CS_URS_2025_01/040001000" TargetMode="External" /><Relationship Id="rId5" Type="http://schemas.openxmlformats.org/officeDocument/2006/relationships/hyperlink" Target="https://podminky.urs.cz/item/CS_URS_2025_01/060001000" TargetMode="External" /><Relationship Id="rId6" Type="http://schemas.openxmlformats.org/officeDocument/2006/relationships/hyperlink" Target="https://podminky.urs.cz/item/CS_URS_2025_01/070001000" TargetMode="External" /><Relationship Id="rId7" Type="http://schemas.openxmlformats.org/officeDocument/2006/relationships/hyperlink" Target="https://podminky.urs.cz/item/CS_URS_2025_01/090001000" TargetMode="External" /><Relationship Id="rId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39</v>
      </c>
      <c r="AO19" s="24"/>
      <c r="AP19" s="24"/>
      <c r="AQ19" s="24"/>
      <c r="AR19" s="22"/>
      <c r="BE19" s="33"/>
      <c r="BS19" s="19" t="s">
        <v>6</v>
      </c>
    </row>
    <row r="20" s="1" customFormat="1" ht="18.48"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83.25"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JS25-035_R02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Jednotky J 2. - 10.NP, studovny 1. - 10.NP a WC u recepce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Chemická 953, 148 00, Praha 4</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7. 7. 2025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Správa účelových zařízení VŠE v Praze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DROBNÝ ARCHITECTS, s.r.o.</v>
      </c>
      <c r="AN49" s="66"/>
      <c r="AO49" s="66"/>
      <c r="AP49" s="66"/>
      <c r="AQ49" s="42"/>
      <c r="AR49" s="46"/>
      <c r="AS49" s="76" t="s">
        <v>57</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5" t="str">
        <f>IF(E20="","",E20)</f>
        <v>Ing. Jaroslav Stolička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ROUND(AG55+AG62+AG66+AG72,2)</f>
        <v>0</v>
      </c>
      <c r="AH54" s="103"/>
      <c r="AI54" s="103"/>
      <c r="AJ54" s="103"/>
      <c r="AK54" s="103"/>
      <c r="AL54" s="103"/>
      <c r="AM54" s="103"/>
      <c r="AN54" s="104">
        <f>SUM(AG54,AT54)</f>
        <v>0</v>
      </c>
      <c r="AO54" s="104"/>
      <c r="AP54" s="104"/>
      <c r="AQ54" s="105" t="s">
        <v>19</v>
      </c>
      <c r="AR54" s="106"/>
      <c r="AS54" s="107">
        <f>ROUND(AS55+AS62+AS66+AS72,2)</f>
        <v>0</v>
      </c>
      <c r="AT54" s="108">
        <f>ROUND(SUM(AV54:AW54),2)</f>
        <v>0</v>
      </c>
      <c r="AU54" s="109">
        <f>ROUND(AU55+AU62+AU66+AU72,5)</f>
        <v>0</v>
      </c>
      <c r="AV54" s="108">
        <f>ROUND(AZ54*L29,2)</f>
        <v>0</v>
      </c>
      <c r="AW54" s="108">
        <f>ROUND(BA54*L30,2)</f>
        <v>0</v>
      </c>
      <c r="AX54" s="108">
        <f>ROUND(BB54*L29,2)</f>
        <v>0</v>
      </c>
      <c r="AY54" s="108">
        <f>ROUND(BC54*L30,2)</f>
        <v>0</v>
      </c>
      <c r="AZ54" s="108">
        <f>ROUND(AZ55+AZ62+AZ66+AZ72,2)</f>
        <v>0</v>
      </c>
      <c r="BA54" s="108">
        <f>ROUND(BA55+BA62+BA66+BA72,2)</f>
        <v>0</v>
      </c>
      <c r="BB54" s="108">
        <f>ROUND(BB55+BB62+BB66+BB72,2)</f>
        <v>0</v>
      </c>
      <c r="BC54" s="108">
        <f>ROUND(BC55+BC62+BC66+BC72,2)</f>
        <v>0</v>
      </c>
      <c r="BD54" s="110">
        <f>ROUND(BD55+BD62+BD66+BD72,2)</f>
        <v>0</v>
      </c>
      <c r="BE54" s="6"/>
      <c r="BS54" s="111" t="s">
        <v>76</v>
      </c>
      <c r="BT54" s="111" t="s">
        <v>77</v>
      </c>
      <c r="BU54" s="112" t="s">
        <v>78</v>
      </c>
      <c r="BV54" s="111" t="s">
        <v>79</v>
      </c>
      <c r="BW54" s="111" t="s">
        <v>5</v>
      </c>
      <c r="BX54" s="111" t="s">
        <v>80</v>
      </c>
      <c r="CL54" s="111" t="s">
        <v>19</v>
      </c>
    </row>
    <row r="55" s="7" customFormat="1" ht="16.5" customHeight="1">
      <c r="A55" s="7"/>
      <c r="B55" s="113"/>
      <c r="C55" s="114"/>
      <c r="D55" s="115" t="s">
        <v>81</v>
      </c>
      <c r="E55" s="115"/>
      <c r="F55" s="115"/>
      <c r="G55" s="115"/>
      <c r="H55" s="115"/>
      <c r="I55" s="116"/>
      <c r="J55" s="115" t="s">
        <v>82</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ROUND(SUM(AG56:AG61),2)</f>
        <v>0</v>
      </c>
      <c r="AH55" s="116"/>
      <c r="AI55" s="116"/>
      <c r="AJ55" s="116"/>
      <c r="AK55" s="116"/>
      <c r="AL55" s="116"/>
      <c r="AM55" s="116"/>
      <c r="AN55" s="118">
        <f>SUM(AG55,AT55)</f>
        <v>0</v>
      </c>
      <c r="AO55" s="116"/>
      <c r="AP55" s="116"/>
      <c r="AQ55" s="119" t="s">
        <v>83</v>
      </c>
      <c r="AR55" s="120"/>
      <c r="AS55" s="121">
        <f>ROUND(SUM(AS56:AS61),2)</f>
        <v>0</v>
      </c>
      <c r="AT55" s="122">
        <f>ROUND(SUM(AV55:AW55),2)</f>
        <v>0</v>
      </c>
      <c r="AU55" s="123">
        <f>ROUND(SUM(AU56:AU61),5)</f>
        <v>0</v>
      </c>
      <c r="AV55" s="122">
        <f>ROUND(AZ55*L29,2)</f>
        <v>0</v>
      </c>
      <c r="AW55" s="122">
        <f>ROUND(BA55*L30,2)</f>
        <v>0</v>
      </c>
      <c r="AX55" s="122">
        <f>ROUND(BB55*L29,2)</f>
        <v>0</v>
      </c>
      <c r="AY55" s="122">
        <f>ROUND(BC55*L30,2)</f>
        <v>0</v>
      </c>
      <c r="AZ55" s="122">
        <f>ROUND(SUM(AZ56:AZ61),2)</f>
        <v>0</v>
      </c>
      <c r="BA55" s="122">
        <f>ROUND(SUM(BA56:BA61),2)</f>
        <v>0</v>
      </c>
      <c r="BB55" s="122">
        <f>ROUND(SUM(BB56:BB61),2)</f>
        <v>0</v>
      </c>
      <c r="BC55" s="122">
        <f>ROUND(SUM(BC56:BC61),2)</f>
        <v>0</v>
      </c>
      <c r="BD55" s="124">
        <f>ROUND(SUM(BD56:BD61),2)</f>
        <v>0</v>
      </c>
      <c r="BE55" s="7"/>
      <c r="BS55" s="125" t="s">
        <v>76</v>
      </c>
      <c r="BT55" s="125" t="s">
        <v>81</v>
      </c>
      <c r="BU55" s="125" t="s">
        <v>78</v>
      </c>
      <c r="BV55" s="125" t="s">
        <v>79</v>
      </c>
      <c r="BW55" s="125" t="s">
        <v>84</v>
      </c>
      <c r="BX55" s="125" t="s">
        <v>5</v>
      </c>
      <c r="CL55" s="125" t="s">
        <v>19</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Stavební úpravy - Ty...'!J32</f>
        <v>0</v>
      </c>
      <c r="AH56" s="127"/>
      <c r="AI56" s="127"/>
      <c r="AJ56" s="127"/>
      <c r="AK56" s="127"/>
      <c r="AL56" s="127"/>
      <c r="AM56" s="127"/>
      <c r="AN56" s="129">
        <f>SUM(AG56,AT56)</f>
        <v>0</v>
      </c>
      <c r="AO56" s="127"/>
      <c r="AP56" s="127"/>
      <c r="AQ56" s="130" t="s">
        <v>89</v>
      </c>
      <c r="AR56" s="67"/>
      <c r="AS56" s="131">
        <v>0</v>
      </c>
      <c r="AT56" s="132">
        <f>ROUND(SUM(AV56:AW56),2)</f>
        <v>0</v>
      </c>
      <c r="AU56" s="133">
        <f>'01 - Stavební úpravy - Ty...'!P105</f>
        <v>0</v>
      </c>
      <c r="AV56" s="132">
        <f>'01 - Stavební úpravy - Ty...'!J35</f>
        <v>0</v>
      </c>
      <c r="AW56" s="132">
        <f>'01 - Stavební úpravy - Ty...'!J36</f>
        <v>0</v>
      </c>
      <c r="AX56" s="132">
        <f>'01 - Stavební úpravy - Ty...'!J37</f>
        <v>0</v>
      </c>
      <c r="AY56" s="132">
        <f>'01 - Stavební úpravy - Ty...'!J38</f>
        <v>0</v>
      </c>
      <c r="AZ56" s="132">
        <f>'01 - Stavební úpravy - Ty...'!F35</f>
        <v>0</v>
      </c>
      <c r="BA56" s="132">
        <f>'01 - Stavební úpravy - Ty...'!F36</f>
        <v>0</v>
      </c>
      <c r="BB56" s="132">
        <f>'01 - Stavební úpravy - Ty...'!F37</f>
        <v>0</v>
      </c>
      <c r="BC56" s="132">
        <f>'01 - Stavební úpravy - Ty...'!F38</f>
        <v>0</v>
      </c>
      <c r="BD56" s="134">
        <f>'01 - Stavební úpravy - Ty...'!F39</f>
        <v>0</v>
      </c>
      <c r="BE56" s="4"/>
      <c r="BT56" s="135" t="s">
        <v>85</v>
      </c>
      <c r="BV56" s="135" t="s">
        <v>79</v>
      </c>
      <c r="BW56" s="135" t="s">
        <v>90</v>
      </c>
      <c r="BX56" s="135" t="s">
        <v>84</v>
      </c>
      <c r="CL56" s="135" t="s">
        <v>19</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Nábytek - Typ J (9 j...'!J32</f>
        <v>0</v>
      </c>
      <c r="AH57" s="127"/>
      <c r="AI57" s="127"/>
      <c r="AJ57" s="127"/>
      <c r="AK57" s="127"/>
      <c r="AL57" s="127"/>
      <c r="AM57" s="127"/>
      <c r="AN57" s="129">
        <f>SUM(AG57,AT57)</f>
        <v>0</v>
      </c>
      <c r="AO57" s="127"/>
      <c r="AP57" s="127"/>
      <c r="AQ57" s="130" t="s">
        <v>89</v>
      </c>
      <c r="AR57" s="67"/>
      <c r="AS57" s="131">
        <v>0</v>
      </c>
      <c r="AT57" s="132">
        <f>ROUND(SUM(AV57:AW57),2)</f>
        <v>0</v>
      </c>
      <c r="AU57" s="133">
        <f>'02 - Nábytek - Typ J (9 j...'!P87</f>
        <v>0</v>
      </c>
      <c r="AV57" s="132">
        <f>'02 - Nábytek - Typ J (9 j...'!J35</f>
        <v>0</v>
      </c>
      <c r="AW57" s="132">
        <f>'02 - Nábytek - Typ J (9 j...'!J36</f>
        <v>0</v>
      </c>
      <c r="AX57" s="132">
        <f>'02 - Nábytek - Typ J (9 j...'!J37</f>
        <v>0</v>
      </c>
      <c r="AY57" s="132">
        <f>'02 - Nábytek - Typ J (9 j...'!J38</f>
        <v>0</v>
      </c>
      <c r="AZ57" s="132">
        <f>'02 - Nábytek - Typ J (9 j...'!F35</f>
        <v>0</v>
      </c>
      <c r="BA57" s="132">
        <f>'02 - Nábytek - Typ J (9 j...'!F36</f>
        <v>0</v>
      </c>
      <c r="BB57" s="132">
        <f>'02 - Nábytek - Typ J (9 j...'!F37</f>
        <v>0</v>
      </c>
      <c r="BC57" s="132">
        <f>'02 - Nábytek - Typ J (9 j...'!F38</f>
        <v>0</v>
      </c>
      <c r="BD57" s="134">
        <f>'02 - Nábytek - Typ J (9 j...'!F39</f>
        <v>0</v>
      </c>
      <c r="BE57" s="4"/>
      <c r="BT57" s="135" t="s">
        <v>85</v>
      </c>
      <c r="BV57" s="135" t="s">
        <v>79</v>
      </c>
      <c r="BW57" s="135" t="s">
        <v>93</v>
      </c>
      <c r="BX57" s="135" t="s">
        <v>84</v>
      </c>
      <c r="CL57" s="135" t="s">
        <v>19</v>
      </c>
    </row>
    <row r="58" s="4" customFormat="1" ht="16.5" customHeight="1">
      <c r="A58" s="126" t="s">
        <v>86</v>
      </c>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29">
        <f>'03 - Vodovod a zařizovací...'!J32</f>
        <v>0</v>
      </c>
      <c r="AH58" s="127"/>
      <c r="AI58" s="127"/>
      <c r="AJ58" s="127"/>
      <c r="AK58" s="127"/>
      <c r="AL58" s="127"/>
      <c r="AM58" s="127"/>
      <c r="AN58" s="129">
        <f>SUM(AG58,AT58)</f>
        <v>0</v>
      </c>
      <c r="AO58" s="127"/>
      <c r="AP58" s="127"/>
      <c r="AQ58" s="130" t="s">
        <v>89</v>
      </c>
      <c r="AR58" s="67"/>
      <c r="AS58" s="131">
        <v>0</v>
      </c>
      <c r="AT58" s="132">
        <f>ROUND(SUM(AV58:AW58),2)</f>
        <v>0</v>
      </c>
      <c r="AU58" s="133">
        <f>'03 - Vodovod a zařizovací...'!P91</f>
        <v>0</v>
      </c>
      <c r="AV58" s="132">
        <f>'03 - Vodovod a zařizovací...'!J35</f>
        <v>0</v>
      </c>
      <c r="AW58" s="132">
        <f>'03 - Vodovod a zařizovací...'!J36</f>
        <v>0</v>
      </c>
      <c r="AX58" s="132">
        <f>'03 - Vodovod a zařizovací...'!J37</f>
        <v>0</v>
      </c>
      <c r="AY58" s="132">
        <f>'03 - Vodovod a zařizovací...'!J38</f>
        <v>0</v>
      </c>
      <c r="AZ58" s="132">
        <f>'03 - Vodovod a zařizovací...'!F35</f>
        <v>0</v>
      </c>
      <c r="BA58" s="132">
        <f>'03 - Vodovod a zařizovací...'!F36</f>
        <v>0</v>
      </c>
      <c r="BB58" s="132">
        <f>'03 - Vodovod a zařizovací...'!F37</f>
        <v>0</v>
      </c>
      <c r="BC58" s="132">
        <f>'03 - Vodovod a zařizovací...'!F38</f>
        <v>0</v>
      </c>
      <c r="BD58" s="134">
        <f>'03 - Vodovod a zařizovací...'!F39</f>
        <v>0</v>
      </c>
      <c r="BE58" s="4"/>
      <c r="BT58" s="135" t="s">
        <v>85</v>
      </c>
      <c r="BV58" s="135" t="s">
        <v>79</v>
      </c>
      <c r="BW58" s="135" t="s">
        <v>96</v>
      </c>
      <c r="BX58" s="135" t="s">
        <v>84</v>
      </c>
      <c r="CL58" s="135" t="s">
        <v>19</v>
      </c>
    </row>
    <row r="59" s="4" customFormat="1" ht="16.5" customHeight="1">
      <c r="A59" s="126" t="s">
        <v>86</v>
      </c>
      <c r="B59" s="65"/>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'04 - Kanalizace'!J32</f>
        <v>0</v>
      </c>
      <c r="AH59" s="127"/>
      <c r="AI59" s="127"/>
      <c r="AJ59" s="127"/>
      <c r="AK59" s="127"/>
      <c r="AL59" s="127"/>
      <c r="AM59" s="127"/>
      <c r="AN59" s="129">
        <f>SUM(AG59,AT59)</f>
        <v>0</v>
      </c>
      <c r="AO59" s="127"/>
      <c r="AP59" s="127"/>
      <c r="AQ59" s="130" t="s">
        <v>89</v>
      </c>
      <c r="AR59" s="67"/>
      <c r="AS59" s="131">
        <v>0</v>
      </c>
      <c r="AT59" s="132">
        <f>ROUND(SUM(AV59:AW59),2)</f>
        <v>0</v>
      </c>
      <c r="AU59" s="133">
        <f>'04 - Kanalizace'!P90</f>
        <v>0</v>
      </c>
      <c r="AV59" s="132">
        <f>'04 - Kanalizace'!J35</f>
        <v>0</v>
      </c>
      <c r="AW59" s="132">
        <f>'04 - Kanalizace'!J36</f>
        <v>0</v>
      </c>
      <c r="AX59" s="132">
        <f>'04 - Kanalizace'!J37</f>
        <v>0</v>
      </c>
      <c r="AY59" s="132">
        <f>'04 - Kanalizace'!J38</f>
        <v>0</v>
      </c>
      <c r="AZ59" s="132">
        <f>'04 - Kanalizace'!F35</f>
        <v>0</v>
      </c>
      <c r="BA59" s="132">
        <f>'04 - Kanalizace'!F36</f>
        <v>0</v>
      </c>
      <c r="BB59" s="132">
        <f>'04 - Kanalizace'!F37</f>
        <v>0</v>
      </c>
      <c r="BC59" s="132">
        <f>'04 - Kanalizace'!F38</f>
        <v>0</v>
      </c>
      <c r="BD59" s="134">
        <f>'04 - Kanalizace'!F39</f>
        <v>0</v>
      </c>
      <c r="BE59" s="4"/>
      <c r="BT59" s="135" t="s">
        <v>85</v>
      </c>
      <c r="BV59" s="135" t="s">
        <v>79</v>
      </c>
      <c r="BW59" s="135" t="s">
        <v>99</v>
      </c>
      <c r="BX59" s="135" t="s">
        <v>84</v>
      </c>
      <c r="CL59" s="135" t="s">
        <v>19</v>
      </c>
    </row>
    <row r="60" s="4" customFormat="1" ht="16.5" customHeight="1">
      <c r="A60" s="126" t="s">
        <v>86</v>
      </c>
      <c r="B60" s="65"/>
      <c r="C60" s="127"/>
      <c r="D60" s="127"/>
      <c r="E60" s="128" t="s">
        <v>100</v>
      </c>
      <c r="F60" s="128"/>
      <c r="G60" s="128"/>
      <c r="H60" s="128"/>
      <c r="I60" s="128"/>
      <c r="J60" s="127"/>
      <c r="K60" s="128" t="s">
        <v>101</v>
      </c>
      <c r="L60" s="128"/>
      <c r="M60" s="128"/>
      <c r="N60" s="128"/>
      <c r="O60" s="128"/>
      <c r="P60" s="128"/>
      <c r="Q60" s="128"/>
      <c r="R60" s="128"/>
      <c r="S60" s="128"/>
      <c r="T60" s="128"/>
      <c r="U60" s="128"/>
      <c r="V60" s="128"/>
      <c r="W60" s="128"/>
      <c r="X60" s="128"/>
      <c r="Y60" s="128"/>
      <c r="Z60" s="128"/>
      <c r="AA60" s="128"/>
      <c r="AB60" s="128"/>
      <c r="AC60" s="128"/>
      <c r="AD60" s="128"/>
      <c r="AE60" s="128"/>
      <c r="AF60" s="128"/>
      <c r="AG60" s="129">
        <f>'05 - Vzduchotechnika'!J32</f>
        <v>0</v>
      </c>
      <c r="AH60" s="127"/>
      <c r="AI60" s="127"/>
      <c r="AJ60" s="127"/>
      <c r="AK60" s="127"/>
      <c r="AL60" s="127"/>
      <c r="AM60" s="127"/>
      <c r="AN60" s="129">
        <f>SUM(AG60,AT60)</f>
        <v>0</v>
      </c>
      <c r="AO60" s="127"/>
      <c r="AP60" s="127"/>
      <c r="AQ60" s="130" t="s">
        <v>89</v>
      </c>
      <c r="AR60" s="67"/>
      <c r="AS60" s="131">
        <v>0</v>
      </c>
      <c r="AT60" s="132">
        <f>ROUND(SUM(AV60:AW60),2)</f>
        <v>0</v>
      </c>
      <c r="AU60" s="133">
        <f>'05 - Vzduchotechnika'!P90</f>
        <v>0</v>
      </c>
      <c r="AV60" s="132">
        <f>'05 - Vzduchotechnika'!J35</f>
        <v>0</v>
      </c>
      <c r="AW60" s="132">
        <f>'05 - Vzduchotechnika'!J36</f>
        <v>0</v>
      </c>
      <c r="AX60" s="132">
        <f>'05 - Vzduchotechnika'!J37</f>
        <v>0</v>
      </c>
      <c r="AY60" s="132">
        <f>'05 - Vzduchotechnika'!J38</f>
        <v>0</v>
      </c>
      <c r="AZ60" s="132">
        <f>'05 - Vzduchotechnika'!F35</f>
        <v>0</v>
      </c>
      <c r="BA60" s="132">
        <f>'05 - Vzduchotechnika'!F36</f>
        <v>0</v>
      </c>
      <c r="BB60" s="132">
        <f>'05 - Vzduchotechnika'!F37</f>
        <v>0</v>
      </c>
      <c r="BC60" s="132">
        <f>'05 - Vzduchotechnika'!F38</f>
        <v>0</v>
      </c>
      <c r="BD60" s="134">
        <f>'05 - Vzduchotechnika'!F39</f>
        <v>0</v>
      </c>
      <c r="BE60" s="4"/>
      <c r="BT60" s="135" t="s">
        <v>85</v>
      </c>
      <c r="BV60" s="135" t="s">
        <v>79</v>
      </c>
      <c r="BW60" s="135" t="s">
        <v>102</v>
      </c>
      <c r="BX60" s="135" t="s">
        <v>84</v>
      </c>
      <c r="CL60" s="135" t="s">
        <v>19</v>
      </c>
    </row>
    <row r="61" s="4" customFormat="1" ht="16.5" customHeight="1">
      <c r="A61" s="126" t="s">
        <v>86</v>
      </c>
      <c r="B61" s="65"/>
      <c r="C61" s="127"/>
      <c r="D61" s="127"/>
      <c r="E61" s="128" t="s">
        <v>103</v>
      </c>
      <c r="F61" s="128"/>
      <c r="G61" s="128"/>
      <c r="H61" s="128"/>
      <c r="I61" s="128"/>
      <c r="J61" s="127"/>
      <c r="K61" s="128" t="s">
        <v>104</v>
      </c>
      <c r="L61" s="128"/>
      <c r="M61" s="128"/>
      <c r="N61" s="128"/>
      <c r="O61" s="128"/>
      <c r="P61" s="128"/>
      <c r="Q61" s="128"/>
      <c r="R61" s="128"/>
      <c r="S61" s="128"/>
      <c r="T61" s="128"/>
      <c r="U61" s="128"/>
      <c r="V61" s="128"/>
      <c r="W61" s="128"/>
      <c r="X61" s="128"/>
      <c r="Y61" s="128"/>
      <c r="Z61" s="128"/>
      <c r="AA61" s="128"/>
      <c r="AB61" s="128"/>
      <c r="AC61" s="128"/>
      <c r="AD61" s="128"/>
      <c r="AE61" s="128"/>
      <c r="AF61" s="128"/>
      <c r="AG61" s="129">
        <f>'06 - Silnoproud - Pokoj J'!J32</f>
        <v>0</v>
      </c>
      <c r="AH61" s="127"/>
      <c r="AI61" s="127"/>
      <c r="AJ61" s="127"/>
      <c r="AK61" s="127"/>
      <c r="AL61" s="127"/>
      <c r="AM61" s="127"/>
      <c r="AN61" s="129">
        <f>SUM(AG61,AT61)</f>
        <v>0</v>
      </c>
      <c r="AO61" s="127"/>
      <c r="AP61" s="127"/>
      <c r="AQ61" s="130" t="s">
        <v>89</v>
      </c>
      <c r="AR61" s="67"/>
      <c r="AS61" s="131">
        <v>0</v>
      </c>
      <c r="AT61" s="132">
        <f>ROUND(SUM(AV61:AW61),2)</f>
        <v>0</v>
      </c>
      <c r="AU61" s="133">
        <f>'06 - Silnoproud - Pokoj J'!P91</f>
        <v>0</v>
      </c>
      <c r="AV61" s="132">
        <f>'06 - Silnoproud - Pokoj J'!J35</f>
        <v>0</v>
      </c>
      <c r="AW61" s="132">
        <f>'06 - Silnoproud - Pokoj J'!J36</f>
        <v>0</v>
      </c>
      <c r="AX61" s="132">
        <f>'06 - Silnoproud - Pokoj J'!J37</f>
        <v>0</v>
      </c>
      <c r="AY61" s="132">
        <f>'06 - Silnoproud - Pokoj J'!J38</f>
        <v>0</v>
      </c>
      <c r="AZ61" s="132">
        <f>'06 - Silnoproud - Pokoj J'!F35</f>
        <v>0</v>
      </c>
      <c r="BA61" s="132">
        <f>'06 - Silnoproud - Pokoj J'!F36</f>
        <v>0</v>
      </c>
      <c r="BB61" s="132">
        <f>'06 - Silnoproud - Pokoj J'!F37</f>
        <v>0</v>
      </c>
      <c r="BC61" s="132">
        <f>'06 - Silnoproud - Pokoj J'!F38</f>
        <v>0</v>
      </c>
      <c r="BD61" s="134">
        <f>'06 - Silnoproud - Pokoj J'!F39</f>
        <v>0</v>
      </c>
      <c r="BE61" s="4"/>
      <c r="BT61" s="135" t="s">
        <v>85</v>
      </c>
      <c r="BV61" s="135" t="s">
        <v>79</v>
      </c>
      <c r="BW61" s="135" t="s">
        <v>105</v>
      </c>
      <c r="BX61" s="135" t="s">
        <v>84</v>
      </c>
      <c r="CL61" s="135" t="s">
        <v>19</v>
      </c>
    </row>
    <row r="62" s="7" customFormat="1" ht="16.5" customHeight="1">
      <c r="A62" s="7"/>
      <c r="B62" s="113"/>
      <c r="C62" s="114"/>
      <c r="D62" s="115" t="s">
        <v>85</v>
      </c>
      <c r="E62" s="115"/>
      <c r="F62" s="115"/>
      <c r="G62" s="115"/>
      <c r="H62" s="115"/>
      <c r="I62" s="116"/>
      <c r="J62" s="115" t="s">
        <v>106</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ROUND(SUM(AG63:AG65),2)</f>
        <v>0</v>
      </c>
      <c r="AH62" s="116"/>
      <c r="AI62" s="116"/>
      <c r="AJ62" s="116"/>
      <c r="AK62" s="116"/>
      <c r="AL62" s="116"/>
      <c r="AM62" s="116"/>
      <c r="AN62" s="118">
        <f>SUM(AG62,AT62)</f>
        <v>0</v>
      </c>
      <c r="AO62" s="116"/>
      <c r="AP62" s="116"/>
      <c r="AQ62" s="119" t="s">
        <v>83</v>
      </c>
      <c r="AR62" s="120"/>
      <c r="AS62" s="121">
        <f>ROUND(SUM(AS63:AS65),2)</f>
        <v>0</v>
      </c>
      <c r="AT62" s="122">
        <f>ROUND(SUM(AV62:AW62),2)</f>
        <v>0</v>
      </c>
      <c r="AU62" s="123">
        <f>ROUND(SUM(AU63:AU65),5)</f>
        <v>0</v>
      </c>
      <c r="AV62" s="122">
        <f>ROUND(AZ62*L29,2)</f>
        <v>0</v>
      </c>
      <c r="AW62" s="122">
        <f>ROUND(BA62*L30,2)</f>
        <v>0</v>
      </c>
      <c r="AX62" s="122">
        <f>ROUND(BB62*L29,2)</f>
        <v>0</v>
      </c>
      <c r="AY62" s="122">
        <f>ROUND(BC62*L30,2)</f>
        <v>0</v>
      </c>
      <c r="AZ62" s="122">
        <f>ROUND(SUM(AZ63:AZ65),2)</f>
        <v>0</v>
      </c>
      <c r="BA62" s="122">
        <f>ROUND(SUM(BA63:BA65),2)</f>
        <v>0</v>
      </c>
      <c r="BB62" s="122">
        <f>ROUND(SUM(BB63:BB65),2)</f>
        <v>0</v>
      </c>
      <c r="BC62" s="122">
        <f>ROUND(SUM(BC63:BC65),2)</f>
        <v>0</v>
      </c>
      <c r="BD62" s="124">
        <f>ROUND(SUM(BD63:BD65),2)</f>
        <v>0</v>
      </c>
      <c r="BE62" s="7"/>
      <c r="BS62" s="125" t="s">
        <v>76</v>
      </c>
      <c r="BT62" s="125" t="s">
        <v>81</v>
      </c>
      <c r="BU62" s="125" t="s">
        <v>78</v>
      </c>
      <c r="BV62" s="125" t="s">
        <v>79</v>
      </c>
      <c r="BW62" s="125" t="s">
        <v>107</v>
      </c>
      <c r="BX62" s="125" t="s">
        <v>5</v>
      </c>
      <c r="CL62" s="125" t="s">
        <v>19</v>
      </c>
      <c r="CM62" s="125" t="s">
        <v>85</v>
      </c>
    </row>
    <row r="63" s="4" customFormat="1" ht="16.5" customHeight="1">
      <c r="A63" s="126" t="s">
        <v>86</v>
      </c>
      <c r="B63" s="65"/>
      <c r="C63" s="127"/>
      <c r="D63" s="127"/>
      <c r="E63" s="128" t="s">
        <v>87</v>
      </c>
      <c r="F63" s="128"/>
      <c r="G63" s="128"/>
      <c r="H63" s="128"/>
      <c r="I63" s="128"/>
      <c r="J63" s="127"/>
      <c r="K63" s="128" t="s">
        <v>108</v>
      </c>
      <c r="L63" s="128"/>
      <c r="M63" s="128"/>
      <c r="N63" s="128"/>
      <c r="O63" s="128"/>
      <c r="P63" s="128"/>
      <c r="Q63" s="128"/>
      <c r="R63" s="128"/>
      <c r="S63" s="128"/>
      <c r="T63" s="128"/>
      <c r="U63" s="128"/>
      <c r="V63" s="128"/>
      <c r="W63" s="128"/>
      <c r="X63" s="128"/>
      <c r="Y63" s="128"/>
      <c r="Z63" s="128"/>
      <c r="AA63" s="128"/>
      <c r="AB63" s="128"/>
      <c r="AC63" s="128"/>
      <c r="AD63" s="128"/>
      <c r="AE63" s="128"/>
      <c r="AF63" s="128"/>
      <c r="AG63" s="129">
        <f>'01 - Stavební úpravy (10 ...'!J32</f>
        <v>0</v>
      </c>
      <c r="AH63" s="127"/>
      <c r="AI63" s="127"/>
      <c r="AJ63" s="127"/>
      <c r="AK63" s="127"/>
      <c r="AL63" s="127"/>
      <c r="AM63" s="127"/>
      <c r="AN63" s="129">
        <f>SUM(AG63,AT63)</f>
        <v>0</v>
      </c>
      <c r="AO63" s="127"/>
      <c r="AP63" s="127"/>
      <c r="AQ63" s="130" t="s">
        <v>89</v>
      </c>
      <c r="AR63" s="67"/>
      <c r="AS63" s="131">
        <v>0</v>
      </c>
      <c r="AT63" s="132">
        <f>ROUND(SUM(AV63:AW63),2)</f>
        <v>0</v>
      </c>
      <c r="AU63" s="133">
        <f>'01 - Stavební úpravy (10 ...'!P96</f>
        <v>0</v>
      </c>
      <c r="AV63" s="132">
        <f>'01 - Stavební úpravy (10 ...'!J35</f>
        <v>0</v>
      </c>
      <c r="AW63" s="132">
        <f>'01 - Stavební úpravy (10 ...'!J36</f>
        <v>0</v>
      </c>
      <c r="AX63" s="132">
        <f>'01 - Stavební úpravy (10 ...'!J37</f>
        <v>0</v>
      </c>
      <c r="AY63" s="132">
        <f>'01 - Stavební úpravy (10 ...'!J38</f>
        <v>0</v>
      </c>
      <c r="AZ63" s="132">
        <f>'01 - Stavební úpravy (10 ...'!F35</f>
        <v>0</v>
      </c>
      <c r="BA63" s="132">
        <f>'01 - Stavební úpravy (10 ...'!F36</f>
        <v>0</v>
      </c>
      <c r="BB63" s="132">
        <f>'01 - Stavební úpravy (10 ...'!F37</f>
        <v>0</v>
      </c>
      <c r="BC63" s="132">
        <f>'01 - Stavební úpravy (10 ...'!F38</f>
        <v>0</v>
      </c>
      <c r="BD63" s="134">
        <f>'01 - Stavební úpravy (10 ...'!F39</f>
        <v>0</v>
      </c>
      <c r="BE63" s="4"/>
      <c r="BT63" s="135" t="s">
        <v>85</v>
      </c>
      <c r="BV63" s="135" t="s">
        <v>79</v>
      </c>
      <c r="BW63" s="135" t="s">
        <v>109</v>
      </c>
      <c r="BX63" s="135" t="s">
        <v>107</v>
      </c>
      <c r="CL63" s="135" t="s">
        <v>19</v>
      </c>
    </row>
    <row r="64" s="4" customFormat="1" ht="16.5" customHeight="1">
      <c r="A64" s="126" t="s">
        <v>86</v>
      </c>
      <c r="B64" s="65"/>
      <c r="C64" s="127"/>
      <c r="D64" s="127"/>
      <c r="E64" s="128" t="s">
        <v>91</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'02 - Silnoproud'!J32</f>
        <v>0</v>
      </c>
      <c r="AH64" s="127"/>
      <c r="AI64" s="127"/>
      <c r="AJ64" s="127"/>
      <c r="AK64" s="127"/>
      <c r="AL64" s="127"/>
      <c r="AM64" s="127"/>
      <c r="AN64" s="129">
        <f>SUM(AG64,AT64)</f>
        <v>0</v>
      </c>
      <c r="AO64" s="127"/>
      <c r="AP64" s="127"/>
      <c r="AQ64" s="130" t="s">
        <v>89</v>
      </c>
      <c r="AR64" s="67"/>
      <c r="AS64" s="131">
        <v>0</v>
      </c>
      <c r="AT64" s="132">
        <f>ROUND(SUM(AV64:AW64),2)</f>
        <v>0</v>
      </c>
      <c r="AU64" s="133">
        <f>'02 - Silnoproud'!P91</f>
        <v>0</v>
      </c>
      <c r="AV64" s="132">
        <f>'02 - Silnoproud'!J35</f>
        <v>0</v>
      </c>
      <c r="AW64" s="132">
        <f>'02 - Silnoproud'!J36</f>
        <v>0</v>
      </c>
      <c r="AX64" s="132">
        <f>'02 - Silnoproud'!J37</f>
        <v>0</v>
      </c>
      <c r="AY64" s="132">
        <f>'02 - Silnoproud'!J38</f>
        <v>0</v>
      </c>
      <c r="AZ64" s="132">
        <f>'02 - Silnoproud'!F35</f>
        <v>0</v>
      </c>
      <c r="BA64" s="132">
        <f>'02 - Silnoproud'!F36</f>
        <v>0</v>
      </c>
      <c r="BB64" s="132">
        <f>'02 - Silnoproud'!F37</f>
        <v>0</v>
      </c>
      <c r="BC64" s="132">
        <f>'02 - Silnoproud'!F38</f>
        <v>0</v>
      </c>
      <c r="BD64" s="134">
        <f>'02 - Silnoproud'!F39</f>
        <v>0</v>
      </c>
      <c r="BE64" s="4"/>
      <c r="BT64" s="135" t="s">
        <v>85</v>
      </c>
      <c r="BV64" s="135" t="s">
        <v>79</v>
      </c>
      <c r="BW64" s="135" t="s">
        <v>111</v>
      </c>
      <c r="BX64" s="135" t="s">
        <v>107</v>
      </c>
      <c r="CL64" s="135" t="s">
        <v>19</v>
      </c>
    </row>
    <row r="65" s="4" customFormat="1" ht="16.5" customHeight="1">
      <c r="A65" s="126" t="s">
        <v>86</v>
      </c>
      <c r="B65" s="65"/>
      <c r="C65" s="127"/>
      <c r="D65" s="127"/>
      <c r="E65" s="128" t="s">
        <v>94</v>
      </c>
      <c r="F65" s="128"/>
      <c r="G65" s="128"/>
      <c r="H65" s="128"/>
      <c r="I65" s="128"/>
      <c r="J65" s="127"/>
      <c r="K65" s="128" t="s">
        <v>112</v>
      </c>
      <c r="L65" s="128"/>
      <c r="M65" s="128"/>
      <c r="N65" s="128"/>
      <c r="O65" s="128"/>
      <c r="P65" s="128"/>
      <c r="Q65" s="128"/>
      <c r="R65" s="128"/>
      <c r="S65" s="128"/>
      <c r="T65" s="128"/>
      <c r="U65" s="128"/>
      <c r="V65" s="128"/>
      <c r="W65" s="128"/>
      <c r="X65" s="128"/>
      <c r="Y65" s="128"/>
      <c r="Z65" s="128"/>
      <c r="AA65" s="128"/>
      <c r="AB65" s="128"/>
      <c r="AC65" s="128"/>
      <c r="AD65" s="128"/>
      <c r="AE65" s="128"/>
      <c r="AF65" s="128"/>
      <c r="AG65" s="129">
        <f>'03 - Slaboproud'!J32</f>
        <v>0</v>
      </c>
      <c r="AH65" s="127"/>
      <c r="AI65" s="127"/>
      <c r="AJ65" s="127"/>
      <c r="AK65" s="127"/>
      <c r="AL65" s="127"/>
      <c r="AM65" s="127"/>
      <c r="AN65" s="129">
        <f>SUM(AG65,AT65)</f>
        <v>0</v>
      </c>
      <c r="AO65" s="127"/>
      <c r="AP65" s="127"/>
      <c r="AQ65" s="130" t="s">
        <v>89</v>
      </c>
      <c r="AR65" s="67"/>
      <c r="AS65" s="131">
        <v>0</v>
      </c>
      <c r="AT65" s="132">
        <f>ROUND(SUM(AV65:AW65),2)</f>
        <v>0</v>
      </c>
      <c r="AU65" s="133">
        <f>'03 - Slaboproud'!P87</f>
        <v>0</v>
      </c>
      <c r="AV65" s="132">
        <f>'03 - Slaboproud'!J35</f>
        <v>0</v>
      </c>
      <c r="AW65" s="132">
        <f>'03 - Slaboproud'!J36</f>
        <v>0</v>
      </c>
      <c r="AX65" s="132">
        <f>'03 - Slaboproud'!J37</f>
        <v>0</v>
      </c>
      <c r="AY65" s="132">
        <f>'03 - Slaboproud'!J38</f>
        <v>0</v>
      </c>
      <c r="AZ65" s="132">
        <f>'03 - Slaboproud'!F35</f>
        <v>0</v>
      </c>
      <c r="BA65" s="132">
        <f>'03 - Slaboproud'!F36</f>
        <v>0</v>
      </c>
      <c r="BB65" s="132">
        <f>'03 - Slaboproud'!F37</f>
        <v>0</v>
      </c>
      <c r="BC65" s="132">
        <f>'03 - Slaboproud'!F38</f>
        <v>0</v>
      </c>
      <c r="BD65" s="134">
        <f>'03 - Slaboproud'!F39</f>
        <v>0</v>
      </c>
      <c r="BE65" s="4"/>
      <c r="BT65" s="135" t="s">
        <v>85</v>
      </c>
      <c r="BV65" s="135" t="s">
        <v>79</v>
      </c>
      <c r="BW65" s="135" t="s">
        <v>113</v>
      </c>
      <c r="BX65" s="135" t="s">
        <v>107</v>
      </c>
      <c r="CL65" s="135" t="s">
        <v>19</v>
      </c>
    </row>
    <row r="66" s="7" customFormat="1" ht="16.5" customHeight="1">
      <c r="A66" s="7"/>
      <c r="B66" s="113"/>
      <c r="C66" s="114"/>
      <c r="D66" s="115" t="s">
        <v>114</v>
      </c>
      <c r="E66" s="115"/>
      <c r="F66" s="115"/>
      <c r="G66" s="115"/>
      <c r="H66" s="115"/>
      <c r="I66" s="116"/>
      <c r="J66" s="115" t="s">
        <v>115</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ROUND(SUM(AG67:AG71),2)</f>
        <v>0</v>
      </c>
      <c r="AH66" s="116"/>
      <c r="AI66" s="116"/>
      <c r="AJ66" s="116"/>
      <c r="AK66" s="116"/>
      <c r="AL66" s="116"/>
      <c r="AM66" s="116"/>
      <c r="AN66" s="118">
        <f>SUM(AG66,AT66)</f>
        <v>0</v>
      </c>
      <c r="AO66" s="116"/>
      <c r="AP66" s="116"/>
      <c r="AQ66" s="119" t="s">
        <v>83</v>
      </c>
      <c r="AR66" s="120"/>
      <c r="AS66" s="121">
        <f>ROUND(SUM(AS67:AS71),2)</f>
        <v>0</v>
      </c>
      <c r="AT66" s="122">
        <f>ROUND(SUM(AV66:AW66),2)</f>
        <v>0</v>
      </c>
      <c r="AU66" s="123">
        <f>ROUND(SUM(AU67:AU71),5)</f>
        <v>0</v>
      </c>
      <c r="AV66" s="122">
        <f>ROUND(AZ66*L29,2)</f>
        <v>0</v>
      </c>
      <c r="AW66" s="122">
        <f>ROUND(BA66*L30,2)</f>
        <v>0</v>
      </c>
      <c r="AX66" s="122">
        <f>ROUND(BB66*L29,2)</f>
        <v>0</v>
      </c>
      <c r="AY66" s="122">
        <f>ROUND(BC66*L30,2)</f>
        <v>0</v>
      </c>
      <c r="AZ66" s="122">
        <f>ROUND(SUM(AZ67:AZ71),2)</f>
        <v>0</v>
      </c>
      <c r="BA66" s="122">
        <f>ROUND(SUM(BA67:BA71),2)</f>
        <v>0</v>
      </c>
      <c r="BB66" s="122">
        <f>ROUND(SUM(BB67:BB71),2)</f>
        <v>0</v>
      </c>
      <c r="BC66" s="122">
        <f>ROUND(SUM(BC67:BC71),2)</f>
        <v>0</v>
      </c>
      <c r="BD66" s="124">
        <f>ROUND(SUM(BD67:BD71),2)</f>
        <v>0</v>
      </c>
      <c r="BE66" s="7"/>
      <c r="BS66" s="125" t="s">
        <v>76</v>
      </c>
      <c r="BT66" s="125" t="s">
        <v>81</v>
      </c>
      <c r="BU66" s="125" t="s">
        <v>78</v>
      </c>
      <c r="BV66" s="125" t="s">
        <v>79</v>
      </c>
      <c r="BW66" s="125" t="s">
        <v>116</v>
      </c>
      <c r="BX66" s="125" t="s">
        <v>5</v>
      </c>
      <c r="CL66" s="125" t="s">
        <v>19</v>
      </c>
      <c r="CM66" s="125" t="s">
        <v>85</v>
      </c>
    </row>
    <row r="67" s="4" customFormat="1" ht="16.5" customHeight="1">
      <c r="A67" s="126" t="s">
        <v>86</v>
      </c>
      <c r="B67" s="65"/>
      <c r="C67" s="127"/>
      <c r="D67" s="127"/>
      <c r="E67" s="128" t="s">
        <v>87</v>
      </c>
      <c r="F67" s="128"/>
      <c r="G67" s="128"/>
      <c r="H67" s="128"/>
      <c r="I67" s="128"/>
      <c r="J67" s="127"/>
      <c r="K67" s="128" t="s">
        <v>117</v>
      </c>
      <c r="L67" s="128"/>
      <c r="M67" s="128"/>
      <c r="N67" s="128"/>
      <c r="O67" s="128"/>
      <c r="P67" s="128"/>
      <c r="Q67" s="128"/>
      <c r="R67" s="128"/>
      <c r="S67" s="128"/>
      <c r="T67" s="128"/>
      <c r="U67" s="128"/>
      <c r="V67" s="128"/>
      <c r="W67" s="128"/>
      <c r="X67" s="128"/>
      <c r="Y67" s="128"/>
      <c r="Z67" s="128"/>
      <c r="AA67" s="128"/>
      <c r="AB67" s="128"/>
      <c r="AC67" s="128"/>
      <c r="AD67" s="128"/>
      <c r="AE67" s="128"/>
      <c r="AF67" s="128"/>
      <c r="AG67" s="129">
        <f>'01 - Stavební úpravy'!J32</f>
        <v>0</v>
      </c>
      <c r="AH67" s="127"/>
      <c r="AI67" s="127"/>
      <c r="AJ67" s="127"/>
      <c r="AK67" s="127"/>
      <c r="AL67" s="127"/>
      <c r="AM67" s="127"/>
      <c r="AN67" s="129">
        <f>SUM(AG67,AT67)</f>
        <v>0</v>
      </c>
      <c r="AO67" s="127"/>
      <c r="AP67" s="127"/>
      <c r="AQ67" s="130" t="s">
        <v>89</v>
      </c>
      <c r="AR67" s="67"/>
      <c r="AS67" s="131">
        <v>0</v>
      </c>
      <c r="AT67" s="132">
        <f>ROUND(SUM(AV67:AW67),2)</f>
        <v>0</v>
      </c>
      <c r="AU67" s="133">
        <f>'01 - Stavební úpravy'!P102</f>
        <v>0</v>
      </c>
      <c r="AV67" s="132">
        <f>'01 - Stavební úpravy'!J35</f>
        <v>0</v>
      </c>
      <c r="AW67" s="132">
        <f>'01 - Stavební úpravy'!J36</f>
        <v>0</v>
      </c>
      <c r="AX67" s="132">
        <f>'01 - Stavební úpravy'!J37</f>
        <v>0</v>
      </c>
      <c r="AY67" s="132">
        <f>'01 - Stavební úpravy'!J38</f>
        <v>0</v>
      </c>
      <c r="AZ67" s="132">
        <f>'01 - Stavební úpravy'!F35</f>
        <v>0</v>
      </c>
      <c r="BA67" s="132">
        <f>'01 - Stavební úpravy'!F36</f>
        <v>0</v>
      </c>
      <c r="BB67" s="132">
        <f>'01 - Stavební úpravy'!F37</f>
        <v>0</v>
      </c>
      <c r="BC67" s="132">
        <f>'01 - Stavební úpravy'!F38</f>
        <v>0</v>
      </c>
      <c r="BD67" s="134">
        <f>'01 - Stavební úpravy'!F39</f>
        <v>0</v>
      </c>
      <c r="BE67" s="4"/>
      <c r="BT67" s="135" t="s">
        <v>85</v>
      </c>
      <c r="BV67" s="135" t="s">
        <v>79</v>
      </c>
      <c r="BW67" s="135" t="s">
        <v>118</v>
      </c>
      <c r="BX67" s="135" t="s">
        <v>116</v>
      </c>
      <c r="CL67" s="135" t="s">
        <v>19</v>
      </c>
    </row>
    <row r="68" s="4" customFormat="1" ht="16.5" customHeight="1">
      <c r="A68" s="126" t="s">
        <v>86</v>
      </c>
      <c r="B68" s="65"/>
      <c r="C68" s="127"/>
      <c r="D68" s="127"/>
      <c r="E68" s="128" t="s">
        <v>91</v>
      </c>
      <c r="F68" s="128"/>
      <c r="G68" s="128"/>
      <c r="H68" s="128"/>
      <c r="I68" s="128"/>
      <c r="J68" s="127"/>
      <c r="K68" s="128" t="s">
        <v>95</v>
      </c>
      <c r="L68" s="128"/>
      <c r="M68" s="128"/>
      <c r="N68" s="128"/>
      <c r="O68" s="128"/>
      <c r="P68" s="128"/>
      <c r="Q68" s="128"/>
      <c r="R68" s="128"/>
      <c r="S68" s="128"/>
      <c r="T68" s="128"/>
      <c r="U68" s="128"/>
      <c r="V68" s="128"/>
      <c r="W68" s="128"/>
      <c r="X68" s="128"/>
      <c r="Y68" s="128"/>
      <c r="Z68" s="128"/>
      <c r="AA68" s="128"/>
      <c r="AB68" s="128"/>
      <c r="AC68" s="128"/>
      <c r="AD68" s="128"/>
      <c r="AE68" s="128"/>
      <c r="AF68" s="128"/>
      <c r="AG68" s="129">
        <f>'02 - Vodovod a zařizovací...'!J32</f>
        <v>0</v>
      </c>
      <c r="AH68" s="127"/>
      <c r="AI68" s="127"/>
      <c r="AJ68" s="127"/>
      <c r="AK68" s="127"/>
      <c r="AL68" s="127"/>
      <c r="AM68" s="127"/>
      <c r="AN68" s="129">
        <f>SUM(AG68,AT68)</f>
        <v>0</v>
      </c>
      <c r="AO68" s="127"/>
      <c r="AP68" s="127"/>
      <c r="AQ68" s="130" t="s">
        <v>89</v>
      </c>
      <c r="AR68" s="67"/>
      <c r="AS68" s="131">
        <v>0</v>
      </c>
      <c r="AT68" s="132">
        <f>ROUND(SUM(AV68:AW68),2)</f>
        <v>0</v>
      </c>
      <c r="AU68" s="133">
        <f>'02 - Vodovod a zařizovací...'!P91</f>
        <v>0</v>
      </c>
      <c r="AV68" s="132">
        <f>'02 - Vodovod a zařizovací...'!J35</f>
        <v>0</v>
      </c>
      <c r="AW68" s="132">
        <f>'02 - Vodovod a zařizovací...'!J36</f>
        <v>0</v>
      </c>
      <c r="AX68" s="132">
        <f>'02 - Vodovod a zařizovací...'!J37</f>
        <v>0</v>
      </c>
      <c r="AY68" s="132">
        <f>'02 - Vodovod a zařizovací...'!J38</f>
        <v>0</v>
      </c>
      <c r="AZ68" s="132">
        <f>'02 - Vodovod a zařizovací...'!F35</f>
        <v>0</v>
      </c>
      <c r="BA68" s="132">
        <f>'02 - Vodovod a zařizovací...'!F36</f>
        <v>0</v>
      </c>
      <c r="BB68" s="132">
        <f>'02 - Vodovod a zařizovací...'!F37</f>
        <v>0</v>
      </c>
      <c r="BC68" s="132">
        <f>'02 - Vodovod a zařizovací...'!F38</f>
        <v>0</v>
      </c>
      <c r="BD68" s="134">
        <f>'02 - Vodovod a zařizovací...'!F39</f>
        <v>0</v>
      </c>
      <c r="BE68" s="4"/>
      <c r="BT68" s="135" t="s">
        <v>85</v>
      </c>
      <c r="BV68" s="135" t="s">
        <v>79</v>
      </c>
      <c r="BW68" s="135" t="s">
        <v>119</v>
      </c>
      <c r="BX68" s="135" t="s">
        <v>116</v>
      </c>
      <c r="CL68" s="135" t="s">
        <v>19</v>
      </c>
    </row>
    <row r="69" s="4" customFormat="1" ht="16.5" customHeight="1">
      <c r="A69" s="126" t="s">
        <v>86</v>
      </c>
      <c r="B69" s="65"/>
      <c r="C69" s="127"/>
      <c r="D69" s="127"/>
      <c r="E69" s="128" t="s">
        <v>94</v>
      </c>
      <c r="F69" s="128"/>
      <c r="G69" s="128"/>
      <c r="H69" s="128"/>
      <c r="I69" s="128"/>
      <c r="J69" s="127"/>
      <c r="K69" s="128" t="s">
        <v>98</v>
      </c>
      <c r="L69" s="128"/>
      <c r="M69" s="128"/>
      <c r="N69" s="128"/>
      <c r="O69" s="128"/>
      <c r="P69" s="128"/>
      <c r="Q69" s="128"/>
      <c r="R69" s="128"/>
      <c r="S69" s="128"/>
      <c r="T69" s="128"/>
      <c r="U69" s="128"/>
      <c r="V69" s="128"/>
      <c r="W69" s="128"/>
      <c r="X69" s="128"/>
      <c r="Y69" s="128"/>
      <c r="Z69" s="128"/>
      <c r="AA69" s="128"/>
      <c r="AB69" s="128"/>
      <c r="AC69" s="128"/>
      <c r="AD69" s="128"/>
      <c r="AE69" s="128"/>
      <c r="AF69" s="128"/>
      <c r="AG69" s="129">
        <f>'03 - Kanalizace'!J32</f>
        <v>0</v>
      </c>
      <c r="AH69" s="127"/>
      <c r="AI69" s="127"/>
      <c r="AJ69" s="127"/>
      <c r="AK69" s="127"/>
      <c r="AL69" s="127"/>
      <c r="AM69" s="127"/>
      <c r="AN69" s="129">
        <f>SUM(AG69,AT69)</f>
        <v>0</v>
      </c>
      <c r="AO69" s="127"/>
      <c r="AP69" s="127"/>
      <c r="AQ69" s="130" t="s">
        <v>89</v>
      </c>
      <c r="AR69" s="67"/>
      <c r="AS69" s="131">
        <v>0</v>
      </c>
      <c r="AT69" s="132">
        <f>ROUND(SUM(AV69:AW69),2)</f>
        <v>0</v>
      </c>
      <c r="AU69" s="133">
        <f>'03 - Kanalizace'!P90</f>
        <v>0</v>
      </c>
      <c r="AV69" s="132">
        <f>'03 - Kanalizace'!J35</f>
        <v>0</v>
      </c>
      <c r="AW69" s="132">
        <f>'03 - Kanalizace'!J36</f>
        <v>0</v>
      </c>
      <c r="AX69" s="132">
        <f>'03 - Kanalizace'!J37</f>
        <v>0</v>
      </c>
      <c r="AY69" s="132">
        <f>'03 - Kanalizace'!J38</f>
        <v>0</v>
      </c>
      <c r="AZ69" s="132">
        <f>'03 - Kanalizace'!F35</f>
        <v>0</v>
      </c>
      <c r="BA69" s="132">
        <f>'03 - Kanalizace'!F36</f>
        <v>0</v>
      </c>
      <c r="BB69" s="132">
        <f>'03 - Kanalizace'!F37</f>
        <v>0</v>
      </c>
      <c r="BC69" s="132">
        <f>'03 - Kanalizace'!F38</f>
        <v>0</v>
      </c>
      <c r="BD69" s="134">
        <f>'03 - Kanalizace'!F39</f>
        <v>0</v>
      </c>
      <c r="BE69" s="4"/>
      <c r="BT69" s="135" t="s">
        <v>85</v>
      </c>
      <c r="BV69" s="135" t="s">
        <v>79</v>
      </c>
      <c r="BW69" s="135" t="s">
        <v>120</v>
      </c>
      <c r="BX69" s="135" t="s">
        <v>116</v>
      </c>
      <c r="CL69" s="135" t="s">
        <v>19</v>
      </c>
    </row>
    <row r="70" s="4" customFormat="1" ht="16.5" customHeight="1">
      <c r="A70" s="126" t="s">
        <v>86</v>
      </c>
      <c r="B70" s="65"/>
      <c r="C70" s="127"/>
      <c r="D70" s="127"/>
      <c r="E70" s="128" t="s">
        <v>97</v>
      </c>
      <c r="F70" s="128"/>
      <c r="G70" s="128"/>
      <c r="H70" s="128"/>
      <c r="I70" s="128"/>
      <c r="J70" s="127"/>
      <c r="K70" s="128" t="s">
        <v>101</v>
      </c>
      <c r="L70" s="128"/>
      <c r="M70" s="128"/>
      <c r="N70" s="128"/>
      <c r="O70" s="128"/>
      <c r="P70" s="128"/>
      <c r="Q70" s="128"/>
      <c r="R70" s="128"/>
      <c r="S70" s="128"/>
      <c r="T70" s="128"/>
      <c r="U70" s="128"/>
      <c r="V70" s="128"/>
      <c r="W70" s="128"/>
      <c r="X70" s="128"/>
      <c r="Y70" s="128"/>
      <c r="Z70" s="128"/>
      <c r="AA70" s="128"/>
      <c r="AB70" s="128"/>
      <c r="AC70" s="128"/>
      <c r="AD70" s="128"/>
      <c r="AE70" s="128"/>
      <c r="AF70" s="128"/>
      <c r="AG70" s="129">
        <f>'04 - Vzduchotechnika'!J32</f>
        <v>0</v>
      </c>
      <c r="AH70" s="127"/>
      <c r="AI70" s="127"/>
      <c r="AJ70" s="127"/>
      <c r="AK70" s="127"/>
      <c r="AL70" s="127"/>
      <c r="AM70" s="127"/>
      <c r="AN70" s="129">
        <f>SUM(AG70,AT70)</f>
        <v>0</v>
      </c>
      <c r="AO70" s="127"/>
      <c r="AP70" s="127"/>
      <c r="AQ70" s="130" t="s">
        <v>89</v>
      </c>
      <c r="AR70" s="67"/>
      <c r="AS70" s="131">
        <v>0</v>
      </c>
      <c r="AT70" s="132">
        <f>ROUND(SUM(AV70:AW70),2)</f>
        <v>0</v>
      </c>
      <c r="AU70" s="133">
        <f>'04 - Vzduchotechnika'!P90</f>
        <v>0</v>
      </c>
      <c r="AV70" s="132">
        <f>'04 - Vzduchotechnika'!J35</f>
        <v>0</v>
      </c>
      <c r="AW70" s="132">
        <f>'04 - Vzduchotechnika'!J36</f>
        <v>0</v>
      </c>
      <c r="AX70" s="132">
        <f>'04 - Vzduchotechnika'!J37</f>
        <v>0</v>
      </c>
      <c r="AY70" s="132">
        <f>'04 - Vzduchotechnika'!J38</f>
        <v>0</v>
      </c>
      <c r="AZ70" s="132">
        <f>'04 - Vzduchotechnika'!F35</f>
        <v>0</v>
      </c>
      <c r="BA70" s="132">
        <f>'04 - Vzduchotechnika'!F36</f>
        <v>0</v>
      </c>
      <c r="BB70" s="132">
        <f>'04 - Vzduchotechnika'!F37</f>
        <v>0</v>
      </c>
      <c r="BC70" s="132">
        <f>'04 - Vzduchotechnika'!F38</f>
        <v>0</v>
      </c>
      <c r="BD70" s="134">
        <f>'04 - Vzduchotechnika'!F39</f>
        <v>0</v>
      </c>
      <c r="BE70" s="4"/>
      <c r="BT70" s="135" t="s">
        <v>85</v>
      </c>
      <c r="BV70" s="135" t="s">
        <v>79</v>
      </c>
      <c r="BW70" s="135" t="s">
        <v>121</v>
      </c>
      <c r="BX70" s="135" t="s">
        <v>116</v>
      </c>
      <c r="CL70" s="135" t="s">
        <v>19</v>
      </c>
    </row>
    <row r="71" s="4" customFormat="1" ht="16.5" customHeight="1">
      <c r="A71" s="126" t="s">
        <v>86</v>
      </c>
      <c r="B71" s="65"/>
      <c r="C71" s="127"/>
      <c r="D71" s="127"/>
      <c r="E71" s="128" t="s">
        <v>100</v>
      </c>
      <c r="F71" s="128"/>
      <c r="G71" s="128"/>
      <c r="H71" s="128"/>
      <c r="I71" s="128"/>
      <c r="J71" s="127"/>
      <c r="K71" s="128" t="s">
        <v>110</v>
      </c>
      <c r="L71" s="128"/>
      <c r="M71" s="128"/>
      <c r="N71" s="128"/>
      <c r="O71" s="128"/>
      <c r="P71" s="128"/>
      <c r="Q71" s="128"/>
      <c r="R71" s="128"/>
      <c r="S71" s="128"/>
      <c r="T71" s="128"/>
      <c r="U71" s="128"/>
      <c r="V71" s="128"/>
      <c r="W71" s="128"/>
      <c r="X71" s="128"/>
      <c r="Y71" s="128"/>
      <c r="Z71" s="128"/>
      <c r="AA71" s="128"/>
      <c r="AB71" s="128"/>
      <c r="AC71" s="128"/>
      <c r="AD71" s="128"/>
      <c r="AE71" s="128"/>
      <c r="AF71" s="128"/>
      <c r="AG71" s="129">
        <f>'05 - Silnoproud'!J32</f>
        <v>0</v>
      </c>
      <c r="AH71" s="127"/>
      <c r="AI71" s="127"/>
      <c r="AJ71" s="127"/>
      <c r="AK71" s="127"/>
      <c r="AL71" s="127"/>
      <c r="AM71" s="127"/>
      <c r="AN71" s="129">
        <f>SUM(AG71,AT71)</f>
        <v>0</v>
      </c>
      <c r="AO71" s="127"/>
      <c r="AP71" s="127"/>
      <c r="AQ71" s="130" t="s">
        <v>89</v>
      </c>
      <c r="AR71" s="67"/>
      <c r="AS71" s="131">
        <v>0</v>
      </c>
      <c r="AT71" s="132">
        <f>ROUND(SUM(AV71:AW71),2)</f>
        <v>0</v>
      </c>
      <c r="AU71" s="133">
        <f>'05 - Silnoproud'!P91</f>
        <v>0</v>
      </c>
      <c r="AV71" s="132">
        <f>'05 - Silnoproud'!J35</f>
        <v>0</v>
      </c>
      <c r="AW71" s="132">
        <f>'05 - Silnoproud'!J36</f>
        <v>0</v>
      </c>
      <c r="AX71" s="132">
        <f>'05 - Silnoproud'!J37</f>
        <v>0</v>
      </c>
      <c r="AY71" s="132">
        <f>'05 - Silnoproud'!J38</f>
        <v>0</v>
      </c>
      <c r="AZ71" s="132">
        <f>'05 - Silnoproud'!F35</f>
        <v>0</v>
      </c>
      <c r="BA71" s="132">
        <f>'05 - Silnoproud'!F36</f>
        <v>0</v>
      </c>
      <c r="BB71" s="132">
        <f>'05 - Silnoproud'!F37</f>
        <v>0</v>
      </c>
      <c r="BC71" s="132">
        <f>'05 - Silnoproud'!F38</f>
        <v>0</v>
      </c>
      <c r="BD71" s="134">
        <f>'05 - Silnoproud'!F39</f>
        <v>0</v>
      </c>
      <c r="BE71" s="4"/>
      <c r="BT71" s="135" t="s">
        <v>85</v>
      </c>
      <c r="BV71" s="135" t="s">
        <v>79</v>
      </c>
      <c r="BW71" s="135" t="s">
        <v>122</v>
      </c>
      <c r="BX71" s="135" t="s">
        <v>116</v>
      </c>
      <c r="CL71" s="135" t="s">
        <v>19</v>
      </c>
    </row>
    <row r="72" s="7" customFormat="1" ht="16.5" customHeight="1">
      <c r="A72" s="126" t="s">
        <v>86</v>
      </c>
      <c r="B72" s="113"/>
      <c r="C72" s="114"/>
      <c r="D72" s="115" t="s">
        <v>123</v>
      </c>
      <c r="E72" s="115"/>
      <c r="F72" s="115"/>
      <c r="G72" s="115"/>
      <c r="H72" s="115"/>
      <c r="I72" s="116"/>
      <c r="J72" s="115" t="s">
        <v>124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8">
        <f>'VRN - Vedlejší rozpočtové...'!J30</f>
        <v>0</v>
      </c>
      <c r="AH72" s="116"/>
      <c r="AI72" s="116"/>
      <c r="AJ72" s="116"/>
      <c r="AK72" s="116"/>
      <c r="AL72" s="116"/>
      <c r="AM72" s="116"/>
      <c r="AN72" s="118">
        <f>SUM(AG72,AT72)</f>
        <v>0</v>
      </c>
      <c r="AO72" s="116"/>
      <c r="AP72" s="116"/>
      <c r="AQ72" s="119" t="s">
        <v>83</v>
      </c>
      <c r="AR72" s="120"/>
      <c r="AS72" s="136">
        <v>0</v>
      </c>
      <c r="AT72" s="137">
        <f>ROUND(SUM(AV72:AW72),2)</f>
        <v>0</v>
      </c>
      <c r="AU72" s="138">
        <f>'VRN - Vedlejší rozpočtové...'!P80</f>
        <v>0</v>
      </c>
      <c r="AV72" s="137">
        <f>'VRN - Vedlejší rozpočtové...'!J33</f>
        <v>0</v>
      </c>
      <c r="AW72" s="137">
        <f>'VRN - Vedlejší rozpočtové...'!J34</f>
        <v>0</v>
      </c>
      <c r="AX72" s="137">
        <f>'VRN - Vedlejší rozpočtové...'!J35</f>
        <v>0</v>
      </c>
      <c r="AY72" s="137">
        <f>'VRN - Vedlejší rozpočtové...'!J36</f>
        <v>0</v>
      </c>
      <c r="AZ72" s="137">
        <f>'VRN - Vedlejší rozpočtové...'!F33</f>
        <v>0</v>
      </c>
      <c r="BA72" s="137">
        <f>'VRN - Vedlejší rozpočtové...'!F34</f>
        <v>0</v>
      </c>
      <c r="BB72" s="137">
        <f>'VRN - Vedlejší rozpočtové...'!F35</f>
        <v>0</v>
      </c>
      <c r="BC72" s="137">
        <f>'VRN - Vedlejší rozpočtové...'!F36</f>
        <v>0</v>
      </c>
      <c r="BD72" s="139">
        <f>'VRN - Vedlejší rozpočtové...'!F37</f>
        <v>0</v>
      </c>
      <c r="BE72" s="7"/>
      <c r="BT72" s="125" t="s">
        <v>81</v>
      </c>
      <c r="BV72" s="125" t="s">
        <v>79</v>
      </c>
      <c r="BW72" s="125" t="s">
        <v>125</v>
      </c>
      <c r="BX72" s="125" t="s">
        <v>5</v>
      </c>
      <c r="CL72" s="125" t="s">
        <v>19</v>
      </c>
      <c r="CM72" s="125" t="s">
        <v>85</v>
      </c>
    </row>
    <row r="73" s="2" customFormat="1" ht="30" customHeight="1">
      <c r="A73" s="40"/>
      <c r="B73" s="41"/>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6"/>
      <c r="AS73" s="40"/>
      <c r="AT73" s="40"/>
      <c r="AU73" s="40"/>
      <c r="AV73" s="40"/>
      <c r="AW73" s="40"/>
      <c r="AX73" s="40"/>
      <c r="AY73" s="40"/>
      <c r="AZ73" s="40"/>
      <c r="BA73" s="40"/>
      <c r="BB73" s="40"/>
      <c r="BC73" s="40"/>
      <c r="BD73" s="40"/>
      <c r="BE73" s="40"/>
    </row>
    <row r="74" s="2" customFormat="1" ht="6.96" customHeight="1">
      <c r="A74" s="4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46"/>
      <c r="AS74" s="40"/>
      <c r="AT74" s="40"/>
      <c r="AU74" s="40"/>
      <c r="AV74" s="40"/>
      <c r="AW74" s="40"/>
      <c r="AX74" s="40"/>
      <c r="AY74" s="40"/>
      <c r="AZ74" s="40"/>
      <c r="BA74" s="40"/>
      <c r="BB74" s="40"/>
      <c r="BC74" s="40"/>
      <c r="BD74" s="40"/>
      <c r="BE74" s="40"/>
    </row>
  </sheetData>
  <sheetProtection sheet="1" formatColumns="0" formatRows="0" objects="1" scenarios="1" spinCount="100000" saltValue="iCM7M531+aZsihTsHxzCoBbfe1Kkk+ZFMpDDEn+b8ZbEjb+KTOu4GkfJZkgWXKJ8vgw3xXRSqxQcy2aK+JWYvA==" hashValue="5FGXk+0PVtvKFtuen9kvmooc1Z6Qc1ajENgrPxP20iUi16xjSPbw7vU1OqBxkVanHj+BKbE/JdfaeJAa/BpFdQ==" algorithmName="SHA-512" password="CC35"/>
  <mergeCells count="110">
    <mergeCell ref="C52:G52"/>
    <mergeCell ref="D55:H55"/>
    <mergeCell ref="D62:H62"/>
    <mergeCell ref="E61:I61"/>
    <mergeCell ref="E59:I59"/>
    <mergeCell ref="E57:I57"/>
    <mergeCell ref="E56:I56"/>
    <mergeCell ref="E60:I60"/>
    <mergeCell ref="E58:I58"/>
    <mergeCell ref="E63:I63"/>
    <mergeCell ref="E64:I64"/>
    <mergeCell ref="I52:AF52"/>
    <mergeCell ref="J62:AF62"/>
    <mergeCell ref="J55:AF55"/>
    <mergeCell ref="K60:AF60"/>
    <mergeCell ref="K57:AF57"/>
    <mergeCell ref="K58:AF58"/>
    <mergeCell ref="K59:AF59"/>
    <mergeCell ref="K56:AF56"/>
    <mergeCell ref="K61:AF61"/>
    <mergeCell ref="K63:AF63"/>
    <mergeCell ref="K64:AF64"/>
    <mergeCell ref="L45:AO45"/>
    <mergeCell ref="E65:I65"/>
    <mergeCell ref="K65:AF65"/>
    <mergeCell ref="D66:H66"/>
    <mergeCell ref="J66:AF66"/>
    <mergeCell ref="E67:I67"/>
    <mergeCell ref="K67:AF67"/>
    <mergeCell ref="E68:I68"/>
    <mergeCell ref="K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2:AM62"/>
    <mergeCell ref="AG59:AM59"/>
    <mergeCell ref="AG63:AM63"/>
    <mergeCell ref="AG60:AM60"/>
    <mergeCell ref="AG64:AM64"/>
    <mergeCell ref="AG58:AM58"/>
    <mergeCell ref="AG57:AM57"/>
    <mergeCell ref="AG56:AM56"/>
    <mergeCell ref="AG55:AM55"/>
    <mergeCell ref="AG52:AM52"/>
    <mergeCell ref="AM47:AN47"/>
    <mergeCell ref="AM49:AP49"/>
    <mergeCell ref="AM50:AP50"/>
    <mergeCell ref="AN64:AP64"/>
    <mergeCell ref="AN63:AP63"/>
    <mergeCell ref="AN52:AP52"/>
    <mergeCell ref="AN59:AP59"/>
    <mergeCell ref="AN55:AP55"/>
    <mergeCell ref="AN61:AP61"/>
    <mergeCell ref="AN60:AP60"/>
    <mergeCell ref="AN56:AP56"/>
    <mergeCell ref="AN57:AP57"/>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6" location="'01 - Stavební úpravy - Ty...'!C2" display="/"/>
    <hyperlink ref="A57" location="'02 - Nábytek - Typ J (9 j...'!C2" display="/"/>
    <hyperlink ref="A58" location="'03 - Vodovod a zařizovací...'!C2" display="/"/>
    <hyperlink ref="A59" location="'04 - Kanalizace'!C2" display="/"/>
    <hyperlink ref="A60" location="'05 - Vzduchotechnika'!C2" display="/"/>
    <hyperlink ref="A61" location="'06 - Silnoproud - Pokoj J'!C2" display="/"/>
    <hyperlink ref="A63" location="'01 - Stavební úpravy (10 ...'!C2" display="/"/>
    <hyperlink ref="A64" location="'02 - Silnoproud'!C2" display="/"/>
    <hyperlink ref="A65" location="'03 - Slaboproud'!C2" display="/"/>
    <hyperlink ref="A67" location="'01 - Stavební úpravy'!C2" display="/"/>
    <hyperlink ref="A68" location="'02 - Vodovod a zařizovací...'!C2" display="/"/>
    <hyperlink ref="A69" location="'03 - Kanalizace'!C2" display="/"/>
    <hyperlink ref="A70" location="'04 - Vzduchotechnika'!C2" display="/"/>
    <hyperlink ref="A71" location="'05 - Silnoproud'!C2" display="/"/>
    <hyperlink ref="A7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ROUND(J105,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ROUND((SUM(BE105:BE491)),  2)</f>
        <v>0</v>
      </c>
      <c r="G35" s="40"/>
      <c r="H35" s="40"/>
      <c r="I35" s="159">
        <v>0.20999999999999999</v>
      </c>
      <c r="J35" s="158">
        <f>ROUND(((SUM(BE105:BE491))*I35),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ROUND((SUM(BF105:BF491)),  2)</f>
        <v>0</v>
      </c>
      <c r="G36" s="40"/>
      <c r="H36" s="40"/>
      <c r="I36" s="159">
        <v>0.12</v>
      </c>
      <c r="J36" s="158">
        <f>ROUND(((SUM(BF105:BF491))*I36),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ROUND((SUM(BG105:BG491)),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ROUND((SUM(BH105:BH491)),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ROUND((SUM(BI105:BI491)),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Stavební úpravy - Typ J (9 jednotek)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J105</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J106</f>
        <v>0</v>
      </c>
      <c r="K64" s="177"/>
      <c r="L64" s="181"/>
      <c r="S64" s="9"/>
      <c r="T64" s="9"/>
      <c r="U64" s="9"/>
      <c r="V64" s="9"/>
      <c r="W64" s="9"/>
      <c r="X64" s="9"/>
      <c r="Y64" s="9"/>
      <c r="Z64" s="9"/>
      <c r="AA64" s="9"/>
      <c r="AB64" s="9"/>
      <c r="AC64" s="9"/>
      <c r="AD64" s="9"/>
      <c r="AE64" s="9"/>
    </row>
    <row r="65" s="10" customFormat="1" ht="19.92" customHeight="1">
      <c r="A65" s="10"/>
      <c r="B65" s="182"/>
      <c r="C65" s="127"/>
      <c r="D65" s="183" t="s">
        <v>136</v>
      </c>
      <c r="E65" s="184"/>
      <c r="F65" s="184"/>
      <c r="G65" s="184"/>
      <c r="H65" s="184"/>
      <c r="I65" s="184"/>
      <c r="J65" s="185">
        <f>J107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137</v>
      </c>
      <c r="E66" s="184"/>
      <c r="F66" s="184"/>
      <c r="G66" s="184"/>
      <c r="H66" s="184"/>
      <c r="I66" s="184"/>
      <c r="J66" s="185">
        <f>J129</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138</v>
      </c>
      <c r="E67" s="184"/>
      <c r="F67" s="184"/>
      <c r="G67" s="184"/>
      <c r="H67" s="184"/>
      <c r="I67" s="184"/>
      <c r="J67" s="185">
        <f>J130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139</v>
      </c>
      <c r="E68" s="184"/>
      <c r="F68" s="184"/>
      <c r="G68" s="184"/>
      <c r="H68" s="184"/>
      <c r="I68" s="184"/>
      <c r="J68" s="185">
        <f>J175</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140</v>
      </c>
      <c r="E69" s="184"/>
      <c r="F69" s="184"/>
      <c r="G69" s="184"/>
      <c r="H69" s="184"/>
      <c r="I69" s="184"/>
      <c r="J69" s="185">
        <f>J176</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141</v>
      </c>
      <c r="E70" s="184"/>
      <c r="F70" s="184"/>
      <c r="G70" s="184"/>
      <c r="H70" s="184"/>
      <c r="I70" s="184"/>
      <c r="J70" s="185">
        <f>J182</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142</v>
      </c>
      <c r="E71" s="184"/>
      <c r="F71" s="184"/>
      <c r="G71" s="184"/>
      <c r="H71" s="184"/>
      <c r="I71" s="184"/>
      <c r="J71" s="185">
        <f>J188</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143</v>
      </c>
      <c r="E72" s="184"/>
      <c r="F72" s="184"/>
      <c r="G72" s="184"/>
      <c r="H72" s="184"/>
      <c r="I72" s="184"/>
      <c r="J72" s="185">
        <f>J200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144</v>
      </c>
      <c r="E73" s="184"/>
      <c r="F73" s="184"/>
      <c r="G73" s="184"/>
      <c r="H73" s="184"/>
      <c r="I73" s="184"/>
      <c r="J73" s="185">
        <f>J215</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145</v>
      </c>
      <c r="E74" s="184"/>
      <c r="F74" s="184"/>
      <c r="G74" s="184"/>
      <c r="H74" s="184"/>
      <c r="I74" s="184"/>
      <c r="J74" s="185">
        <f>J230</f>
        <v>0</v>
      </c>
      <c r="K74" s="127"/>
      <c r="L74" s="186"/>
      <c r="S74" s="10"/>
      <c r="T74" s="10"/>
      <c r="U74" s="10"/>
      <c r="V74" s="10"/>
      <c r="W74" s="10"/>
      <c r="X74" s="10"/>
      <c r="Y74" s="10"/>
      <c r="Z74" s="10"/>
      <c r="AA74" s="10"/>
      <c r="AB74" s="10"/>
      <c r="AC74" s="10"/>
      <c r="AD74" s="10"/>
      <c r="AE74" s="10"/>
    </row>
    <row r="75" s="9" customFormat="1" ht="24.96" customHeight="1">
      <c r="A75" s="9"/>
      <c r="B75" s="176"/>
      <c r="C75" s="177"/>
      <c r="D75" s="178" t="s">
        <v>146</v>
      </c>
      <c r="E75" s="179"/>
      <c r="F75" s="179"/>
      <c r="G75" s="179"/>
      <c r="H75" s="179"/>
      <c r="I75" s="179"/>
      <c r="J75" s="180">
        <f>J233</f>
        <v>0</v>
      </c>
      <c r="K75" s="177"/>
      <c r="L75" s="181"/>
      <c r="S75" s="9"/>
      <c r="T75" s="9"/>
      <c r="U75" s="9"/>
      <c r="V75" s="9"/>
      <c r="W75" s="9"/>
      <c r="X75" s="9"/>
      <c r="Y75" s="9"/>
      <c r="Z75" s="9"/>
      <c r="AA75" s="9"/>
      <c r="AB75" s="9"/>
      <c r="AC75" s="9"/>
      <c r="AD75" s="9"/>
      <c r="AE75" s="9"/>
    </row>
    <row r="76" s="10" customFormat="1" ht="19.92" customHeight="1">
      <c r="A76" s="10"/>
      <c r="B76" s="182"/>
      <c r="C76" s="127"/>
      <c r="D76" s="183" t="s">
        <v>147</v>
      </c>
      <c r="E76" s="184"/>
      <c r="F76" s="184"/>
      <c r="G76" s="184"/>
      <c r="H76" s="184"/>
      <c r="I76" s="184"/>
      <c r="J76" s="185">
        <f>J234</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148</v>
      </c>
      <c r="E77" s="184"/>
      <c r="F77" s="184"/>
      <c r="G77" s="184"/>
      <c r="H77" s="184"/>
      <c r="I77" s="184"/>
      <c r="J77" s="185">
        <f>J278</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149</v>
      </c>
      <c r="E78" s="184"/>
      <c r="F78" s="184"/>
      <c r="G78" s="184"/>
      <c r="H78" s="184"/>
      <c r="I78" s="184"/>
      <c r="J78" s="185">
        <f>J301</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150</v>
      </c>
      <c r="E79" s="184"/>
      <c r="F79" s="184"/>
      <c r="G79" s="184"/>
      <c r="H79" s="184"/>
      <c r="I79" s="184"/>
      <c r="J79" s="185">
        <f>J375</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151</v>
      </c>
      <c r="E80" s="184"/>
      <c r="F80" s="184"/>
      <c r="G80" s="184"/>
      <c r="H80" s="184"/>
      <c r="I80" s="184"/>
      <c r="J80" s="185">
        <f>J415</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152</v>
      </c>
      <c r="E81" s="184"/>
      <c r="F81" s="184"/>
      <c r="G81" s="184"/>
      <c r="H81" s="184"/>
      <c r="I81" s="184"/>
      <c r="J81" s="185">
        <f>J421</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153</v>
      </c>
      <c r="E82" s="184"/>
      <c r="F82" s="184"/>
      <c r="G82" s="184"/>
      <c r="H82" s="184"/>
      <c r="I82" s="184"/>
      <c r="J82" s="185">
        <f>J471</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154</v>
      </c>
      <c r="E83" s="184"/>
      <c r="F83" s="184"/>
      <c r="G83" s="184"/>
      <c r="H83" s="184"/>
      <c r="I83" s="184"/>
      <c r="J83" s="185">
        <f>J476</f>
        <v>0</v>
      </c>
      <c r="K83" s="127"/>
      <c r="L83" s="186"/>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6"/>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6"/>
      <c r="S89" s="40"/>
      <c r="T89" s="40"/>
      <c r="U89" s="40"/>
      <c r="V89" s="40"/>
      <c r="W89" s="40"/>
      <c r="X89" s="40"/>
      <c r="Y89" s="40"/>
      <c r="Z89" s="40"/>
      <c r="AA89" s="40"/>
      <c r="AB89" s="40"/>
      <c r="AC89" s="40"/>
      <c r="AD89" s="40"/>
      <c r="AE89" s="40"/>
    </row>
    <row r="90" s="2" customFormat="1" ht="24.96" customHeight="1">
      <c r="A90" s="40"/>
      <c r="B90" s="41"/>
      <c r="C90" s="25" t="s">
        <v>155</v>
      </c>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6.5" customHeight="1">
      <c r="A93" s="40"/>
      <c r="B93" s="41"/>
      <c r="C93" s="42"/>
      <c r="D93" s="42"/>
      <c r="E93" s="171" t="str">
        <f>E7</f>
        <v>Jednotky J 2. - 10.NP, studovny 1. - 10.NP a WC u recepce</v>
      </c>
      <c r="F93" s="34"/>
      <c r="G93" s="34"/>
      <c r="H93" s="34"/>
      <c r="I93" s="42"/>
      <c r="J93" s="42"/>
      <c r="K93" s="42"/>
      <c r="L93" s="146"/>
      <c r="S93" s="40"/>
      <c r="T93" s="40"/>
      <c r="U93" s="40"/>
      <c r="V93" s="40"/>
      <c r="W93" s="40"/>
      <c r="X93" s="40"/>
      <c r="Y93" s="40"/>
      <c r="Z93" s="40"/>
      <c r="AA93" s="40"/>
      <c r="AB93" s="40"/>
      <c r="AC93" s="40"/>
      <c r="AD93" s="40"/>
      <c r="AE93" s="40"/>
    </row>
    <row r="94" s="1" customFormat="1" ht="12" customHeight="1">
      <c r="B94" s="23"/>
      <c r="C94" s="34" t="s">
        <v>127</v>
      </c>
      <c r="D94" s="24"/>
      <c r="E94" s="24"/>
      <c r="F94" s="24"/>
      <c r="G94" s="24"/>
      <c r="H94" s="24"/>
      <c r="I94" s="24"/>
      <c r="J94" s="24"/>
      <c r="K94" s="24"/>
      <c r="L94" s="22"/>
    </row>
    <row r="95" s="2" customFormat="1" ht="16.5" customHeight="1">
      <c r="A95" s="40"/>
      <c r="B95" s="41"/>
      <c r="C95" s="42"/>
      <c r="D95" s="42"/>
      <c r="E95" s="171" t="s">
        <v>128</v>
      </c>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129</v>
      </c>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6.5" customHeight="1">
      <c r="A97" s="40"/>
      <c r="B97" s="41"/>
      <c r="C97" s="42"/>
      <c r="D97" s="42"/>
      <c r="E97" s="71" t="str">
        <f>E11</f>
        <v>01 - Stavební úpravy - Typ J (9 jednotek)</v>
      </c>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F14</f>
        <v>Chemická 953, 148 00, Praha 4</v>
      </c>
      <c r="G99" s="42"/>
      <c r="H99" s="42"/>
      <c r="I99" s="34" t="s">
        <v>23</v>
      </c>
      <c r="J99" s="74" t="str">
        <f>IF(J14="","",J14)</f>
        <v>7. 7. 2025</v>
      </c>
      <c r="K99" s="42"/>
      <c r="L99" s="146"/>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2" customFormat="1" ht="25.65" customHeight="1">
      <c r="A101" s="40"/>
      <c r="B101" s="41"/>
      <c r="C101" s="34" t="s">
        <v>25</v>
      </c>
      <c r="D101" s="42"/>
      <c r="E101" s="42"/>
      <c r="F101" s="29" t="str">
        <f>E17</f>
        <v>Správa účelových zařízení VŠE v Praze</v>
      </c>
      <c r="G101" s="42"/>
      <c r="H101" s="42"/>
      <c r="I101" s="34" t="s">
        <v>33</v>
      </c>
      <c r="J101" s="38" t="str">
        <f>E23</f>
        <v>DROBNÝ ARCHITECTS, s.r.o.</v>
      </c>
      <c r="K101" s="42"/>
      <c r="L101" s="146"/>
      <c r="S101" s="40"/>
      <c r="T101" s="40"/>
      <c r="U101" s="40"/>
      <c r="V101" s="40"/>
      <c r="W101" s="40"/>
      <c r="X101" s="40"/>
      <c r="Y101" s="40"/>
      <c r="Z101" s="40"/>
      <c r="AA101" s="40"/>
      <c r="AB101" s="40"/>
      <c r="AC101" s="40"/>
      <c r="AD101" s="40"/>
      <c r="AE101" s="40"/>
    </row>
    <row r="102" s="2" customFormat="1" ht="15.15" customHeight="1">
      <c r="A102" s="40"/>
      <c r="B102" s="41"/>
      <c r="C102" s="34" t="s">
        <v>31</v>
      </c>
      <c r="D102" s="42"/>
      <c r="E102" s="42"/>
      <c r="F102" s="29" t="str">
        <f>IF(E20="","",E20)</f>
        <v>Vyplň údaj</v>
      </c>
      <c r="G102" s="42"/>
      <c r="H102" s="42"/>
      <c r="I102" s="34" t="s">
        <v>38</v>
      </c>
      <c r="J102" s="38" t="str">
        <f>E26</f>
        <v>Ing. Jaroslav Stolička</v>
      </c>
      <c r="K102" s="42"/>
      <c r="L102" s="146"/>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11" customFormat="1" ht="29.28" customHeight="1">
      <c r="A104" s="187"/>
      <c r="B104" s="188"/>
      <c r="C104" s="189" t="s">
        <v>156</v>
      </c>
      <c r="D104" s="190" t="s">
        <v>62</v>
      </c>
      <c r="E104" s="190" t="s">
        <v>58</v>
      </c>
      <c r="F104" s="190" t="s">
        <v>59</v>
      </c>
      <c r="G104" s="190" t="s">
        <v>157</v>
      </c>
      <c r="H104" s="190" t="s">
        <v>158</v>
      </c>
      <c r="I104" s="190" t="s">
        <v>159</v>
      </c>
      <c r="J104" s="190" t="s">
        <v>133</v>
      </c>
      <c r="K104" s="191" t="s">
        <v>160</v>
      </c>
      <c r="L104" s="192"/>
      <c r="M104" s="94" t="s">
        <v>19</v>
      </c>
      <c r="N104" s="95" t="s">
        <v>47</v>
      </c>
      <c r="O104" s="95" t="s">
        <v>161</v>
      </c>
      <c r="P104" s="95" t="s">
        <v>162</v>
      </c>
      <c r="Q104" s="95" t="s">
        <v>163</v>
      </c>
      <c r="R104" s="95" t="s">
        <v>164</v>
      </c>
      <c r="S104" s="95" t="s">
        <v>165</v>
      </c>
      <c r="T104" s="96" t="s">
        <v>166</v>
      </c>
      <c r="U104" s="187"/>
      <c r="V104" s="187"/>
      <c r="W104" s="187"/>
      <c r="X104" s="187"/>
      <c r="Y104" s="187"/>
      <c r="Z104" s="187"/>
      <c r="AA104" s="187"/>
      <c r="AB104" s="187"/>
      <c r="AC104" s="187"/>
      <c r="AD104" s="187"/>
      <c r="AE104" s="187"/>
    </row>
    <row r="105" s="2" customFormat="1" ht="22.8" customHeight="1">
      <c r="A105" s="40"/>
      <c r="B105" s="41"/>
      <c r="C105" s="101" t="s">
        <v>167</v>
      </c>
      <c r="D105" s="42"/>
      <c r="E105" s="42"/>
      <c r="F105" s="42"/>
      <c r="G105" s="42"/>
      <c r="H105" s="42"/>
      <c r="I105" s="42"/>
      <c r="J105" s="193">
        <f>BK105</f>
        <v>0</v>
      </c>
      <c r="K105" s="42"/>
      <c r="L105" s="46"/>
      <c r="M105" s="97"/>
      <c r="N105" s="194"/>
      <c r="O105" s="98"/>
      <c r="P105" s="195">
        <f>P106+P233</f>
        <v>0</v>
      </c>
      <c r="Q105" s="98"/>
      <c r="R105" s="195">
        <f>R106+R233</f>
        <v>57.504261779999993</v>
      </c>
      <c r="S105" s="98"/>
      <c r="T105" s="196">
        <f>T106+T233</f>
        <v>67.652613000000002</v>
      </c>
      <c r="U105" s="40"/>
      <c r="V105" s="40"/>
      <c r="W105" s="40"/>
      <c r="X105" s="40"/>
      <c r="Y105" s="40"/>
      <c r="Z105" s="40"/>
      <c r="AA105" s="40"/>
      <c r="AB105" s="40"/>
      <c r="AC105" s="40"/>
      <c r="AD105" s="40"/>
      <c r="AE105" s="40"/>
      <c r="AT105" s="19" t="s">
        <v>76</v>
      </c>
      <c r="AU105" s="19" t="s">
        <v>134</v>
      </c>
      <c r="BK105" s="197">
        <f>BK106+BK233</f>
        <v>0</v>
      </c>
    </row>
    <row r="106" s="12" customFormat="1" ht="25.92" customHeight="1">
      <c r="A106" s="12"/>
      <c r="B106" s="198"/>
      <c r="C106" s="199"/>
      <c r="D106" s="200" t="s">
        <v>76</v>
      </c>
      <c r="E106" s="201" t="s">
        <v>168</v>
      </c>
      <c r="F106" s="201" t="s">
        <v>169</v>
      </c>
      <c r="G106" s="199"/>
      <c r="H106" s="199"/>
      <c r="I106" s="202"/>
      <c r="J106" s="203">
        <f>BK106</f>
        <v>0</v>
      </c>
      <c r="K106" s="199"/>
      <c r="L106" s="204"/>
      <c r="M106" s="205"/>
      <c r="N106" s="206"/>
      <c r="O106" s="206"/>
      <c r="P106" s="207">
        <f>P107+P129+P175+P215+P230</f>
        <v>0</v>
      </c>
      <c r="Q106" s="206"/>
      <c r="R106" s="207">
        <f>R107+R129+R175+R215+R230</f>
        <v>44.572425119999998</v>
      </c>
      <c r="S106" s="206"/>
      <c r="T106" s="208">
        <f>T107+T129+T175+T215+T230</f>
        <v>62.215650000000004</v>
      </c>
      <c r="U106" s="12"/>
      <c r="V106" s="12"/>
      <c r="W106" s="12"/>
      <c r="X106" s="12"/>
      <c r="Y106" s="12"/>
      <c r="Z106" s="12"/>
      <c r="AA106" s="12"/>
      <c r="AB106" s="12"/>
      <c r="AC106" s="12"/>
      <c r="AD106" s="12"/>
      <c r="AE106" s="12"/>
      <c r="AR106" s="209" t="s">
        <v>81</v>
      </c>
      <c r="AT106" s="210" t="s">
        <v>76</v>
      </c>
      <c r="AU106" s="210" t="s">
        <v>77</v>
      </c>
      <c r="AY106" s="209" t="s">
        <v>170</v>
      </c>
      <c r="BK106" s="211">
        <f>BK107+BK129+BK175+BK215+BK230</f>
        <v>0</v>
      </c>
    </row>
    <row r="107" s="12" customFormat="1" ht="22.8" customHeight="1">
      <c r="A107" s="12"/>
      <c r="B107" s="198"/>
      <c r="C107" s="199"/>
      <c r="D107" s="200" t="s">
        <v>76</v>
      </c>
      <c r="E107" s="212" t="s">
        <v>114</v>
      </c>
      <c r="F107" s="212" t="s">
        <v>171</v>
      </c>
      <c r="G107" s="199"/>
      <c r="H107" s="199"/>
      <c r="I107" s="202"/>
      <c r="J107" s="213">
        <f>BK107</f>
        <v>0</v>
      </c>
      <c r="K107" s="199"/>
      <c r="L107" s="204"/>
      <c r="M107" s="205"/>
      <c r="N107" s="206"/>
      <c r="O107" s="206"/>
      <c r="P107" s="207">
        <f>SUM(P108:P128)</f>
        <v>0</v>
      </c>
      <c r="Q107" s="206"/>
      <c r="R107" s="207">
        <f>SUM(R108:R128)</f>
        <v>12.238502219999997</v>
      </c>
      <c r="S107" s="206"/>
      <c r="T107" s="208">
        <f>SUM(T108:T128)</f>
        <v>0</v>
      </c>
      <c r="U107" s="12"/>
      <c r="V107" s="12"/>
      <c r="W107" s="12"/>
      <c r="X107" s="12"/>
      <c r="Y107" s="12"/>
      <c r="Z107" s="12"/>
      <c r="AA107" s="12"/>
      <c r="AB107" s="12"/>
      <c r="AC107" s="12"/>
      <c r="AD107" s="12"/>
      <c r="AE107" s="12"/>
      <c r="AR107" s="209" t="s">
        <v>81</v>
      </c>
      <c r="AT107" s="210" t="s">
        <v>76</v>
      </c>
      <c r="AU107" s="210" t="s">
        <v>81</v>
      </c>
      <c r="AY107" s="209" t="s">
        <v>170</v>
      </c>
      <c r="BK107" s="211">
        <f>SUM(BK108:BK128)</f>
        <v>0</v>
      </c>
    </row>
    <row r="108" s="2" customFormat="1" ht="49.05" customHeight="1">
      <c r="A108" s="40"/>
      <c r="B108" s="41"/>
      <c r="C108" s="214" t="s">
        <v>81</v>
      </c>
      <c r="D108" s="214" t="s">
        <v>172</v>
      </c>
      <c r="E108" s="215" t="s">
        <v>173</v>
      </c>
      <c r="F108" s="216" t="s">
        <v>174</v>
      </c>
      <c r="G108" s="217" t="s">
        <v>175</v>
      </c>
      <c r="H108" s="218">
        <v>12.726000000000001</v>
      </c>
      <c r="I108" s="219"/>
      <c r="J108" s="220">
        <f>ROUND(I108*H108,2)</f>
        <v>0</v>
      </c>
      <c r="K108" s="216" t="s">
        <v>176</v>
      </c>
      <c r="L108" s="46"/>
      <c r="M108" s="221" t="s">
        <v>19</v>
      </c>
      <c r="N108" s="222" t="s">
        <v>48</v>
      </c>
      <c r="O108" s="86"/>
      <c r="P108" s="223">
        <f>O108*H108</f>
        <v>0</v>
      </c>
      <c r="Q108" s="223">
        <v>0.061969999999999997</v>
      </c>
      <c r="R108" s="223">
        <f>Q108*H108</f>
        <v>0.78863022000000005</v>
      </c>
      <c r="S108" s="223">
        <v>0</v>
      </c>
      <c r="T108" s="224">
        <f>S108*H108</f>
        <v>0</v>
      </c>
      <c r="U108" s="40"/>
      <c r="V108" s="40"/>
      <c r="W108" s="40"/>
      <c r="X108" s="40"/>
      <c r="Y108" s="40"/>
      <c r="Z108" s="40"/>
      <c r="AA108" s="40"/>
      <c r="AB108" s="40"/>
      <c r="AC108" s="40"/>
      <c r="AD108" s="40"/>
      <c r="AE108" s="40"/>
      <c r="AR108" s="225" t="s">
        <v>177</v>
      </c>
      <c r="AT108" s="225" t="s">
        <v>172</v>
      </c>
      <c r="AU108" s="225" t="s">
        <v>85</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177</v>
      </c>
      <c r="BM108" s="225" t="s">
        <v>178</v>
      </c>
    </row>
    <row r="109" s="2" customFormat="1">
      <c r="A109" s="40"/>
      <c r="B109" s="41"/>
      <c r="C109" s="42"/>
      <c r="D109" s="227" t="s">
        <v>179</v>
      </c>
      <c r="E109" s="42"/>
      <c r="F109" s="228" t="s">
        <v>180</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179</v>
      </c>
      <c r="AU109" s="19" t="s">
        <v>85</v>
      </c>
    </row>
    <row r="110" s="13" customFormat="1">
      <c r="A110" s="13"/>
      <c r="B110" s="232"/>
      <c r="C110" s="233"/>
      <c r="D110" s="234" t="s">
        <v>181</v>
      </c>
      <c r="E110" s="235" t="s">
        <v>19</v>
      </c>
      <c r="F110" s="236" t="s">
        <v>182</v>
      </c>
      <c r="G110" s="233"/>
      <c r="H110" s="237">
        <v>1.4139999999999999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85</v>
      </c>
      <c r="AV110" s="13" t="s">
        <v>85</v>
      </c>
      <c r="AW110" s="13" t="s">
        <v>37</v>
      </c>
      <c r="AX110" s="13" t="s">
        <v>77</v>
      </c>
      <c r="AY110" s="243" t="s">
        <v>170</v>
      </c>
    </row>
    <row r="111" s="14" customFormat="1">
      <c r="A111" s="14"/>
      <c r="B111" s="244"/>
      <c r="C111" s="245"/>
      <c r="D111" s="234" t="s">
        <v>181</v>
      </c>
      <c r="E111" s="246" t="s">
        <v>19</v>
      </c>
      <c r="F111" s="247" t="s">
        <v>183</v>
      </c>
      <c r="G111" s="245"/>
      <c r="H111" s="248">
        <v>1.4139999999999999</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181</v>
      </c>
      <c r="AU111" s="254" t="s">
        <v>85</v>
      </c>
      <c r="AV111" s="14" t="s">
        <v>177</v>
      </c>
      <c r="AW111" s="14" t="s">
        <v>37</v>
      </c>
      <c r="AX111" s="14" t="s">
        <v>81</v>
      </c>
      <c r="AY111" s="254" t="s">
        <v>170</v>
      </c>
    </row>
    <row r="112" s="13" customFormat="1">
      <c r="A112" s="13"/>
      <c r="B112" s="232"/>
      <c r="C112" s="233"/>
      <c r="D112" s="234" t="s">
        <v>181</v>
      </c>
      <c r="E112" s="233"/>
      <c r="F112" s="236" t="s">
        <v>184</v>
      </c>
      <c r="G112" s="233"/>
      <c r="H112" s="237">
        <v>12.726000000000001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181</v>
      </c>
      <c r="AU112" s="243" t="s">
        <v>85</v>
      </c>
      <c r="AV112" s="13" t="s">
        <v>85</v>
      </c>
      <c r="AW112" s="13" t="s">
        <v>4</v>
      </c>
      <c r="AX112" s="13" t="s">
        <v>81</v>
      </c>
      <c r="AY112" s="243" t="s">
        <v>170</v>
      </c>
    </row>
    <row r="113" s="2" customFormat="1" ht="37.8" customHeight="1">
      <c r="A113" s="40"/>
      <c r="B113" s="41"/>
      <c r="C113" s="214" t="s">
        <v>85</v>
      </c>
      <c r="D113" s="214" t="s">
        <v>172</v>
      </c>
      <c r="E113" s="215" t="s">
        <v>185</v>
      </c>
      <c r="F113" s="216" t="s">
        <v>186</v>
      </c>
      <c r="G113" s="217" t="s">
        <v>175</v>
      </c>
      <c r="H113" s="218">
        <v>174.59999999999999</v>
      </c>
      <c r="I113" s="219"/>
      <c r="J113" s="220">
        <f>ROUND(I113*H113,2)</f>
        <v>0</v>
      </c>
      <c r="K113" s="216" t="s">
        <v>176</v>
      </c>
      <c r="L113" s="46"/>
      <c r="M113" s="221" t="s">
        <v>19</v>
      </c>
      <c r="N113" s="222" t="s">
        <v>48</v>
      </c>
      <c r="O113" s="86"/>
      <c r="P113" s="223">
        <f>O113*H113</f>
        <v>0</v>
      </c>
      <c r="Q113" s="223">
        <v>0.061719999999999997</v>
      </c>
      <c r="R113" s="223">
        <f>Q113*H113</f>
        <v>10.776311999999999</v>
      </c>
      <c r="S113" s="223">
        <v>0</v>
      </c>
      <c r="T113" s="224">
        <f>S113*H113</f>
        <v>0</v>
      </c>
      <c r="U113" s="40"/>
      <c r="V113" s="40"/>
      <c r="W113" s="40"/>
      <c r="X113" s="40"/>
      <c r="Y113" s="40"/>
      <c r="Z113" s="40"/>
      <c r="AA113" s="40"/>
      <c r="AB113" s="40"/>
      <c r="AC113" s="40"/>
      <c r="AD113" s="40"/>
      <c r="AE113" s="40"/>
      <c r="AR113" s="225" t="s">
        <v>177</v>
      </c>
      <c r="AT113" s="225" t="s">
        <v>172</v>
      </c>
      <c r="AU113" s="225" t="s">
        <v>85</v>
      </c>
      <c r="AY113" s="19" t="s">
        <v>170</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177</v>
      </c>
      <c r="BM113" s="225" t="s">
        <v>187</v>
      </c>
    </row>
    <row r="114" s="2" customFormat="1">
      <c r="A114" s="40"/>
      <c r="B114" s="41"/>
      <c r="C114" s="42"/>
      <c r="D114" s="227" t="s">
        <v>179</v>
      </c>
      <c r="E114" s="42"/>
      <c r="F114" s="228" t="s">
        <v>188</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179</v>
      </c>
      <c r="AU114" s="19" t="s">
        <v>85</v>
      </c>
    </row>
    <row r="115" s="13" customFormat="1">
      <c r="A115" s="13"/>
      <c r="B115" s="232"/>
      <c r="C115" s="233"/>
      <c r="D115" s="234" t="s">
        <v>181</v>
      </c>
      <c r="E115" s="235" t="s">
        <v>19</v>
      </c>
      <c r="F115" s="236" t="s">
        <v>189</v>
      </c>
      <c r="G115" s="233"/>
      <c r="H115" s="237">
        <v>22.923999999999999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181</v>
      </c>
      <c r="AU115" s="243" t="s">
        <v>85</v>
      </c>
      <c r="AV115" s="13" t="s">
        <v>85</v>
      </c>
      <c r="AW115" s="13" t="s">
        <v>37</v>
      </c>
      <c r="AX115" s="13" t="s">
        <v>77</v>
      </c>
      <c r="AY115" s="243" t="s">
        <v>170</v>
      </c>
    </row>
    <row r="116" s="13" customFormat="1">
      <c r="A116" s="13"/>
      <c r="B116" s="232"/>
      <c r="C116" s="233"/>
      <c r="D116" s="234" t="s">
        <v>181</v>
      </c>
      <c r="E116" s="235" t="s">
        <v>19</v>
      </c>
      <c r="F116" s="236" t="s">
        <v>190</v>
      </c>
      <c r="G116" s="233"/>
      <c r="H116" s="237">
        <v>-3.524</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181</v>
      </c>
      <c r="AU116" s="243" t="s">
        <v>85</v>
      </c>
      <c r="AV116" s="13" t="s">
        <v>85</v>
      </c>
      <c r="AW116" s="13" t="s">
        <v>37</v>
      </c>
      <c r="AX116" s="13" t="s">
        <v>77</v>
      </c>
      <c r="AY116" s="243" t="s">
        <v>170</v>
      </c>
    </row>
    <row r="117" s="14" customFormat="1">
      <c r="A117" s="14"/>
      <c r="B117" s="244"/>
      <c r="C117" s="245"/>
      <c r="D117" s="234" t="s">
        <v>181</v>
      </c>
      <c r="E117" s="246" t="s">
        <v>19</v>
      </c>
      <c r="F117" s="247" t="s">
        <v>183</v>
      </c>
      <c r="G117" s="245"/>
      <c r="H117" s="248">
        <v>19.399999999999999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181</v>
      </c>
      <c r="AU117" s="254" t="s">
        <v>85</v>
      </c>
      <c r="AV117" s="14" t="s">
        <v>177</v>
      </c>
      <c r="AW117" s="14" t="s">
        <v>37</v>
      </c>
      <c r="AX117" s="14" t="s">
        <v>81</v>
      </c>
      <c r="AY117" s="254" t="s">
        <v>170</v>
      </c>
    </row>
    <row r="118" s="13" customFormat="1">
      <c r="A118" s="13"/>
      <c r="B118" s="232"/>
      <c r="C118" s="233"/>
      <c r="D118" s="234" t="s">
        <v>181</v>
      </c>
      <c r="E118" s="233"/>
      <c r="F118" s="236" t="s">
        <v>191</v>
      </c>
      <c r="G118" s="233"/>
      <c r="H118" s="237">
        <v>174.59999999999999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181</v>
      </c>
      <c r="AU118" s="243" t="s">
        <v>85</v>
      </c>
      <c r="AV118" s="13" t="s">
        <v>85</v>
      </c>
      <c r="AW118" s="13" t="s">
        <v>4</v>
      </c>
      <c r="AX118" s="13" t="s">
        <v>81</v>
      </c>
      <c r="AY118" s="243" t="s">
        <v>170</v>
      </c>
    </row>
    <row r="119" s="2" customFormat="1" ht="44.25" customHeight="1">
      <c r="A119" s="40"/>
      <c r="B119" s="41"/>
      <c r="C119" s="214" t="s">
        <v>114</v>
      </c>
      <c r="D119" s="214" t="s">
        <v>172</v>
      </c>
      <c r="E119" s="215" t="s">
        <v>192</v>
      </c>
      <c r="F119" s="216" t="s">
        <v>193</v>
      </c>
      <c r="G119" s="217" t="s">
        <v>194</v>
      </c>
      <c r="H119" s="218">
        <v>9</v>
      </c>
      <c r="I119" s="219"/>
      <c r="J119" s="220">
        <f>ROUND(I119*H119,2)</f>
        <v>0</v>
      </c>
      <c r="K119" s="216" t="s">
        <v>176</v>
      </c>
      <c r="L119" s="46"/>
      <c r="M119" s="221" t="s">
        <v>19</v>
      </c>
      <c r="N119" s="222" t="s">
        <v>48</v>
      </c>
      <c r="O119" s="86"/>
      <c r="P119" s="223">
        <f>O119*H119</f>
        <v>0</v>
      </c>
      <c r="Q119" s="223">
        <v>0.022280000000000001</v>
      </c>
      <c r="R119" s="223">
        <f>Q119*H119</f>
        <v>0.20052</v>
      </c>
      <c r="S119" s="223">
        <v>0</v>
      </c>
      <c r="T119" s="224">
        <f>S119*H119</f>
        <v>0</v>
      </c>
      <c r="U119" s="40"/>
      <c r="V119" s="40"/>
      <c r="W119" s="40"/>
      <c r="X119" s="40"/>
      <c r="Y119" s="40"/>
      <c r="Z119" s="40"/>
      <c r="AA119" s="40"/>
      <c r="AB119" s="40"/>
      <c r="AC119" s="40"/>
      <c r="AD119" s="40"/>
      <c r="AE119" s="40"/>
      <c r="AR119" s="225" t="s">
        <v>177</v>
      </c>
      <c r="AT119" s="225" t="s">
        <v>172</v>
      </c>
      <c r="AU119" s="225" t="s">
        <v>85</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195</v>
      </c>
    </row>
    <row r="120" s="2" customFormat="1">
      <c r="A120" s="40"/>
      <c r="B120" s="41"/>
      <c r="C120" s="42"/>
      <c r="D120" s="227" t="s">
        <v>179</v>
      </c>
      <c r="E120" s="42"/>
      <c r="F120" s="228" t="s">
        <v>196</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179</v>
      </c>
      <c r="AU120" s="19" t="s">
        <v>85</v>
      </c>
    </row>
    <row r="121" s="13" customFormat="1">
      <c r="A121" s="13"/>
      <c r="B121" s="232"/>
      <c r="C121" s="233"/>
      <c r="D121" s="234" t="s">
        <v>181</v>
      </c>
      <c r="E121" s="235" t="s">
        <v>19</v>
      </c>
      <c r="F121" s="236" t="s">
        <v>81</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181</v>
      </c>
      <c r="AU121" s="243" t="s">
        <v>85</v>
      </c>
      <c r="AV121" s="13" t="s">
        <v>85</v>
      </c>
      <c r="AW121" s="13" t="s">
        <v>37</v>
      </c>
      <c r="AX121" s="13" t="s">
        <v>77</v>
      </c>
      <c r="AY121" s="243" t="s">
        <v>170</v>
      </c>
    </row>
    <row r="122" s="14" customFormat="1">
      <c r="A122" s="14"/>
      <c r="B122" s="244"/>
      <c r="C122" s="245"/>
      <c r="D122" s="234" t="s">
        <v>181</v>
      </c>
      <c r="E122" s="246" t="s">
        <v>19</v>
      </c>
      <c r="F122" s="247" t="s">
        <v>183</v>
      </c>
      <c r="G122" s="245"/>
      <c r="H122" s="248">
        <v>1</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181</v>
      </c>
      <c r="AU122" s="254" t="s">
        <v>85</v>
      </c>
      <c r="AV122" s="14" t="s">
        <v>177</v>
      </c>
      <c r="AW122" s="14" t="s">
        <v>37</v>
      </c>
      <c r="AX122" s="14" t="s">
        <v>81</v>
      </c>
      <c r="AY122" s="254" t="s">
        <v>170</v>
      </c>
    </row>
    <row r="123" s="13" customFormat="1">
      <c r="A123" s="13"/>
      <c r="B123" s="232"/>
      <c r="C123" s="233"/>
      <c r="D123" s="234" t="s">
        <v>181</v>
      </c>
      <c r="E123" s="233"/>
      <c r="F123" s="236" t="s">
        <v>197</v>
      </c>
      <c r="G123" s="233"/>
      <c r="H123" s="237">
        <v>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181</v>
      </c>
      <c r="AU123" s="243" t="s">
        <v>85</v>
      </c>
      <c r="AV123" s="13" t="s">
        <v>85</v>
      </c>
      <c r="AW123" s="13" t="s">
        <v>4</v>
      </c>
      <c r="AX123" s="13" t="s">
        <v>81</v>
      </c>
      <c r="AY123" s="243" t="s">
        <v>170</v>
      </c>
    </row>
    <row r="124" s="2" customFormat="1" ht="44.25" customHeight="1">
      <c r="A124" s="40"/>
      <c r="B124" s="41"/>
      <c r="C124" s="214" t="s">
        <v>177</v>
      </c>
      <c r="D124" s="214" t="s">
        <v>172</v>
      </c>
      <c r="E124" s="215" t="s">
        <v>198</v>
      </c>
      <c r="F124" s="216" t="s">
        <v>199</v>
      </c>
      <c r="G124" s="217" t="s">
        <v>194</v>
      </c>
      <c r="H124" s="218">
        <v>18</v>
      </c>
      <c r="I124" s="219"/>
      <c r="J124" s="220">
        <f>ROUND(I124*H124,2)</f>
        <v>0</v>
      </c>
      <c r="K124" s="216" t="s">
        <v>176</v>
      </c>
      <c r="L124" s="46"/>
      <c r="M124" s="221" t="s">
        <v>19</v>
      </c>
      <c r="N124" s="222" t="s">
        <v>48</v>
      </c>
      <c r="O124" s="86"/>
      <c r="P124" s="223">
        <f>O124*H124</f>
        <v>0</v>
      </c>
      <c r="Q124" s="223">
        <v>0.026280000000000001</v>
      </c>
      <c r="R124" s="223">
        <f>Q124*H124</f>
        <v>0.47304000000000002</v>
      </c>
      <c r="S124" s="223">
        <v>0</v>
      </c>
      <c r="T124" s="224">
        <f>S124*H124</f>
        <v>0</v>
      </c>
      <c r="U124" s="40"/>
      <c r="V124" s="40"/>
      <c r="W124" s="40"/>
      <c r="X124" s="40"/>
      <c r="Y124" s="40"/>
      <c r="Z124" s="40"/>
      <c r="AA124" s="40"/>
      <c r="AB124" s="40"/>
      <c r="AC124" s="40"/>
      <c r="AD124" s="40"/>
      <c r="AE124" s="40"/>
      <c r="AR124" s="225" t="s">
        <v>177</v>
      </c>
      <c r="AT124" s="225" t="s">
        <v>172</v>
      </c>
      <c r="AU124" s="225" t="s">
        <v>85</v>
      </c>
      <c r="AY124" s="19" t="s">
        <v>170</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177</v>
      </c>
      <c r="BM124" s="225" t="s">
        <v>200</v>
      </c>
    </row>
    <row r="125" s="2" customFormat="1">
      <c r="A125" s="40"/>
      <c r="B125" s="41"/>
      <c r="C125" s="42"/>
      <c r="D125" s="227" t="s">
        <v>179</v>
      </c>
      <c r="E125" s="42"/>
      <c r="F125" s="228" t="s">
        <v>201</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179</v>
      </c>
      <c r="AU125" s="19" t="s">
        <v>85</v>
      </c>
    </row>
    <row r="126" s="13" customFormat="1">
      <c r="A126" s="13"/>
      <c r="B126" s="232"/>
      <c r="C126" s="233"/>
      <c r="D126" s="234" t="s">
        <v>181</v>
      </c>
      <c r="E126" s="235" t="s">
        <v>19</v>
      </c>
      <c r="F126" s="236" t="s">
        <v>85</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181</v>
      </c>
      <c r="AU126" s="243" t="s">
        <v>85</v>
      </c>
      <c r="AV126" s="13" t="s">
        <v>85</v>
      </c>
      <c r="AW126" s="13" t="s">
        <v>37</v>
      </c>
      <c r="AX126" s="13" t="s">
        <v>77</v>
      </c>
      <c r="AY126" s="243" t="s">
        <v>170</v>
      </c>
    </row>
    <row r="127" s="14" customFormat="1">
      <c r="A127" s="14"/>
      <c r="B127" s="244"/>
      <c r="C127" s="245"/>
      <c r="D127" s="234" t="s">
        <v>181</v>
      </c>
      <c r="E127" s="246" t="s">
        <v>19</v>
      </c>
      <c r="F127" s="247" t="s">
        <v>183</v>
      </c>
      <c r="G127" s="245"/>
      <c r="H127" s="248">
        <v>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181</v>
      </c>
      <c r="AU127" s="254" t="s">
        <v>85</v>
      </c>
      <c r="AV127" s="14" t="s">
        <v>177</v>
      </c>
      <c r="AW127" s="14" t="s">
        <v>37</v>
      </c>
      <c r="AX127" s="14" t="s">
        <v>81</v>
      </c>
      <c r="AY127" s="254" t="s">
        <v>170</v>
      </c>
    </row>
    <row r="128" s="13" customFormat="1">
      <c r="A128" s="13"/>
      <c r="B128" s="232"/>
      <c r="C128" s="233"/>
      <c r="D128" s="234" t="s">
        <v>181</v>
      </c>
      <c r="E128" s="233"/>
      <c r="F128" s="236" t="s">
        <v>202</v>
      </c>
      <c r="G128" s="233"/>
      <c r="H128" s="237">
        <v>18</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181</v>
      </c>
      <c r="AU128" s="243" t="s">
        <v>85</v>
      </c>
      <c r="AV128" s="13" t="s">
        <v>85</v>
      </c>
      <c r="AW128" s="13" t="s">
        <v>4</v>
      </c>
      <c r="AX128" s="13" t="s">
        <v>81</v>
      </c>
      <c r="AY128" s="243" t="s">
        <v>170</v>
      </c>
    </row>
    <row r="129" s="12" customFormat="1" ht="22.8" customHeight="1">
      <c r="A129" s="12"/>
      <c r="B129" s="198"/>
      <c r="C129" s="199"/>
      <c r="D129" s="200" t="s">
        <v>76</v>
      </c>
      <c r="E129" s="212" t="s">
        <v>203</v>
      </c>
      <c r="F129" s="212" t="s">
        <v>204</v>
      </c>
      <c r="G129" s="199"/>
      <c r="H129" s="199"/>
      <c r="I129" s="202"/>
      <c r="J129" s="213">
        <f>BK129</f>
        <v>0</v>
      </c>
      <c r="K129" s="199"/>
      <c r="L129" s="204"/>
      <c r="M129" s="205"/>
      <c r="N129" s="206"/>
      <c r="O129" s="206"/>
      <c r="P129" s="207">
        <f>P130</f>
        <v>0</v>
      </c>
      <c r="Q129" s="206"/>
      <c r="R129" s="207">
        <f>R130</f>
        <v>32.3180361</v>
      </c>
      <c r="S129" s="206"/>
      <c r="T129" s="208">
        <f>T130</f>
        <v>0.0034020000000000001</v>
      </c>
      <c r="U129" s="12"/>
      <c r="V129" s="12"/>
      <c r="W129" s="12"/>
      <c r="X129" s="12"/>
      <c r="Y129" s="12"/>
      <c r="Z129" s="12"/>
      <c r="AA129" s="12"/>
      <c r="AB129" s="12"/>
      <c r="AC129" s="12"/>
      <c r="AD129" s="12"/>
      <c r="AE129" s="12"/>
      <c r="AR129" s="209" t="s">
        <v>81</v>
      </c>
      <c r="AT129" s="210" t="s">
        <v>76</v>
      </c>
      <c r="AU129" s="210" t="s">
        <v>81</v>
      </c>
      <c r="AY129" s="209" t="s">
        <v>170</v>
      </c>
      <c r="BK129" s="211">
        <f>BK130</f>
        <v>0</v>
      </c>
    </row>
    <row r="130" s="12" customFormat="1" ht="20.88" customHeight="1">
      <c r="A130" s="12"/>
      <c r="B130" s="198"/>
      <c r="C130" s="199"/>
      <c r="D130" s="200" t="s">
        <v>76</v>
      </c>
      <c r="E130" s="212" t="s">
        <v>205</v>
      </c>
      <c r="F130" s="212" t="s">
        <v>206</v>
      </c>
      <c r="G130" s="199"/>
      <c r="H130" s="199"/>
      <c r="I130" s="202"/>
      <c r="J130" s="213">
        <f>BK130</f>
        <v>0</v>
      </c>
      <c r="K130" s="199"/>
      <c r="L130" s="204"/>
      <c r="M130" s="205"/>
      <c r="N130" s="206"/>
      <c r="O130" s="206"/>
      <c r="P130" s="207">
        <f>SUM(P131:P174)</f>
        <v>0</v>
      </c>
      <c r="Q130" s="206"/>
      <c r="R130" s="207">
        <f>SUM(R131:R174)</f>
        <v>32.3180361</v>
      </c>
      <c r="S130" s="206"/>
      <c r="T130" s="208">
        <f>SUM(T131:T174)</f>
        <v>0.0034020000000000001</v>
      </c>
      <c r="U130" s="12"/>
      <c r="V130" s="12"/>
      <c r="W130" s="12"/>
      <c r="X130" s="12"/>
      <c r="Y130" s="12"/>
      <c r="Z130" s="12"/>
      <c r="AA130" s="12"/>
      <c r="AB130" s="12"/>
      <c r="AC130" s="12"/>
      <c r="AD130" s="12"/>
      <c r="AE130" s="12"/>
      <c r="AR130" s="209" t="s">
        <v>81</v>
      </c>
      <c r="AT130" s="210" t="s">
        <v>76</v>
      </c>
      <c r="AU130" s="210" t="s">
        <v>85</v>
      </c>
      <c r="AY130" s="209" t="s">
        <v>170</v>
      </c>
      <c r="BK130" s="211">
        <f>SUM(BK131:BK174)</f>
        <v>0</v>
      </c>
    </row>
    <row r="131" s="2" customFormat="1" ht="24.15" customHeight="1">
      <c r="A131" s="40"/>
      <c r="B131" s="41"/>
      <c r="C131" s="214" t="s">
        <v>207</v>
      </c>
      <c r="D131" s="214" t="s">
        <v>172</v>
      </c>
      <c r="E131" s="215" t="s">
        <v>208</v>
      </c>
      <c r="F131" s="216" t="s">
        <v>209</v>
      </c>
      <c r="G131" s="217" t="s">
        <v>175</v>
      </c>
      <c r="H131" s="218">
        <v>749.82600000000002</v>
      </c>
      <c r="I131" s="219"/>
      <c r="J131" s="220">
        <f>ROUND(I131*H131,2)</f>
        <v>0</v>
      </c>
      <c r="K131" s="216" t="s">
        <v>176</v>
      </c>
      <c r="L131" s="46"/>
      <c r="M131" s="221" t="s">
        <v>19</v>
      </c>
      <c r="N131" s="222" t="s">
        <v>48</v>
      </c>
      <c r="O131" s="86"/>
      <c r="P131" s="223">
        <f>O131*H131</f>
        <v>0</v>
      </c>
      <c r="Q131" s="223">
        <v>0.00025999999999999998</v>
      </c>
      <c r="R131" s="223">
        <f>Q131*H131</f>
        <v>0.19495475999999998</v>
      </c>
      <c r="S131" s="223">
        <v>0</v>
      </c>
      <c r="T131" s="224">
        <f>S131*H131</f>
        <v>0</v>
      </c>
      <c r="U131" s="40"/>
      <c r="V131" s="40"/>
      <c r="W131" s="40"/>
      <c r="X131" s="40"/>
      <c r="Y131" s="40"/>
      <c r="Z131" s="40"/>
      <c r="AA131" s="40"/>
      <c r="AB131" s="40"/>
      <c r="AC131" s="40"/>
      <c r="AD131" s="40"/>
      <c r="AE131" s="40"/>
      <c r="AR131" s="225" t="s">
        <v>177</v>
      </c>
      <c r="AT131" s="225" t="s">
        <v>172</v>
      </c>
      <c r="AU131" s="225" t="s">
        <v>114</v>
      </c>
      <c r="AY131" s="19" t="s">
        <v>170</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177</v>
      </c>
      <c r="BM131" s="225" t="s">
        <v>210</v>
      </c>
    </row>
    <row r="132" s="2" customFormat="1">
      <c r="A132" s="40"/>
      <c r="B132" s="41"/>
      <c r="C132" s="42"/>
      <c r="D132" s="227" t="s">
        <v>179</v>
      </c>
      <c r="E132" s="42"/>
      <c r="F132" s="228" t="s">
        <v>211</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179</v>
      </c>
      <c r="AU132" s="19" t="s">
        <v>114</v>
      </c>
    </row>
    <row r="133" s="13" customFormat="1">
      <c r="A133" s="13"/>
      <c r="B133" s="232"/>
      <c r="C133" s="233"/>
      <c r="D133" s="234" t="s">
        <v>181</v>
      </c>
      <c r="E133" s="235" t="s">
        <v>19</v>
      </c>
      <c r="F133" s="236" t="s">
        <v>212</v>
      </c>
      <c r="G133" s="233"/>
      <c r="H133" s="237">
        <v>20.097000000000001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181</v>
      </c>
      <c r="AU133" s="243" t="s">
        <v>114</v>
      </c>
      <c r="AV133" s="13" t="s">
        <v>85</v>
      </c>
      <c r="AW133" s="13" t="s">
        <v>37</v>
      </c>
      <c r="AX133" s="13" t="s">
        <v>77</v>
      </c>
      <c r="AY133" s="243" t="s">
        <v>170</v>
      </c>
    </row>
    <row r="134" s="13" customFormat="1">
      <c r="A134" s="13"/>
      <c r="B134" s="232"/>
      <c r="C134" s="233"/>
      <c r="D134" s="234" t="s">
        <v>181</v>
      </c>
      <c r="E134" s="235" t="s">
        <v>19</v>
      </c>
      <c r="F134" s="236" t="s">
        <v>213</v>
      </c>
      <c r="G134" s="233"/>
      <c r="H134" s="237">
        <v>20.786999999999999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181</v>
      </c>
      <c r="AU134" s="243" t="s">
        <v>114</v>
      </c>
      <c r="AV134" s="13" t="s">
        <v>85</v>
      </c>
      <c r="AW134" s="13" t="s">
        <v>37</v>
      </c>
      <c r="AX134" s="13" t="s">
        <v>77</v>
      </c>
      <c r="AY134" s="243" t="s">
        <v>170</v>
      </c>
    </row>
    <row r="135" s="13" customFormat="1">
      <c r="A135" s="13"/>
      <c r="B135" s="232"/>
      <c r="C135" s="233"/>
      <c r="D135" s="234" t="s">
        <v>181</v>
      </c>
      <c r="E135" s="235" t="s">
        <v>19</v>
      </c>
      <c r="F135" s="236" t="s">
        <v>214</v>
      </c>
      <c r="G135" s="233"/>
      <c r="H135" s="237">
        <v>42.43</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181</v>
      </c>
      <c r="AU135" s="243" t="s">
        <v>114</v>
      </c>
      <c r="AV135" s="13" t="s">
        <v>85</v>
      </c>
      <c r="AW135" s="13" t="s">
        <v>37</v>
      </c>
      <c r="AX135" s="13" t="s">
        <v>77</v>
      </c>
      <c r="AY135" s="243" t="s">
        <v>170</v>
      </c>
    </row>
    <row r="136" s="14" customFormat="1">
      <c r="A136" s="14"/>
      <c r="B136" s="244"/>
      <c r="C136" s="245"/>
      <c r="D136" s="234" t="s">
        <v>181</v>
      </c>
      <c r="E136" s="246" t="s">
        <v>19</v>
      </c>
      <c r="F136" s="247" t="s">
        <v>183</v>
      </c>
      <c r="G136" s="245"/>
      <c r="H136" s="248">
        <v>83.313999999999993</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181</v>
      </c>
      <c r="AU136" s="254" t="s">
        <v>114</v>
      </c>
      <c r="AV136" s="14" t="s">
        <v>177</v>
      </c>
      <c r="AW136" s="14" t="s">
        <v>37</v>
      </c>
      <c r="AX136" s="14" t="s">
        <v>81</v>
      </c>
      <c r="AY136" s="254" t="s">
        <v>170</v>
      </c>
    </row>
    <row r="137" s="13" customFormat="1">
      <c r="A137" s="13"/>
      <c r="B137" s="232"/>
      <c r="C137" s="233"/>
      <c r="D137" s="234" t="s">
        <v>181</v>
      </c>
      <c r="E137" s="233"/>
      <c r="F137" s="236" t="s">
        <v>215</v>
      </c>
      <c r="G137" s="233"/>
      <c r="H137" s="237">
        <v>749.82600000000002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181</v>
      </c>
      <c r="AU137" s="243" t="s">
        <v>114</v>
      </c>
      <c r="AV137" s="13" t="s">
        <v>85</v>
      </c>
      <c r="AW137" s="13" t="s">
        <v>4</v>
      </c>
      <c r="AX137" s="13" t="s">
        <v>81</v>
      </c>
      <c r="AY137" s="243" t="s">
        <v>170</v>
      </c>
    </row>
    <row r="138" s="2" customFormat="1" ht="33" customHeight="1">
      <c r="A138" s="40"/>
      <c r="B138" s="41"/>
      <c r="C138" s="214" t="s">
        <v>203</v>
      </c>
      <c r="D138" s="214" t="s">
        <v>172</v>
      </c>
      <c r="E138" s="215" t="s">
        <v>216</v>
      </c>
      <c r="F138" s="216" t="s">
        <v>217</v>
      </c>
      <c r="G138" s="217" t="s">
        <v>175</v>
      </c>
      <c r="H138" s="218">
        <v>749.82600000000002</v>
      </c>
      <c r="I138" s="219"/>
      <c r="J138" s="220">
        <f>ROUND(I138*H138,2)</f>
        <v>0</v>
      </c>
      <c r="K138" s="216" t="s">
        <v>176</v>
      </c>
      <c r="L138" s="46"/>
      <c r="M138" s="221" t="s">
        <v>19</v>
      </c>
      <c r="N138" s="222" t="s">
        <v>48</v>
      </c>
      <c r="O138" s="86"/>
      <c r="P138" s="223">
        <f>O138*H138</f>
        <v>0</v>
      </c>
      <c r="Q138" s="223">
        <v>0.0073499999999999998</v>
      </c>
      <c r="R138" s="223">
        <f>Q138*H138</f>
        <v>5.5112211000000002</v>
      </c>
      <c r="S138" s="223">
        <v>0</v>
      </c>
      <c r="T138" s="224">
        <f>S138*H138</f>
        <v>0</v>
      </c>
      <c r="U138" s="40"/>
      <c r="V138" s="40"/>
      <c r="W138" s="40"/>
      <c r="X138" s="40"/>
      <c r="Y138" s="40"/>
      <c r="Z138" s="40"/>
      <c r="AA138" s="40"/>
      <c r="AB138" s="40"/>
      <c r="AC138" s="40"/>
      <c r="AD138" s="40"/>
      <c r="AE138" s="40"/>
      <c r="AR138" s="225" t="s">
        <v>177</v>
      </c>
      <c r="AT138" s="225" t="s">
        <v>172</v>
      </c>
      <c r="AU138" s="225" t="s">
        <v>114</v>
      </c>
      <c r="AY138" s="19" t="s">
        <v>170</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177</v>
      </c>
      <c r="BM138" s="225" t="s">
        <v>218</v>
      </c>
    </row>
    <row r="139" s="2" customFormat="1">
      <c r="A139" s="40"/>
      <c r="B139" s="41"/>
      <c r="C139" s="42"/>
      <c r="D139" s="227" t="s">
        <v>179</v>
      </c>
      <c r="E139" s="42"/>
      <c r="F139" s="228" t="s">
        <v>219</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179</v>
      </c>
      <c r="AU139" s="19" t="s">
        <v>114</v>
      </c>
    </row>
    <row r="140" s="13" customFormat="1">
      <c r="A140" s="13"/>
      <c r="B140" s="232"/>
      <c r="C140" s="233"/>
      <c r="D140" s="234" t="s">
        <v>181</v>
      </c>
      <c r="E140" s="233"/>
      <c r="F140" s="236" t="s">
        <v>215</v>
      </c>
      <c r="G140" s="233"/>
      <c r="H140" s="237">
        <v>749.82600000000002</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181</v>
      </c>
      <c r="AU140" s="243" t="s">
        <v>114</v>
      </c>
      <c r="AV140" s="13" t="s">
        <v>85</v>
      </c>
      <c r="AW140" s="13" t="s">
        <v>4</v>
      </c>
      <c r="AX140" s="13" t="s">
        <v>81</v>
      </c>
      <c r="AY140" s="243" t="s">
        <v>170</v>
      </c>
    </row>
    <row r="141" s="2" customFormat="1" ht="37.8" customHeight="1">
      <c r="A141" s="40"/>
      <c r="B141" s="41"/>
      <c r="C141" s="214" t="s">
        <v>220</v>
      </c>
      <c r="D141" s="214" t="s">
        <v>172</v>
      </c>
      <c r="E141" s="215" t="s">
        <v>221</v>
      </c>
      <c r="F141" s="216" t="s">
        <v>222</v>
      </c>
      <c r="G141" s="217" t="s">
        <v>175</v>
      </c>
      <c r="H141" s="218">
        <v>187.083</v>
      </c>
      <c r="I141" s="219"/>
      <c r="J141" s="220">
        <f>ROUND(I141*H141,2)</f>
        <v>0</v>
      </c>
      <c r="K141" s="216" t="s">
        <v>176</v>
      </c>
      <c r="L141" s="46"/>
      <c r="M141" s="221" t="s">
        <v>19</v>
      </c>
      <c r="N141" s="222" t="s">
        <v>48</v>
      </c>
      <c r="O141" s="86"/>
      <c r="P141" s="223">
        <f>O141*H141</f>
        <v>0</v>
      </c>
      <c r="Q141" s="223">
        <v>0.015400000000000001</v>
      </c>
      <c r="R141" s="223">
        <f>Q141*H141</f>
        <v>2.8810782000000001</v>
      </c>
      <c r="S141" s="223">
        <v>0</v>
      </c>
      <c r="T141" s="224">
        <f>S141*H141</f>
        <v>0</v>
      </c>
      <c r="U141" s="40"/>
      <c r="V141" s="40"/>
      <c r="W141" s="40"/>
      <c r="X141" s="40"/>
      <c r="Y141" s="40"/>
      <c r="Z141" s="40"/>
      <c r="AA141" s="40"/>
      <c r="AB141" s="40"/>
      <c r="AC141" s="40"/>
      <c r="AD141" s="40"/>
      <c r="AE141" s="40"/>
      <c r="AR141" s="225" t="s">
        <v>177</v>
      </c>
      <c r="AT141" s="225" t="s">
        <v>172</v>
      </c>
      <c r="AU141" s="225" t="s">
        <v>114</v>
      </c>
      <c r="AY141" s="19" t="s">
        <v>170</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177</v>
      </c>
      <c r="BM141" s="225" t="s">
        <v>223</v>
      </c>
    </row>
    <row r="142" s="2" customFormat="1">
      <c r="A142" s="40"/>
      <c r="B142" s="41"/>
      <c r="C142" s="42"/>
      <c r="D142" s="227" t="s">
        <v>179</v>
      </c>
      <c r="E142" s="42"/>
      <c r="F142" s="228" t="s">
        <v>224</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179</v>
      </c>
      <c r="AU142" s="19" t="s">
        <v>114</v>
      </c>
    </row>
    <row r="143" s="13" customFormat="1">
      <c r="A143" s="13"/>
      <c r="B143" s="232"/>
      <c r="C143" s="233"/>
      <c r="D143" s="234" t="s">
        <v>181</v>
      </c>
      <c r="E143" s="235" t="s">
        <v>19</v>
      </c>
      <c r="F143" s="236" t="s">
        <v>213</v>
      </c>
      <c r="G143" s="233"/>
      <c r="H143" s="237">
        <v>20.786999999999999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181</v>
      </c>
      <c r="AU143" s="243" t="s">
        <v>114</v>
      </c>
      <c r="AV143" s="13" t="s">
        <v>85</v>
      </c>
      <c r="AW143" s="13" t="s">
        <v>37</v>
      </c>
      <c r="AX143" s="13" t="s">
        <v>77</v>
      </c>
      <c r="AY143" s="243" t="s">
        <v>170</v>
      </c>
    </row>
    <row r="144" s="14" customFormat="1">
      <c r="A144" s="14"/>
      <c r="B144" s="244"/>
      <c r="C144" s="245"/>
      <c r="D144" s="234" t="s">
        <v>181</v>
      </c>
      <c r="E144" s="246" t="s">
        <v>19</v>
      </c>
      <c r="F144" s="247" t="s">
        <v>183</v>
      </c>
      <c r="G144" s="245"/>
      <c r="H144" s="248">
        <v>20.786999999999999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181</v>
      </c>
      <c r="AU144" s="254" t="s">
        <v>114</v>
      </c>
      <c r="AV144" s="14" t="s">
        <v>177</v>
      </c>
      <c r="AW144" s="14" t="s">
        <v>37</v>
      </c>
      <c r="AX144" s="14" t="s">
        <v>81</v>
      </c>
      <c r="AY144" s="254" t="s">
        <v>170</v>
      </c>
    </row>
    <row r="145" s="13" customFormat="1">
      <c r="A145" s="13"/>
      <c r="B145" s="232"/>
      <c r="C145" s="233"/>
      <c r="D145" s="234" t="s">
        <v>181</v>
      </c>
      <c r="E145" s="233"/>
      <c r="F145" s="236" t="s">
        <v>225</v>
      </c>
      <c r="G145" s="233"/>
      <c r="H145" s="237">
        <v>187.083</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181</v>
      </c>
      <c r="AU145" s="243" t="s">
        <v>114</v>
      </c>
      <c r="AV145" s="13" t="s">
        <v>85</v>
      </c>
      <c r="AW145" s="13" t="s">
        <v>4</v>
      </c>
      <c r="AX145" s="13" t="s">
        <v>81</v>
      </c>
      <c r="AY145" s="243" t="s">
        <v>170</v>
      </c>
    </row>
    <row r="146" s="2" customFormat="1" ht="44.25" customHeight="1">
      <c r="A146" s="40"/>
      <c r="B146" s="41"/>
      <c r="C146" s="214" t="s">
        <v>226</v>
      </c>
      <c r="D146" s="214" t="s">
        <v>172</v>
      </c>
      <c r="E146" s="215" t="s">
        <v>227</v>
      </c>
      <c r="F146" s="216" t="s">
        <v>228</v>
      </c>
      <c r="G146" s="217" t="s">
        <v>175</v>
      </c>
      <c r="H146" s="218">
        <v>562.74300000000005</v>
      </c>
      <c r="I146" s="219"/>
      <c r="J146" s="220">
        <f>ROUND(I146*H146,2)</f>
        <v>0</v>
      </c>
      <c r="K146" s="216" t="s">
        <v>176</v>
      </c>
      <c r="L146" s="46"/>
      <c r="M146" s="221" t="s">
        <v>19</v>
      </c>
      <c r="N146" s="222" t="s">
        <v>48</v>
      </c>
      <c r="O146" s="86"/>
      <c r="P146" s="223">
        <f>O146*H146</f>
        <v>0</v>
      </c>
      <c r="Q146" s="223">
        <v>0.018380000000000001</v>
      </c>
      <c r="R146" s="223">
        <f>Q146*H146</f>
        <v>10.343216340000002</v>
      </c>
      <c r="S146" s="223">
        <v>0</v>
      </c>
      <c r="T146" s="224">
        <f>S146*H146</f>
        <v>0</v>
      </c>
      <c r="U146" s="40"/>
      <c r="V146" s="40"/>
      <c r="W146" s="40"/>
      <c r="X146" s="40"/>
      <c r="Y146" s="40"/>
      <c r="Z146" s="40"/>
      <c r="AA146" s="40"/>
      <c r="AB146" s="40"/>
      <c r="AC146" s="40"/>
      <c r="AD146" s="40"/>
      <c r="AE146" s="40"/>
      <c r="AR146" s="225" t="s">
        <v>177</v>
      </c>
      <c r="AT146" s="225" t="s">
        <v>172</v>
      </c>
      <c r="AU146" s="225" t="s">
        <v>114</v>
      </c>
      <c r="AY146" s="19" t="s">
        <v>170</v>
      </c>
      <c r="BE146" s="226">
        <f>IF(N146="základní",J146,0)</f>
        <v>0</v>
      </c>
      <c r="BF146" s="226">
        <f>IF(N146="snížená",J146,0)</f>
        <v>0</v>
      </c>
      <c r="BG146" s="226">
        <f>IF(N146="zákl. přenesená",J146,0)</f>
        <v>0</v>
      </c>
      <c r="BH146" s="226">
        <f>IF(N146="sníž. přenesená",J146,0)</f>
        <v>0</v>
      </c>
      <c r="BI146" s="226">
        <f>IF(N146="nulová",J146,0)</f>
        <v>0</v>
      </c>
      <c r="BJ146" s="19" t="s">
        <v>81</v>
      </c>
      <c r="BK146" s="226">
        <f>ROUND(I146*H146,2)</f>
        <v>0</v>
      </c>
      <c r="BL146" s="19" t="s">
        <v>177</v>
      </c>
      <c r="BM146" s="225" t="s">
        <v>229</v>
      </c>
    </row>
    <row r="147" s="2" customFormat="1">
      <c r="A147" s="40"/>
      <c r="B147" s="41"/>
      <c r="C147" s="42"/>
      <c r="D147" s="227" t="s">
        <v>179</v>
      </c>
      <c r="E147" s="42"/>
      <c r="F147" s="228" t="s">
        <v>230</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179</v>
      </c>
      <c r="AU147" s="19" t="s">
        <v>114</v>
      </c>
    </row>
    <row r="148" s="13" customFormat="1">
      <c r="A148" s="13"/>
      <c r="B148" s="232"/>
      <c r="C148" s="233"/>
      <c r="D148" s="234" t="s">
        <v>181</v>
      </c>
      <c r="E148" s="235" t="s">
        <v>19</v>
      </c>
      <c r="F148" s="236" t="s">
        <v>212</v>
      </c>
      <c r="G148" s="233"/>
      <c r="H148" s="237">
        <v>20.097000000000001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181</v>
      </c>
      <c r="AU148" s="243" t="s">
        <v>114</v>
      </c>
      <c r="AV148" s="13" t="s">
        <v>85</v>
      </c>
      <c r="AW148" s="13" t="s">
        <v>37</v>
      </c>
      <c r="AX148" s="13" t="s">
        <v>77</v>
      </c>
      <c r="AY148" s="243" t="s">
        <v>170</v>
      </c>
    </row>
    <row r="149" s="13" customFormat="1">
      <c r="A149" s="13"/>
      <c r="B149" s="232"/>
      <c r="C149" s="233"/>
      <c r="D149" s="234" t="s">
        <v>181</v>
      </c>
      <c r="E149" s="235" t="s">
        <v>19</v>
      </c>
      <c r="F149" s="236" t="s">
        <v>214</v>
      </c>
      <c r="G149" s="233"/>
      <c r="H149" s="237">
        <v>42.43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181</v>
      </c>
      <c r="AU149" s="243" t="s">
        <v>114</v>
      </c>
      <c r="AV149" s="13" t="s">
        <v>85</v>
      </c>
      <c r="AW149" s="13" t="s">
        <v>37</v>
      </c>
      <c r="AX149" s="13" t="s">
        <v>77</v>
      </c>
      <c r="AY149" s="243" t="s">
        <v>170</v>
      </c>
    </row>
    <row r="150" s="14" customFormat="1">
      <c r="A150" s="14"/>
      <c r="B150" s="244"/>
      <c r="C150" s="245"/>
      <c r="D150" s="234" t="s">
        <v>181</v>
      </c>
      <c r="E150" s="246" t="s">
        <v>19</v>
      </c>
      <c r="F150" s="247" t="s">
        <v>183</v>
      </c>
      <c r="G150" s="245"/>
      <c r="H150" s="248">
        <v>62.527000000000001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181</v>
      </c>
      <c r="AU150" s="254" t="s">
        <v>114</v>
      </c>
      <c r="AV150" s="14" t="s">
        <v>177</v>
      </c>
      <c r="AW150" s="14" t="s">
        <v>37</v>
      </c>
      <c r="AX150" s="14" t="s">
        <v>81</v>
      </c>
      <c r="AY150" s="254" t="s">
        <v>170</v>
      </c>
    </row>
    <row r="151" s="13" customFormat="1">
      <c r="A151" s="13"/>
      <c r="B151" s="232"/>
      <c r="C151" s="233"/>
      <c r="D151" s="234" t="s">
        <v>181</v>
      </c>
      <c r="E151" s="233"/>
      <c r="F151" s="236" t="s">
        <v>231</v>
      </c>
      <c r="G151" s="233"/>
      <c r="H151" s="237">
        <v>562.74300000000005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181</v>
      </c>
      <c r="AU151" s="243" t="s">
        <v>114</v>
      </c>
      <c r="AV151" s="13" t="s">
        <v>85</v>
      </c>
      <c r="AW151" s="13" t="s">
        <v>4</v>
      </c>
      <c r="AX151" s="13" t="s">
        <v>81</v>
      </c>
      <c r="AY151" s="243" t="s">
        <v>170</v>
      </c>
    </row>
    <row r="152" s="2" customFormat="1" ht="44.25" customHeight="1">
      <c r="A152" s="40"/>
      <c r="B152" s="41"/>
      <c r="C152" s="214" t="s">
        <v>232</v>
      </c>
      <c r="D152" s="214" t="s">
        <v>172</v>
      </c>
      <c r="E152" s="215" t="s">
        <v>233</v>
      </c>
      <c r="F152" s="216" t="s">
        <v>234</v>
      </c>
      <c r="G152" s="217" t="s">
        <v>175</v>
      </c>
      <c r="H152" s="218">
        <v>562.74300000000005</v>
      </c>
      <c r="I152" s="219"/>
      <c r="J152" s="220">
        <f>ROUND(I152*H152,2)</f>
        <v>0</v>
      </c>
      <c r="K152" s="216" t="s">
        <v>176</v>
      </c>
      <c r="L152" s="46"/>
      <c r="M152" s="221" t="s">
        <v>19</v>
      </c>
      <c r="N152" s="222" t="s">
        <v>48</v>
      </c>
      <c r="O152" s="86"/>
      <c r="P152" s="223">
        <f>O152*H152</f>
        <v>0</v>
      </c>
      <c r="Q152" s="223">
        <v>0.0079000000000000008</v>
      </c>
      <c r="R152" s="223">
        <f>Q152*H152</f>
        <v>4.4456697000000007</v>
      </c>
      <c r="S152" s="223">
        <v>0</v>
      </c>
      <c r="T152" s="224">
        <f>S152*H152</f>
        <v>0</v>
      </c>
      <c r="U152" s="40"/>
      <c r="V152" s="40"/>
      <c r="W152" s="40"/>
      <c r="X152" s="40"/>
      <c r="Y152" s="40"/>
      <c r="Z152" s="40"/>
      <c r="AA152" s="40"/>
      <c r="AB152" s="40"/>
      <c r="AC152" s="40"/>
      <c r="AD152" s="40"/>
      <c r="AE152" s="40"/>
      <c r="AR152" s="225" t="s">
        <v>177</v>
      </c>
      <c r="AT152" s="225" t="s">
        <v>172</v>
      </c>
      <c r="AU152" s="225" t="s">
        <v>114</v>
      </c>
      <c r="AY152" s="19" t="s">
        <v>170</v>
      </c>
      <c r="BE152" s="226">
        <f>IF(N152="základní",J152,0)</f>
        <v>0</v>
      </c>
      <c r="BF152" s="226">
        <f>IF(N152="snížená",J152,0)</f>
        <v>0</v>
      </c>
      <c r="BG152" s="226">
        <f>IF(N152="zákl. přenesená",J152,0)</f>
        <v>0</v>
      </c>
      <c r="BH152" s="226">
        <f>IF(N152="sníž. přenesená",J152,0)</f>
        <v>0</v>
      </c>
      <c r="BI152" s="226">
        <f>IF(N152="nulová",J152,0)</f>
        <v>0</v>
      </c>
      <c r="BJ152" s="19" t="s">
        <v>81</v>
      </c>
      <c r="BK152" s="226">
        <f>ROUND(I152*H152,2)</f>
        <v>0</v>
      </c>
      <c r="BL152" s="19" t="s">
        <v>177</v>
      </c>
      <c r="BM152" s="225" t="s">
        <v>235</v>
      </c>
    </row>
    <row r="153" s="2" customFormat="1">
      <c r="A153" s="40"/>
      <c r="B153" s="41"/>
      <c r="C153" s="42"/>
      <c r="D153" s="227" t="s">
        <v>179</v>
      </c>
      <c r="E153" s="42"/>
      <c r="F153" s="228" t="s">
        <v>236</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179</v>
      </c>
      <c r="AU153" s="19" t="s">
        <v>114</v>
      </c>
    </row>
    <row r="154" s="13" customFormat="1">
      <c r="A154" s="13"/>
      <c r="B154" s="232"/>
      <c r="C154" s="233"/>
      <c r="D154" s="234" t="s">
        <v>181</v>
      </c>
      <c r="E154" s="233"/>
      <c r="F154" s="236" t="s">
        <v>231</v>
      </c>
      <c r="G154" s="233"/>
      <c r="H154" s="237">
        <v>562.74300000000005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181</v>
      </c>
      <c r="AU154" s="243" t="s">
        <v>114</v>
      </c>
      <c r="AV154" s="13" t="s">
        <v>85</v>
      </c>
      <c r="AW154" s="13" t="s">
        <v>4</v>
      </c>
      <c r="AX154" s="13" t="s">
        <v>81</v>
      </c>
      <c r="AY154" s="243" t="s">
        <v>170</v>
      </c>
    </row>
    <row r="155" s="2" customFormat="1" ht="24.15" customHeight="1">
      <c r="A155" s="40"/>
      <c r="B155" s="41"/>
      <c r="C155" s="214" t="s">
        <v>237</v>
      </c>
      <c r="D155" s="214" t="s">
        <v>172</v>
      </c>
      <c r="E155" s="215" t="s">
        <v>238</v>
      </c>
      <c r="F155" s="216" t="s">
        <v>239</v>
      </c>
      <c r="G155" s="217" t="s">
        <v>175</v>
      </c>
      <c r="H155" s="218">
        <v>263.69999999999999</v>
      </c>
      <c r="I155" s="219"/>
      <c r="J155" s="220">
        <f>ROUND(I155*H155,2)</f>
        <v>0</v>
      </c>
      <c r="K155" s="216" t="s">
        <v>176</v>
      </c>
      <c r="L155" s="46"/>
      <c r="M155" s="221" t="s">
        <v>19</v>
      </c>
      <c r="N155" s="222" t="s">
        <v>48</v>
      </c>
      <c r="O155" s="86"/>
      <c r="P155" s="223">
        <f>O155*H155</f>
        <v>0</v>
      </c>
      <c r="Q155" s="223">
        <v>0.00025999999999999998</v>
      </c>
      <c r="R155" s="223">
        <f>Q155*H155</f>
        <v>0.068561999999999998</v>
      </c>
      <c r="S155" s="223">
        <v>0</v>
      </c>
      <c r="T155" s="224">
        <f>S155*H155</f>
        <v>0</v>
      </c>
      <c r="U155" s="40"/>
      <c r="V155" s="40"/>
      <c r="W155" s="40"/>
      <c r="X155" s="40"/>
      <c r="Y155" s="40"/>
      <c r="Z155" s="40"/>
      <c r="AA155" s="40"/>
      <c r="AB155" s="40"/>
      <c r="AC155" s="40"/>
      <c r="AD155" s="40"/>
      <c r="AE155" s="40"/>
      <c r="AR155" s="225" t="s">
        <v>177</v>
      </c>
      <c r="AT155" s="225" t="s">
        <v>172</v>
      </c>
      <c r="AU155" s="225" t="s">
        <v>114</v>
      </c>
      <c r="AY155" s="19" t="s">
        <v>170</v>
      </c>
      <c r="BE155" s="226">
        <f>IF(N155="základní",J155,0)</f>
        <v>0</v>
      </c>
      <c r="BF155" s="226">
        <f>IF(N155="snížená",J155,0)</f>
        <v>0</v>
      </c>
      <c r="BG155" s="226">
        <f>IF(N155="zákl. přenesená",J155,0)</f>
        <v>0</v>
      </c>
      <c r="BH155" s="226">
        <f>IF(N155="sníž. přenesená",J155,0)</f>
        <v>0</v>
      </c>
      <c r="BI155" s="226">
        <f>IF(N155="nulová",J155,0)</f>
        <v>0</v>
      </c>
      <c r="BJ155" s="19" t="s">
        <v>81</v>
      </c>
      <c r="BK155" s="226">
        <f>ROUND(I155*H155,2)</f>
        <v>0</v>
      </c>
      <c r="BL155" s="19" t="s">
        <v>177</v>
      </c>
      <c r="BM155" s="225" t="s">
        <v>240</v>
      </c>
    </row>
    <row r="156" s="2" customFormat="1">
      <c r="A156" s="40"/>
      <c r="B156" s="41"/>
      <c r="C156" s="42"/>
      <c r="D156" s="227" t="s">
        <v>179</v>
      </c>
      <c r="E156" s="42"/>
      <c r="F156" s="228" t="s">
        <v>241</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179</v>
      </c>
      <c r="AU156" s="19" t="s">
        <v>114</v>
      </c>
    </row>
    <row r="157" s="13" customFormat="1">
      <c r="A157" s="13"/>
      <c r="B157" s="232"/>
      <c r="C157" s="233"/>
      <c r="D157" s="234" t="s">
        <v>181</v>
      </c>
      <c r="E157" s="235" t="s">
        <v>19</v>
      </c>
      <c r="F157" s="236" t="s">
        <v>242</v>
      </c>
      <c r="G157" s="233"/>
      <c r="H157" s="237">
        <v>5.8099999999999996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181</v>
      </c>
      <c r="AU157" s="243" t="s">
        <v>114</v>
      </c>
      <c r="AV157" s="13" t="s">
        <v>85</v>
      </c>
      <c r="AW157" s="13" t="s">
        <v>37</v>
      </c>
      <c r="AX157" s="13" t="s">
        <v>77</v>
      </c>
      <c r="AY157" s="243" t="s">
        <v>170</v>
      </c>
    </row>
    <row r="158" s="13" customFormat="1">
      <c r="A158" s="13"/>
      <c r="B158" s="232"/>
      <c r="C158" s="233"/>
      <c r="D158" s="234" t="s">
        <v>181</v>
      </c>
      <c r="E158" s="235" t="s">
        <v>19</v>
      </c>
      <c r="F158" s="236" t="s">
        <v>243</v>
      </c>
      <c r="G158" s="233"/>
      <c r="H158" s="237">
        <v>23.489999999999998</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181</v>
      </c>
      <c r="AU158" s="243" t="s">
        <v>114</v>
      </c>
      <c r="AV158" s="13" t="s">
        <v>85</v>
      </c>
      <c r="AW158" s="13" t="s">
        <v>37</v>
      </c>
      <c r="AX158" s="13" t="s">
        <v>77</v>
      </c>
      <c r="AY158" s="243" t="s">
        <v>170</v>
      </c>
    </row>
    <row r="159" s="14" customFormat="1">
      <c r="A159" s="14"/>
      <c r="B159" s="244"/>
      <c r="C159" s="245"/>
      <c r="D159" s="234" t="s">
        <v>181</v>
      </c>
      <c r="E159" s="246" t="s">
        <v>19</v>
      </c>
      <c r="F159" s="247" t="s">
        <v>183</v>
      </c>
      <c r="G159" s="245"/>
      <c r="H159" s="248">
        <v>29.299999999999997</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181</v>
      </c>
      <c r="AU159" s="254" t="s">
        <v>114</v>
      </c>
      <c r="AV159" s="14" t="s">
        <v>177</v>
      </c>
      <c r="AW159" s="14" t="s">
        <v>37</v>
      </c>
      <c r="AX159" s="14" t="s">
        <v>81</v>
      </c>
      <c r="AY159" s="254" t="s">
        <v>170</v>
      </c>
    </row>
    <row r="160" s="13" customFormat="1">
      <c r="A160" s="13"/>
      <c r="B160" s="232"/>
      <c r="C160" s="233"/>
      <c r="D160" s="234" t="s">
        <v>181</v>
      </c>
      <c r="E160" s="233"/>
      <c r="F160" s="236" t="s">
        <v>244</v>
      </c>
      <c r="G160" s="233"/>
      <c r="H160" s="237">
        <v>263.69999999999999</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181</v>
      </c>
      <c r="AU160" s="243" t="s">
        <v>114</v>
      </c>
      <c r="AV160" s="13" t="s">
        <v>85</v>
      </c>
      <c r="AW160" s="13" t="s">
        <v>4</v>
      </c>
      <c r="AX160" s="13" t="s">
        <v>81</v>
      </c>
      <c r="AY160" s="243" t="s">
        <v>170</v>
      </c>
    </row>
    <row r="161" s="2" customFormat="1" ht="33" customHeight="1">
      <c r="A161" s="40"/>
      <c r="B161" s="41"/>
      <c r="C161" s="214" t="s">
        <v>245</v>
      </c>
      <c r="D161" s="214" t="s">
        <v>172</v>
      </c>
      <c r="E161" s="215" t="s">
        <v>246</v>
      </c>
      <c r="F161" s="216" t="s">
        <v>247</v>
      </c>
      <c r="G161" s="217" t="s">
        <v>175</v>
      </c>
      <c r="H161" s="218">
        <v>263.69999999999999</v>
      </c>
      <c r="I161" s="219"/>
      <c r="J161" s="220">
        <f>ROUND(I161*H161,2)</f>
        <v>0</v>
      </c>
      <c r="K161" s="216" t="s">
        <v>176</v>
      </c>
      <c r="L161" s="46"/>
      <c r="M161" s="221" t="s">
        <v>19</v>
      </c>
      <c r="N161" s="222" t="s">
        <v>48</v>
      </c>
      <c r="O161" s="86"/>
      <c r="P161" s="223">
        <f>O161*H161</f>
        <v>0</v>
      </c>
      <c r="Q161" s="223">
        <v>0.0073499999999999998</v>
      </c>
      <c r="R161" s="223">
        <f>Q161*H161</f>
        <v>1.9381949999999999</v>
      </c>
      <c r="S161" s="223">
        <v>0</v>
      </c>
      <c r="T161" s="224">
        <f>S161*H161</f>
        <v>0</v>
      </c>
      <c r="U161" s="40"/>
      <c r="V161" s="40"/>
      <c r="W161" s="40"/>
      <c r="X161" s="40"/>
      <c r="Y161" s="40"/>
      <c r="Z161" s="40"/>
      <c r="AA161" s="40"/>
      <c r="AB161" s="40"/>
      <c r="AC161" s="40"/>
      <c r="AD161" s="40"/>
      <c r="AE161" s="40"/>
      <c r="AR161" s="225" t="s">
        <v>177</v>
      </c>
      <c r="AT161" s="225" t="s">
        <v>172</v>
      </c>
      <c r="AU161" s="225" t="s">
        <v>114</v>
      </c>
      <c r="AY161" s="19" t="s">
        <v>170</v>
      </c>
      <c r="BE161" s="226">
        <f>IF(N161="základní",J161,0)</f>
        <v>0</v>
      </c>
      <c r="BF161" s="226">
        <f>IF(N161="snížená",J161,0)</f>
        <v>0</v>
      </c>
      <c r="BG161" s="226">
        <f>IF(N161="zákl. přenesená",J161,0)</f>
        <v>0</v>
      </c>
      <c r="BH161" s="226">
        <f>IF(N161="sníž. přenesená",J161,0)</f>
        <v>0</v>
      </c>
      <c r="BI161" s="226">
        <f>IF(N161="nulová",J161,0)</f>
        <v>0</v>
      </c>
      <c r="BJ161" s="19" t="s">
        <v>81</v>
      </c>
      <c r="BK161" s="226">
        <f>ROUND(I161*H161,2)</f>
        <v>0</v>
      </c>
      <c r="BL161" s="19" t="s">
        <v>177</v>
      </c>
      <c r="BM161" s="225" t="s">
        <v>248</v>
      </c>
    </row>
    <row r="162" s="2" customFormat="1">
      <c r="A162" s="40"/>
      <c r="B162" s="41"/>
      <c r="C162" s="42"/>
      <c r="D162" s="227" t="s">
        <v>179</v>
      </c>
      <c r="E162" s="42"/>
      <c r="F162" s="228" t="s">
        <v>249</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179</v>
      </c>
      <c r="AU162" s="19" t="s">
        <v>114</v>
      </c>
    </row>
    <row r="163" s="13" customFormat="1">
      <c r="A163" s="13"/>
      <c r="B163" s="232"/>
      <c r="C163" s="233"/>
      <c r="D163" s="234" t="s">
        <v>181</v>
      </c>
      <c r="E163" s="233"/>
      <c r="F163" s="236" t="s">
        <v>244</v>
      </c>
      <c r="G163" s="233"/>
      <c r="H163" s="237">
        <v>263.69999999999999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181</v>
      </c>
      <c r="AU163" s="243" t="s">
        <v>114</v>
      </c>
      <c r="AV163" s="13" t="s">
        <v>85</v>
      </c>
      <c r="AW163" s="13" t="s">
        <v>4</v>
      </c>
      <c r="AX163" s="13" t="s">
        <v>81</v>
      </c>
      <c r="AY163" s="243" t="s">
        <v>170</v>
      </c>
    </row>
    <row r="164" s="2" customFormat="1" ht="49.05" customHeight="1">
      <c r="A164" s="40"/>
      <c r="B164" s="41"/>
      <c r="C164" s="214" t="s">
        <v>8</v>
      </c>
      <c r="D164" s="214" t="s">
        <v>172</v>
      </c>
      <c r="E164" s="215" t="s">
        <v>250</v>
      </c>
      <c r="F164" s="216" t="s">
        <v>251</v>
      </c>
      <c r="G164" s="217" t="s">
        <v>175</v>
      </c>
      <c r="H164" s="218">
        <v>263.69999999999999</v>
      </c>
      <c r="I164" s="219"/>
      <c r="J164" s="220">
        <f>ROUND(I164*H164,2)</f>
        <v>0</v>
      </c>
      <c r="K164" s="216" t="s">
        <v>176</v>
      </c>
      <c r="L164" s="46"/>
      <c r="M164" s="221" t="s">
        <v>19</v>
      </c>
      <c r="N164" s="222" t="s">
        <v>48</v>
      </c>
      <c r="O164" s="86"/>
      <c r="P164" s="223">
        <f>O164*H164</f>
        <v>0</v>
      </c>
      <c r="Q164" s="223">
        <v>0.018380000000000001</v>
      </c>
      <c r="R164" s="223">
        <f>Q164*H164</f>
        <v>4.8468059999999999</v>
      </c>
      <c r="S164" s="223">
        <v>0</v>
      </c>
      <c r="T164" s="224">
        <f>S164*H164</f>
        <v>0</v>
      </c>
      <c r="U164" s="40"/>
      <c r="V164" s="40"/>
      <c r="W164" s="40"/>
      <c r="X164" s="40"/>
      <c r="Y164" s="40"/>
      <c r="Z164" s="40"/>
      <c r="AA164" s="40"/>
      <c r="AB164" s="40"/>
      <c r="AC164" s="40"/>
      <c r="AD164" s="40"/>
      <c r="AE164" s="40"/>
      <c r="AR164" s="225" t="s">
        <v>177</v>
      </c>
      <c r="AT164" s="225" t="s">
        <v>172</v>
      </c>
      <c r="AU164" s="225" t="s">
        <v>114</v>
      </c>
      <c r="AY164" s="19" t="s">
        <v>170</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177</v>
      </c>
      <c r="BM164" s="225" t="s">
        <v>252</v>
      </c>
    </row>
    <row r="165" s="2" customFormat="1">
      <c r="A165" s="40"/>
      <c r="B165" s="41"/>
      <c r="C165" s="42"/>
      <c r="D165" s="227" t="s">
        <v>179</v>
      </c>
      <c r="E165" s="42"/>
      <c r="F165" s="228" t="s">
        <v>253</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179</v>
      </c>
      <c r="AU165" s="19" t="s">
        <v>114</v>
      </c>
    </row>
    <row r="166" s="13" customFormat="1">
      <c r="A166" s="13"/>
      <c r="B166" s="232"/>
      <c r="C166" s="233"/>
      <c r="D166" s="234" t="s">
        <v>181</v>
      </c>
      <c r="E166" s="233"/>
      <c r="F166" s="236" t="s">
        <v>244</v>
      </c>
      <c r="G166" s="233"/>
      <c r="H166" s="237">
        <v>263.69999999999999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181</v>
      </c>
      <c r="AU166" s="243" t="s">
        <v>114</v>
      </c>
      <c r="AV166" s="13" t="s">
        <v>85</v>
      </c>
      <c r="AW166" s="13" t="s">
        <v>4</v>
      </c>
      <c r="AX166" s="13" t="s">
        <v>81</v>
      </c>
      <c r="AY166" s="243" t="s">
        <v>170</v>
      </c>
    </row>
    <row r="167" s="2" customFormat="1" ht="44.25" customHeight="1">
      <c r="A167" s="40"/>
      <c r="B167" s="41"/>
      <c r="C167" s="214" t="s">
        <v>254</v>
      </c>
      <c r="D167" s="214" t="s">
        <v>172</v>
      </c>
      <c r="E167" s="215" t="s">
        <v>255</v>
      </c>
      <c r="F167" s="216" t="s">
        <v>256</v>
      </c>
      <c r="G167" s="217" t="s">
        <v>175</v>
      </c>
      <c r="H167" s="218">
        <v>263.69999999999999</v>
      </c>
      <c r="I167" s="219"/>
      <c r="J167" s="220">
        <f>ROUND(I167*H167,2)</f>
        <v>0</v>
      </c>
      <c r="K167" s="216" t="s">
        <v>176</v>
      </c>
      <c r="L167" s="46"/>
      <c r="M167" s="221" t="s">
        <v>19</v>
      </c>
      <c r="N167" s="222" t="s">
        <v>48</v>
      </c>
      <c r="O167" s="86"/>
      <c r="P167" s="223">
        <f>O167*H167</f>
        <v>0</v>
      </c>
      <c r="Q167" s="223">
        <v>0.0079000000000000008</v>
      </c>
      <c r="R167" s="223">
        <f>Q167*H167</f>
        <v>2.0832299999999999</v>
      </c>
      <c r="S167" s="223">
        <v>0</v>
      </c>
      <c r="T167" s="224">
        <f>S167*H167</f>
        <v>0</v>
      </c>
      <c r="U167" s="40"/>
      <c r="V167" s="40"/>
      <c r="W167" s="40"/>
      <c r="X167" s="40"/>
      <c r="Y167" s="40"/>
      <c r="Z167" s="40"/>
      <c r="AA167" s="40"/>
      <c r="AB167" s="40"/>
      <c r="AC167" s="40"/>
      <c r="AD167" s="40"/>
      <c r="AE167" s="40"/>
      <c r="AR167" s="225" t="s">
        <v>177</v>
      </c>
      <c r="AT167" s="225" t="s">
        <v>172</v>
      </c>
      <c r="AU167" s="225" t="s">
        <v>114</v>
      </c>
      <c r="AY167" s="19" t="s">
        <v>170</v>
      </c>
      <c r="BE167" s="226">
        <f>IF(N167="základní",J167,0)</f>
        <v>0</v>
      </c>
      <c r="BF167" s="226">
        <f>IF(N167="snížená",J167,0)</f>
        <v>0</v>
      </c>
      <c r="BG167" s="226">
        <f>IF(N167="zákl. přenesená",J167,0)</f>
        <v>0</v>
      </c>
      <c r="BH167" s="226">
        <f>IF(N167="sníž. přenesená",J167,0)</f>
        <v>0</v>
      </c>
      <c r="BI167" s="226">
        <f>IF(N167="nulová",J167,0)</f>
        <v>0</v>
      </c>
      <c r="BJ167" s="19" t="s">
        <v>81</v>
      </c>
      <c r="BK167" s="226">
        <f>ROUND(I167*H167,2)</f>
        <v>0</v>
      </c>
      <c r="BL167" s="19" t="s">
        <v>177</v>
      </c>
      <c r="BM167" s="225" t="s">
        <v>257</v>
      </c>
    </row>
    <row r="168" s="2" customFormat="1">
      <c r="A168" s="40"/>
      <c r="B168" s="41"/>
      <c r="C168" s="42"/>
      <c r="D168" s="227" t="s">
        <v>179</v>
      </c>
      <c r="E168" s="42"/>
      <c r="F168" s="228" t="s">
        <v>258</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179</v>
      </c>
      <c r="AU168" s="19" t="s">
        <v>114</v>
      </c>
    </row>
    <row r="169" s="13" customFormat="1">
      <c r="A169" s="13"/>
      <c r="B169" s="232"/>
      <c r="C169" s="233"/>
      <c r="D169" s="234" t="s">
        <v>181</v>
      </c>
      <c r="E169" s="233"/>
      <c r="F169" s="236" t="s">
        <v>244</v>
      </c>
      <c r="G169" s="233"/>
      <c r="H169" s="237">
        <v>263.69999999999999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181</v>
      </c>
      <c r="AU169" s="243" t="s">
        <v>114</v>
      </c>
      <c r="AV169" s="13" t="s">
        <v>85</v>
      </c>
      <c r="AW169" s="13" t="s">
        <v>4</v>
      </c>
      <c r="AX169" s="13" t="s">
        <v>81</v>
      </c>
      <c r="AY169" s="243" t="s">
        <v>170</v>
      </c>
    </row>
    <row r="170" s="2" customFormat="1" ht="37.8" customHeight="1">
      <c r="A170" s="40"/>
      <c r="B170" s="41"/>
      <c r="C170" s="214" t="s">
        <v>259</v>
      </c>
      <c r="D170" s="214" t="s">
        <v>172</v>
      </c>
      <c r="E170" s="215" t="s">
        <v>260</v>
      </c>
      <c r="F170" s="216" t="s">
        <v>261</v>
      </c>
      <c r="G170" s="217" t="s">
        <v>175</v>
      </c>
      <c r="H170" s="218">
        <v>56.700000000000003</v>
      </c>
      <c r="I170" s="219"/>
      <c r="J170" s="220">
        <f>ROUND(I170*H170,2)</f>
        <v>0</v>
      </c>
      <c r="K170" s="216" t="s">
        <v>176</v>
      </c>
      <c r="L170" s="46"/>
      <c r="M170" s="221" t="s">
        <v>19</v>
      </c>
      <c r="N170" s="222" t="s">
        <v>48</v>
      </c>
      <c r="O170" s="86"/>
      <c r="P170" s="223">
        <f>O170*H170</f>
        <v>0</v>
      </c>
      <c r="Q170" s="223">
        <v>9.0000000000000006E-05</v>
      </c>
      <c r="R170" s="223">
        <f>Q170*H170</f>
        <v>0.0051030000000000008</v>
      </c>
      <c r="S170" s="223">
        <v>6.0000000000000002E-05</v>
      </c>
      <c r="T170" s="224">
        <f>S170*H170</f>
        <v>0.0034020000000000001</v>
      </c>
      <c r="U170" s="40"/>
      <c r="V170" s="40"/>
      <c r="W170" s="40"/>
      <c r="X170" s="40"/>
      <c r="Y170" s="40"/>
      <c r="Z170" s="40"/>
      <c r="AA170" s="40"/>
      <c r="AB170" s="40"/>
      <c r="AC170" s="40"/>
      <c r="AD170" s="40"/>
      <c r="AE170" s="40"/>
      <c r="AR170" s="225" t="s">
        <v>177</v>
      </c>
      <c r="AT170" s="225" t="s">
        <v>172</v>
      </c>
      <c r="AU170" s="225" t="s">
        <v>114</v>
      </c>
      <c r="AY170" s="19" t="s">
        <v>170</v>
      </c>
      <c r="BE170" s="226">
        <f>IF(N170="základní",J170,0)</f>
        <v>0</v>
      </c>
      <c r="BF170" s="226">
        <f>IF(N170="snížená",J170,0)</f>
        <v>0</v>
      </c>
      <c r="BG170" s="226">
        <f>IF(N170="zákl. přenesená",J170,0)</f>
        <v>0</v>
      </c>
      <c r="BH170" s="226">
        <f>IF(N170="sníž. přenesená",J170,0)</f>
        <v>0</v>
      </c>
      <c r="BI170" s="226">
        <f>IF(N170="nulová",J170,0)</f>
        <v>0</v>
      </c>
      <c r="BJ170" s="19" t="s">
        <v>81</v>
      </c>
      <c r="BK170" s="226">
        <f>ROUND(I170*H170,2)</f>
        <v>0</v>
      </c>
      <c r="BL170" s="19" t="s">
        <v>177</v>
      </c>
      <c r="BM170" s="225" t="s">
        <v>262</v>
      </c>
    </row>
    <row r="171" s="2" customFormat="1">
      <c r="A171" s="40"/>
      <c r="B171" s="41"/>
      <c r="C171" s="42"/>
      <c r="D171" s="227" t="s">
        <v>179</v>
      </c>
      <c r="E171" s="42"/>
      <c r="F171" s="228" t="s">
        <v>263</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179</v>
      </c>
      <c r="AU171" s="19" t="s">
        <v>114</v>
      </c>
    </row>
    <row r="172" s="13" customFormat="1">
      <c r="A172" s="13"/>
      <c r="B172" s="232"/>
      <c r="C172" s="233"/>
      <c r="D172" s="234" t="s">
        <v>181</v>
      </c>
      <c r="E172" s="235" t="s">
        <v>19</v>
      </c>
      <c r="F172" s="236" t="s">
        <v>264</v>
      </c>
      <c r="G172" s="233"/>
      <c r="H172" s="237">
        <v>6.2999999999999998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181</v>
      </c>
      <c r="AU172" s="243" t="s">
        <v>114</v>
      </c>
      <c r="AV172" s="13" t="s">
        <v>85</v>
      </c>
      <c r="AW172" s="13" t="s">
        <v>37</v>
      </c>
      <c r="AX172" s="13" t="s">
        <v>77</v>
      </c>
      <c r="AY172" s="243" t="s">
        <v>170</v>
      </c>
    </row>
    <row r="173" s="14" customFormat="1">
      <c r="A173" s="14"/>
      <c r="B173" s="244"/>
      <c r="C173" s="245"/>
      <c r="D173" s="234" t="s">
        <v>181</v>
      </c>
      <c r="E173" s="246" t="s">
        <v>19</v>
      </c>
      <c r="F173" s="247" t="s">
        <v>183</v>
      </c>
      <c r="G173" s="245"/>
      <c r="H173" s="248">
        <v>6.2999999999999998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181</v>
      </c>
      <c r="AU173" s="254" t="s">
        <v>114</v>
      </c>
      <c r="AV173" s="14" t="s">
        <v>177</v>
      </c>
      <c r="AW173" s="14" t="s">
        <v>37</v>
      </c>
      <c r="AX173" s="14" t="s">
        <v>81</v>
      </c>
      <c r="AY173" s="254" t="s">
        <v>170</v>
      </c>
    </row>
    <row r="174" s="13" customFormat="1">
      <c r="A174" s="13"/>
      <c r="B174" s="232"/>
      <c r="C174" s="233"/>
      <c r="D174" s="234" t="s">
        <v>181</v>
      </c>
      <c r="E174" s="233"/>
      <c r="F174" s="236" t="s">
        <v>265</v>
      </c>
      <c r="G174" s="233"/>
      <c r="H174" s="237">
        <v>56.700000000000003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181</v>
      </c>
      <c r="AU174" s="243" t="s">
        <v>114</v>
      </c>
      <c r="AV174" s="13" t="s">
        <v>85</v>
      </c>
      <c r="AW174" s="13" t="s">
        <v>4</v>
      </c>
      <c r="AX174" s="13" t="s">
        <v>81</v>
      </c>
      <c r="AY174" s="243" t="s">
        <v>170</v>
      </c>
    </row>
    <row r="175" s="12" customFormat="1" ht="22.8" customHeight="1">
      <c r="A175" s="12"/>
      <c r="B175" s="198"/>
      <c r="C175" s="199"/>
      <c r="D175" s="200" t="s">
        <v>76</v>
      </c>
      <c r="E175" s="212" t="s">
        <v>232</v>
      </c>
      <c r="F175" s="212" t="s">
        <v>266</v>
      </c>
      <c r="G175" s="199"/>
      <c r="H175" s="199"/>
      <c r="I175" s="202"/>
      <c r="J175" s="213">
        <f>BK175</f>
        <v>0</v>
      </c>
      <c r="K175" s="199"/>
      <c r="L175" s="204"/>
      <c r="M175" s="205"/>
      <c r="N175" s="206"/>
      <c r="O175" s="206"/>
      <c r="P175" s="207">
        <f>P176+P182+P188+P200</f>
        <v>0</v>
      </c>
      <c r="Q175" s="206"/>
      <c r="R175" s="207">
        <f>R176+R182+R188+R200</f>
        <v>0.015886800000000003</v>
      </c>
      <c r="S175" s="206"/>
      <c r="T175" s="208">
        <f>T176+T182+T188+T200</f>
        <v>62.212248000000002</v>
      </c>
      <c r="U175" s="12"/>
      <c r="V175" s="12"/>
      <c r="W175" s="12"/>
      <c r="X175" s="12"/>
      <c r="Y175" s="12"/>
      <c r="Z175" s="12"/>
      <c r="AA175" s="12"/>
      <c r="AB175" s="12"/>
      <c r="AC175" s="12"/>
      <c r="AD175" s="12"/>
      <c r="AE175" s="12"/>
      <c r="AR175" s="209" t="s">
        <v>81</v>
      </c>
      <c r="AT175" s="210" t="s">
        <v>76</v>
      </c>
      <c r="AU175" s="210" t="s">
        <v>81</v>
      </c>
      <c r="AY175" s="209" t="s">
        <v>170</v>
      </c>
      <c r="BK175" s="211">
        <f>BK176+BK182+BK188+BK200</f>
        <v>0</v>
      </c>
    </row>
    <row r="176" s="12" customFormat="1" ht="20.88" customHeight="1">
      <c r="A176" s="12"/>
      <c r="B176" s="198"/>
      <c r="C176" s="199"/>
      <c r="D176" s="200" t="s">
        <v>76</v>
      </c>
      <c r="E176" s="212" t="s">
        <v>267</v>
      </c>
      <c r="F176" s="212" t="s">
        <v>268</v>
      </c>
      <c r="G176" s="199"/>
      <c r="H176" s="199"/>
      <c r="I176" s="202"/>
      <c r="J176" s="213">
        <f>BK176</f>
        <v>0</v>
      </c>
      <c r="K176" s="199"/>
      <c r="L176" s="204"/>
      <c r="M176" s="205"/>
      <c r="N176" s="206"/>
      <c r="O176" s="206"/>
      <c r="P176" s="207">
        <f>SUM(P177:P181)</f>
        <v>0</v>
      </c>
      <c r="Q176" s="206"/>
      <c r="R176" s="207">
        <f>SUM(R177:R181)</f>
        <v>0</v>
      </c>
      <c r="S176" s="206"/>
      <c r="T176" s="208">
        <f>SUM(T177:T181)</f>
        <v>0</v>
      </c>
      <c r="U176" s="12"/>
      <c r="V176" s="12"/>
      <c r="W176" s="12"/>
      <c r="X176" s="12"/>
      <c r="Y176" s="12"/>
      <c r="Z176" s="12"/>
      <c r="AA176" s="12"/>
      <c r="AB176" s="12"/>
      <c r="AC176" s="12"/>
      <c r="AD176" s="12"/>
      <c r="AE176" s="12"/>
      <c r="AR176" s="209" t="s">
        <v>81</v>
      </c>
      <c r="AT176" s="210" t="s">
        <v>76</v>
      </c>
      <c r="AU176" s="210" t="s">
        <v>85</v>
      </c>
      <c r="AY176" s="209" t="s">
        <v>170</v>
      </c>
      <c r="BK176" s="211">
        <f>SUM(BK177:BK181)</f>
        <v>0</v>
      </c>
    </row>
    <row r="177" s="2" customFormat="1" ht="37.8" customHeight="1">
      <c r="A177" s="40"/>
      <c r="B177" s="41"/>
      <c r="C177" s="214" t="s">
        <v>269</v>
      </c>
      <c r="D177" s="214" t="s">
        <v>172</v>
      </c>
      <c r="E177" s="215" t="s">
        <v>270</v>
      </c>
      <c r="F177" s="216" t="s">
        <v>271</v>
      </c>
      <c r="G177" s="217" t="s">
        <v>175</v>
      </c>
      <c r="H177" s="218">
        <v>397.17000000000002</v>
      </c>
      <c r="I177" s="219"/>
      <c r="J177" s="220">
        <f>ROUND(I177*H177,2)</f>
        <v>0</v>
      </c>
      <c r="K177" s="216" t="s">
        <v>176</v>
      </c>
      <c r="L177" s="46"/>
      <c r="M177" s="221" t="s">
        <v>19</v>
      </c>
      <c r="N177" s="222" t="s">
        <v>48</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177</v>
      </c>
      <c r="AT177" s="225" t="s">
        <v>172</v>
      </c>
      <c r="AU177" s="225" t="s">
        <v>114</v>
      </c>
      <c r="AY177" s="19" t="s">
        <v>170</v>
      </c>
      <c r="BE177" s="226">
        <f>IF(N177="základní",J177,0)</f>
        <v>0</v>
      </c>
      <c r="BF177" s="226">
        <f>IF(N177="snížená",J177,0)</f>
        <v>0</v>
      </c>
      <c r="BG177" s="226">
        <f>IF(N177="zákl. přenesená",J177,0)</f>
        <v>0</v>
      </c>
      <c r="BH177" s="226">
        <f>IF(N177="sníž. přenesená",J177,0)</f>
        <v>0</v>
      </c>
      <c r="BI177" s="226">
        <f>IF(N177="nulová",J177,0)</f>
        <v>0</v>
      </c>
      <c r="BJ177" s="19" t="s">
        <v>81</v>
      </c>
      <c r="BK177" s="226">
        <f>ROUND(I177*H177,2)</f>
        <v>0</v>
      </c>
      <c r="BL177" s="19" t="s">
        <v>177</v>
      </c>
      <c r="BM177" s="225" t="s">
        <v>272</v>
      </c>
    </row>
    <row r="178" s="2" customFormat="1">
      <c r="A178" s="40"/>
      <c r="B178" s="41"/>
      <c r="C178" s="42"/>
      <c r="D178" s="227" t="s">
        <v>179</v>
      </c>
      <c r="E178" s="42"/>
      <c r="F178" s="228" t="s">
        <v>273</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179</v>
      </c>
      <c r="AU178" s="19" t="s">
        <v>114</v>
      </c>
    </row>
    <row r="179" s="13" customFormat="1">
      <c r="A179" s="13"/>
      <c r="B179" s="232"/>
      <c r="C179" s="233"/>
      <c r="D179" s="234" t="s">
        <v>181</v>
      </c>
      <c r="E179" s="235" t="s">
        <v>19</v>
      </c>
      <c r="F179" s="236" t="s">
        <v>274</v>
      </c>
      <c r="G179" s="233"/>
      <c r="H179" s="237">
        <v>44.130000000000003</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181</v>
      </c>
      <c r="AU179" s="243" t="s">
        <v>114</v>
      </c>
      <c r="AV179" s="13" t="s">
        <v>85</v>
      </c>
      <c r="AW179" s="13" t="s">
        <v>37</v>
      </c>
      <c r="AX179" s="13" t="s">
        <v>77</v>
      </c>
      <c r="AY179" s="243" t="s">
        <v>170</v>
      </c>
    </row>
    <row r="180" s="14" customFormat="1">
      <c r="A180" s="14"/>
      <c r="B180" s="244"/>
      <c r="C180" s="245"/>
      <c r="D180" s="234" t="s">
        <v>181</v>
      </c>
      <c r="E180" s="246" t="s">
        <v>19</v>
      </c>
      <c r="F180" s="247" t="s">
        <v>183</v>
      </c>
      <c r="G180" s="245"/>
      <c r="H180" s="248">
        <v>44.130000000000003</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181</v>
      </c>
      <c r="AU180" s="254" t="s">
        <v>114</v>
      </c>
      <c r="AV180" s="14" t="s">
        <v>177</v>
      </c>
      <c r="AW180" s="14" t="s">
        <v>37</v>
      </c>
      <c r="AX180" s="14" t="s">
        <v>81</v>
      </c>
      <c r="AY180" s="254" t="s">
        <v>170</v>
      </c>
    </row>
    <row r="181" s="13" customFormat="1">
      <c r="A181" s="13"/>
      <c r="B181" s="232"/>
      <c r="C181" s="233"/>
      <c r="D181" s="234" t="s">
        <v>181</v>
      </c>
      <c r="E181" s="233"/>
      <c r="F181" s="236" t="s">
        <v>275</v>
      </c>
      <c r="G181" s="233"/>
      <c r="H181" s="237">
        <v>397.17000000000002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181</v>
      </c>
      <c r="AU181" s="243" t="s">
        <v>114</v>
      </c>
      <c r="AV181" s="13" t="s">
        <v>85</v>
      </c>
      <c r="AW181" s="13" t="s">
        <v>4</v>
      </c>
      <c r="AX181" s="13" t="s">
        <v>81</v>
      </c>
      <c r="AY181" s="243" t="s">
        <v>170</v>
      </c>
    </row>
    <row r="182" s="12" customFormat="1" ht="20.88" customHeight="1">
      <c r="A182" s="12"/>
      <c r="B182" s="198"/>
      <c r="C182" s="199"/>
      <c r="D182" s="200" t="s">
        <v>76</v>
      </c>
      <c r="E182" s="212" t="s">
        <v>276</v>
      </c>
      <c r="F182" s="212" t="s">
        <v>277</v>
      </c>
      <c r="G182" s="199"/>
      <c r="H182" s="199"/>
      <c r="I182" s="202"/>
      <c r="J182" s="213">
        <f>BK182</f>
        <v>0</v>
      </c>
      <c r="K182" s="199"/>
      <c r="L182" s="204"/>
      <c r="M182" s="205"/>
      <c r="N182" s="206"/>
      <c r="O182" s="206"/>
      <c r="P182" s="207">
        <f>SUM(P183:P187)</f>
        <v>0</v>
      </c>
      <c r="Q182" s="206"/>
      <c r="R182" s="207">
        <f>SUM(R183:R187)</f>
        <v>0.015886800000000003</v>
      </c>
      <c r="S182" s="206"/>
      <c r="T182" s="208">
        <f>SUM(T183:T187)</f>
        <v>0</v>
      </c>
      <c r="U182" s="12"/>
      <c r="V182" s="12"/>
      <c r="W182" s="12"/>
      <c r="X182" s="12"/>
      <c r="Y182" s="12"/>
      <c r="Z182" s="12"/>
      <c r="AA182" s="12"/>
      <c r="AB182" s="12"/>
      <c r="AC182" s="12"/>
      <c r="AD182" s="12"/>
      <c r="AE182" s="12"/>
      <c r="AR182" s="209" t="s">
        <v>81</v>
      </c>
      <c r="AT182" s="210" t="s">
        <v>76</v>
      </c>
      <c r="AU182" s="210" t="s">
        <v>85</v>
      </c>
      <c r="AY182" s="209" t="s">
        <v>170</v>
      </c>
      <c r="BK182" s="211">
        <f>SUM(BK183:BK187)</f>
        <v>0</v>
      </c>
    </row>
    <row r="183" s="2" customFormat="1" ht="37.8" customHeight="1">
      <c r="A183" s="40"/>
      <c r="B183" s="41"/>
      <c r="C183" s="214" t="s">
        <v>278</v>
      </c>
      <c r="D183" s="214" t="s">
        <v>172</v>
      </c>
      <c r="E183" s="215" t="s">
        <v>279</v>
      </c>
      <c r="F183" s="216" t="s">
        <v>280</v>
      </c>
      <c r="G183" s="217" t="s">
        <v>175</v>
      </c>
      <c r="H183" s="218">
        <v>397.17000000000002</v>
      </c>
      <c r="I183" s="219"/>
      <c r="J183" s="220">
        <f>ROUND(I183*H183,2)</f>
        <v>0</v>
      </c>
      <c r="K183" s="216" t="s">
        <v>176</v>
      </c>
      <c r="L183" s="46"/>
      <c r="M183" s="221" t="s">
        <v>19</v>
      </c>
      <c r="N183" s="222" t="s">
        <v>48</v>
      </c>
      <c r="O183" s="86"/>
      <c r="P183" s="223">
        <f>O183*H183</f>
        <v>0</v>
      </c>
      <c r="Q183" s="223">
        <v>4.0000000000000003E-05</v>
      </c>
      <c r="R183" s="223">
        <f>Q183*H183</f>
        <v>0.015886800000000003</v>
      </c>
      <c r="S183" s="223">
        <v>0</v>
      </c>
      <c r="T183" s="224">
        <f>S183*H183</f>
        <v>0</v>
      </c>
      <c r="U183" s="40"/>
      <c r="V183" s="40"/>
      <c r="W183" s="40"/>
      <c r="X183" s="40"/>
      <c r="Y183" s="40"/>
      <c r="Z183" s="40"/>
      <c r="AA183" s="40"/>
      <c r="AB183" s="40"/>
      <c r="AC183" s="40"/>
      <c r="AD183" s="40"/>
      <c r="AE183" s="40"/>
      <c r="AR183" s="225" t="s">
        <v>177</v>
      </c>
      <c r="AT183" s="225" t="s">
        <v>172</v>
      </c>
      <c r="AU183" s="225" t="s">
        <v>114</v>
      </c>
      <c r="AY183" s="19" t="s">
        <v>170</v>
      </c>
      <c r="BE183" s="226">
        <f>IF(N183="základní",J183,0)</f>
        <v>0</v>
      </c>
      <c r="BF183" s="226">
        <f>IF(N183="snížená",J183,0)</f>
        <v>0</v>
      </c>
      <c r="BG183" s="226">
        <f>IF(N183="zákl. přenesená",J183,0)</f>
        <v>0</v>
      </c>
      <c r="BH183" s="226">
        <f>IF(N183="sníž. přenesená",J183,0)</f>
        <v>0</v>
      </c>
      <c r="BI183" s="226">
        <f>IF(N183="nulová",J183,0)</f>
        <v>0</v>
      </c>
      <c r="BJ183" s="19" t="s">
        <v>81</v>
      </c>
      <c r="BK183" s="226">
        <f>ROUND(I183*H183,2)</f>
        <v>0</v>
      </c>
      <c r="BL183" s="19" t="s">
        <v>177</v>
      </c>
      <c r="BM183" s="225" t="s">
        <v>281</v>
      </c>
    </row>
    <row r="184" s="2" customFormat="1">
      <c r="A184" s="40"/>
      <c r="B184" s="41"/>
      <c r="C184" s="42"/>
      <c r="D184" s="227" t="s">
        <v>179</v>
      </c>
      <c r="E184" s="42"/>
      <c r="F184" s="228" t="s">
        <v>282</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179</v>
      </c>
      <c r="AU184" s="19" t="s">
        <v>114</v>
      </c>
    </row>
    <row r="185" s="13" customFormat="1">
      <c r="A185" s="13"/>
      <c r="B185" s="232"/>
      <c r="C185" s="233"/>
      <c r="D185" s="234" t="s">
        <v>181</v>
      </c>
      <c r="E185" s="235" t="s">
        <v>19</v>
      </c>
      <c r="F185" s="236" t="s">
        <v>274</v>
      </c>
      <c r="G185" s="233"/>
      <c r="H185" s="237">
        <v>44.130000000000003</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181</v>
      </c>
      <c r="AU185" s="243" t="s">
        <v>114</v>
      </c>
      <c r="AV185" s="13" t="s">
        <v>85</v>
      </c>
      <c r="AW185" s="13" t="s">
        <v>37</v>
      </c>
      <c r="AX185" s="13" t="s">
        <v>77</v>
      </c>
      <c r="AY185" s="243" t="s">
        <v>170</v>
      </c>
    </row>
    <row r="186" s="14" customFormat="1">
      <c r="A186" s="14"/>
      <c r="B186" s="244"/>
      <c r="C186" s="245"/>
      <c r="D186" s="234" t="s">
        <v>181</v>
      </c>
      <c r="E186" s="246" t="s">
        <v>19</v>
      </c>
      <c r="F186" s="247" t="s">
        <v>183</v>
      </c>
      <c r="G186" s="245"/>
      <c r="H186" s="248">
        <v>44.130000000000003</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181</v>
      </c>
      <c r="AU186" s="254" t="s">
        <v>114</v>
      </c>
      <c r="AV186" s="14" t="s">
        <v>177</v>
      </c>
      <c r="AW186" s="14" t="s">
        <v>37</v>
      </c>
      <c r="AX186" s="14" t="s">
        <v>81</v>
      </c>
      <c r="AY186" s="254" t="s">
        <v>170</v>
      </c>
    </row>
    <row r="187" s="13" customFormat="1">
      <c r="A187" s="13"/>
      <c r="B187" s="232"/>
      <c r="C187" s="233"/>
      <c r="D187" s="234" t="s">
        <v>181</v>
      </c>
      <c r="E187" s="233"/>
      <c r="F187" s="236" t="s">
        <v>275</v>
      </c>
      <c r="G187" s="233"/>
      <c r="H187" s="237">
        <v>397.17000000000002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181</v>
      </c>
      <c r="AU187" s="243" t="s">
        <v>114</v>
      </c>
      <c r="AV187" s="13" t="s">
        <v>85</v>
      </c>
      <c r="AW187" s="13" t="s">
        <v>4</v>
      </c>
      <c r="AX187" s="13" t="s">
        <v>81</v>
      </c>
      <c r="AY187" s="243" t="s">
        <v>170</v>
      </c>
    </row>
    <row r="188" s="12" customFormat="1" ht="20.88" customHeight="1">
      <c r="A188" s="12"/>
      <c r="B188" s="198"/>
      <c r="C188" s="199"/>
      <c r="D188" s="200" t="s">
        <v>76</v>
      </c>
      <c r="E188" s="212" t="s">
        <v>283</v>
      </c>
      <c r="F188" s="212" t="s">
        <v>284</v>
      </c>
      <c r="G188" s="199"/>
      <c r="H188" s="199"/>
      <c r="I188" s="202"/>
      <c r="J188" s="213">
        <f>BK188</f>
        <v>0</v>
      </c>
      <c r="K188" s="199"/>
      <c r="L188" s="204"/>
      <c r="M188" s="205"/>
      <c r="N188" s="206"/>
      <c r="O188" s="206"/>
      <c r="P188" s="207">
        <f>SUM(P189:P199)</f>
        <v>0</v>
      </c>
      <c r="Q188" s="206"/>
      <c r="R188" s="207">
        <f>SUM(R189:R199)</f>
        <v>0</v>
      </c>
      <c r="S188" s="206"/>
      <c r="T188" s="208">
        <f>SUM(T189:T199)</f>
        <v>26.060112</v>
      </c>
      <c r="U188" s="12"/>
      <c r="V188" s="12"/>
      <c r="W188" s="12"/>
      <c r="X188" s="12"/>
      <c r="Y188" s="12"/>
      <c r="Z188" s="12"/>
      <c r="AA188" s="12"/>
      <c r="AB188" s="12"/>
      <c r="AC188" s="12"/>
      <c r="AD188" s="12"/>
      <c r="AE188" s="12"/>
      <c r="AR188" s="209" t="s">
        <v>81</v>
      </c>
      <c r="AT188" s="210" t="s">
        <v>76</v>
      </c>
      <c r="AU188" s="210" t="s">
        <v>85</v>
      </c>
      <c r="AY188" s="209" t="s">
        <v>170</v>
      </c>
      <c r="BK188" s="211">
        <f>SUM(BK189:BK199)</f>
        <v>0</v>
      </c>
    </row>
    <row r="189" s="2" customFormat="1" ht="44.25" customHeight="1">
      <c r="A189" s="40"/>
      <c r="B189" s="41"/>
      <c r="C189" s="214" t="s">
        <v>285</v>
      </c>
      <c r="D189" s="214" t="s">
        <v>172</v>
      </c>
      <c r="E189" s="215" t="s">
        <v>286</v>
      </c>
      <c r="F189" s="216" t="s">
        <v>287</v>
      </c>
      <c r="G189" s="217" t="s">
        <v>175</v>
      </c>
      <c r="H189" s="218">
        <v>108.018</v>
      </c>
      <c r="I189" s="219"/>
      <c r="J189" s="220">
        <f>ROUND(I189*H189,2)</f>
        <v>0</v>
      </c>
      <c r="K189" s="216" t="s">
        <v>176</v>
      </c>
      <c r="L189" s="46"/>
      <c r="M189" s="221" t="s">
        <v>19</v>
      </c>
      <c r="N189" s="222" t="s">
        <v>48</v>
      </c>
      <c r="O189" s="86"/>
      <c r="P189" s="223">
        <f>O189*H189</f>
        <v>0</v>
      </c>
      <c r="Q189" s="223">
        <v>0</v>
      </c>
      <c r="R189" s="223">
        <f>Q189*H189</f>
        <v>0</v>
      </c>
      <c r="S189" s="223">
        <v>0.20799999999999999</v>
      </c>
      <c r="T189" s="224">
        <f>S189*H189</f>
        <v>22.467744</v>
      </c>
      <c r="U189" s="40"/>
      <c r="V189" s="40"/>
      <c r="W189" s="40"/>
      <c r="X189" s="40"/>
      <c r="Y189" s="40"/>
      <c r="Z189" s="40"/>
      <c r="AA189" s="40"/>
      <c r="AB189" s="40"/>
      <c r="AC189" s="40"/>
      <c r="AD189" s="40"/>
      <c r="AE189" s="40"/>
      <c r="AR189" s="225" t="s">
        <v>177</v>
      </c>
      <c r="AT189" s="225" t="s">
        <v>172</v>
      </c>
      <c r="AU189" s="225" t="s">
        <v>114</v>
      </c>
      <c r="AY189" s="19" t="s">
        <v>170</v>
      </c>
      <c r="BE189" s="226">
        <f>IF(N189="základní",J189,0)</f>
        <v>0</v>
      </c>
      <c r="BF189" s="226">
        <f>IF(N189="snížená",J189,0)</f>
        <v>0</v>
      </c>
      <c r="BG189" s="226">
        <f>IF(N189="zákl. přenesená",J189,0)</f>
        <v>0</v>
      </c>
      <c r="BH189" s="226">
        <f>IF(N189="sníž. přenesená",J189,0)</f>
        <v>0</v>
      </c>
      <c r="BI189" s="226">
        <f>IF(N189="nulová",J189,0)</f>
        <v>0</v>
      </c>
      <c r="BJ189" s="19" t="s">
        <v>81</v>
      </c>
      <c r="BK189" s="226">
        <f>ROUND(I189*H189,2)</f>
        <v>0</v>
      </c>
      <c r="BL189" s="19" t="s">
        <v>177</v>
      </c>
      <c r="BM189" s="225" t="s">
        <v>288</v>
      </c>
    </row>
    <row r="190" s="2" customFormat="1">
      <c r="A190" s="40"/>
      <c r="B190" s="41"/>
      <c r="C190" s="42"/>
      <c r="D190" s="227" t="s">
        <v>179</v>
      </c>
      <c r="E190" s="42"/>
      <c r="F190" s="228" t="s">
        <v>289</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179</v>
      </c>
      <c r="AU190" s="19" t="s">
        <v>114</v>
      </c>
    </row>
    <row r="191" s="13" customFormat="1">
      <c r="A191" s="13"/>
      <c r="B191" s="232"/>
      <c r="C191" s="233"/>
      <c r="D191" s="234" t="s">
        <v>181</v>
      </c>
      <c r="E191" s="235" t="s">
        <v>19</v>
      </c>
      <c r="F191" s="236" t="s">
        <v>290</v>
      </c>
      <c r="G191" s="233"/>
      <c r="H191" s="237">
        <v>12.002000000000001</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181</v>
      </c>
      <c r="AU191" s="243" t="s">
        <v>114</v>
      </c>
      <c r="AV191" s="13" t="s">
        <v>85</v>
      </c>
      <c r="AW191" s="13" t="s">
        <v>37</v>
      </c>
      <c r="AX191" s="13" t="s">
        <v>77</v>
      </c>
      <c r="AY191" s="243" t="s">
        <v>170</v>
      </c>
    </row>
    <row r="192" s="14" customFormat="1">
      <c r="A192" s="14"/>
      <c r="B192" s="244"/>
      <c r="C192" s="245"/>
      <c r="D192" s="234" t="s">
        <v>181</v>
      </c>
      <c r="E192" s="246" t="s">
        <v>19</v>
      </c>
      <c r="F192" s="247" t="s">
        <v>183</v>
      </c>
      <c r="G192" s="245"/>
      <c r="H192" s="248">
        <v>12.002000000000001</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181</v>
      </c>
      <c r="AU192" s="254" t="s">
        <v>114</v>
      </c>
      <c r="AV192" s="14" t="s">
        <v>177</v>
      </c>
      <c r="AW192" s="14" t="s">
        <v>37</v>
      </c>
      <c r="AX192" s="14" t="s">
        <v>81</v>
      </c>
      <c r="AY192" s="254" t="s">
        <v>170</v>
      </c>
    </row>
    <row r="193" s="13" customFormat="1">
      <c r="A193" s="13"/>
      <c r="B193" s="232"/>
      <c r="C193" s="233"/>
      <c r="D193" s="234" t="s">
        <v>181</v>
      </c>
      <c r="E193" s="233"/>
      <c r="F193" s="236" t="s">
        <v>291</v>
      </c>
      <c r="G193" s="233"/>
      <c r="H193" s="237">
        <v>108.018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181</v>
      </c>
      <c r="AU193" s="243" t="s">
        <v>114</v>
      </c>
      <c r="AV193" s="13" t="s">
        <v>85</v>
      </c>
      <c r="AW193" s="13" t="s">
        <v>4</v>
      </c>
      <c r="AX193" s="13" t="s">
        <v>81</v>
      </c>
      <c r="AY193" s="243" t="s">
        <v>170</v>
      </c>
    </row>
    <row r="194" s="2" customFormat="1" ht="37.8" customHeight="1">
      <c r="A194" s="40"/>
      <c r="B194" s="41"/>
      <c r="C194" s="214" t="s">
        <v>292</v>
      </c>
      <c r="D194" s="214" t="s">
        <v>172</v>
      </c>
      <c r="E194" s="215" t="s">
        <v>293</v>
      </c>
      <c r="F194" s="216" t="s">
        <v>294</v>
      </c>
      <c r="G194" s="217" t="s">
        <v>175</v>
      </c>
      <c r="H194" s="218">
        <v>47.268000000000001</v>
      </c>
      <c r="I194" s="219"/>
      <c r="J194" s="220">
        <f>ROUND(I194*H194,2)</f>
        <v>0</v>
      </c>
      <c r="K194" s="216" t="s">
        <v>176</v>
      </c>
      <c r="L194" s="46"/>
      <c r="M194" s="221" t="s">
        <v>19</v>
      </c>
      <c r="N194" s="222" t="s">
        <v>48</v>
      </c>
      <c r="O194" s="86"/>
      <c r="P194" s="223">
        <f>O194*H194</f>
        <v>0</v>
      </c>
      <c r="Q194" s="223">
        <v>0</v>
      </c>
      <c r="R194" s="223">
        <f>Q194*H194</f>
        <v>0</v>
      </c>
      <c r="S194" s="223">
        <v>0.075999999999999998</v>
      </c>
      <c r="T194" s="224">
        <f>S194*H194</f>
        <v>3.592368</v>
      </c>
      <c r="U194" s="40"/>
      <c r="V194" s="40"/>
      <c r="W194" s="40"/>
      <c r="X194" s="40"/>
      <c r="Y194" s="40"/>
      <c r="Z194" s="40"/>
      <c r="AA194" s="40"/>
      <c r="AB194" s="40"/>
      <c r="AC194" s="40"/>
      <c r="AD194" s="40"/>
      <c r="AE194" s="40"/>
      <c r="AR194" s="225" t="s">
        <v>278</v>
      </c>
      <c r="AT194" s="225" t="s">
        <v>172</v>
      </c>
      <c r="AU194" s="225" t="s">
        <v>114</v>
      </c>
      <c r="AY194" s="19" t="s">
        <v>170</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278</v>
      </c>
      <c r="BM194" s="225" t="s">
        <v>295</v>
      </c>
    </row>
    <row r="195" s="2" customFormat="1">
      <c r="A195" s="40"/>
      <c r="B195" s="41"/>
      <c r="C195" s="42"/>
      <c r="D195" s="227" t="s">
        <v>179</v>
      </c>
      <c r="E195" s="42"/>
      <c r="F195" s="228" t="s">
        <v>296</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179</v>
      </c>
      <c r="AU195" s="19" t="s">
        <v>114</v>
      </c>
    </row>
    <row r="196" s="13" customFormat="1">
      <c r="A196" s="13"/>
      <c r="B196" s="232"/>
      <c r="C196" s="233"/>
      <c r="D196" s="234" t="s">
        <v>181</v>
      </c>
      <c r="E196" s="235" t="s">
        <v>19</v>
      </c>
      <c r="F196" s="236" t="s">
        <v>297</v>
      </c>
      <c r="G196" s="233"/>
      <c r="H196" s="237">
        <v>3.6360000000000001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181</v>
      </c>
      <c r="AU196" s="243" t="s">
        <v>114</v>
      </c>
      <c r="AV196" s="13" t="s">
        <v>85</v>
      </c>
      <c r="AW196" s="13" t="s">
        <v>37</v>
      </c>
      <c r="AX196" s="13" t="s">
        <v>77</v>
      </c>
      <c r="AY196" s="243" t="s">
        <v>170</v>
      </c>
    </row>
    <row r="197" s="13" customFormat="1">
      <c r="A197" s="13"/>
      <c r="B197" s="232"/>
      <c r="C197" s="233"/>
      <c r="D197" s="234" t="s">
        <v>181</v>
      </c>
      <c r="E197" s="235" t="s">
        <v>19</v>
      </c>
      <c r="F197" s="236" t="s">
        <v>298</v>
      </c>
      <c r="G197" s="233"/>
      <c r="H197" s="237">
        <v>1.6160000000000001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181</v>
      </c>
      <c r="AU197" s="243" t="s">
        <v>114</v>
      </c>
      <c r="AV197" s="13" t="s">
        <v>85</v>
      </c>
      <c r="AW197" s="13" t="s">
        <v>37</v>
      </c>
      <c r="AX197" s="13" t="s">
        <v>77</v>
      </c>
      <c r="AY197" s="243" t="s">
        <v>170</v>
      </c>
    </row>
    <row r="198" s="14" customFormat="1">
      <c r="A198" s="14"/>
      <c r="B198" s="244"/>
      <c r="C198" s="245"/>
      <c r="D198" s="234" t="s">
        <v>181</v>
      </c>
      <c r="E198" s="246" t="s">
        <v>19</v>
      </c>
      <c r="F198" s="247" t="s">
        <v>183</v>
      </c>
      <c r="G198" s="245"/>
      <c r="H198" s="248">
        <v>5.2520000000000007</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181</v>
      </c>
      <c r="AU198" s="254" t="s">
        <v>114</v>
      </c>
      <c r="AV198" s="14" t="s">
        <v>177</v>
      </c>
      <c r="AW198" s="14" t="s">
        <v>37</v>
      </c>
      <c r="AX198" s="14" t="s">
        <v>81</v>
      </c>
      <c r="AY198" s="254" t="s">
        <v>170</v>
      </c>
    </row>
    <row r="199" s="13" customFormat="1">
      <c r="A199" s="13"/>
      <c r="B199" s="232"/>
      <c r="C199" s="233"/>
      <c r="D199" s="234" t="s">
        <v>181</v>
      </c>
      <c r="E199" s="233"/>
      <c r="F199" s="236" t="s">
        <v>299</v>
      </c>
      <c r="G199" s="233"/>
      <c r="H199" s="237">
        <v>47.268000000000001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181</v>
      </c>
      <c r="AU199" s="243" t="s">
        <v>114</v>
      </c>
      <c r="AV199" s="13" t="s">
        <v>85</v>
      </c>
      <c r="AW199" s="13" t="s">
        <v>4</v>
      </c>
      <c r="AX199" s="13" t="s">
        <v>81</v>
      </c>
      <c r="AY199" s="243" t="s">
        <v>170</v>
      </c>
    </row>
    <row r="200" s="12" customFormat="1" ht="20.88" customHeight="1">
      <c r="A200" s="12"/>
      <c r="B200" s="198"/>
      <c r="C200" s="199"/>
      <c r="D200" s="200" t="s">
        <v>76</v>
      </c>
      <c r="E200" s="212" t="s">
        <v>300</v>
      </c>
      <c r="F200" s="212" t="s">
        <v>301</v>
      </c>
      <c r="G200" s="199"/>
      <c r="H200" s="199"/>
      <c r="I200" s="202"/>
      <c r="J200" s="213">
        <f>BK200</f>
        <v>0</v>
      </c>
      <c r="K200" s="199"/>
      <c r="L200" s="204"/>
      <c r="M200" s="205"/>
      <c r="N200" s="206"/>
      <c r="O200" s="206"/>
      <c r="P200" s="207">
        <f>SUM(P201:P214)</f>
        <v>0</v>
      </c>
      <c r="Q200" s="206"/>
      <c r="R200" s="207">
        <f>SUM(R201:R214)</f>
        <v>0</v>
      </c>
      <c r="S200" s="206"/>
      <c r="T200" s="208">
        <f>SUM(T201:T214)</f>
        <v>36.152135999999999</v>
      </c>
      <c r="U200" s="12"/>
      <c r="V200" s="12"/>
      <c r="W200" s="12"/>
      <c r="X200" s="12"/>
      <c r="Y200" s="12"/>
      <c r="Z200" s="12"/>
      <c r="AA200" s="12"/>
      <c r="AB200" s="12"/>
      <c r="AC200" s="12"/>
      <c r="AD200" s="12"/>
      <c r="AE200" s="12"/>
      <c r="AR200" s="209" t="s">
        <v>81</v>
      </c>
      <c r="AT200" s="210" t="s">
        <v>76</v>
      </c>
      <c r="AU200" s="210" t="s">
        <v>85</v>
      </c>
      <c r="AY200" s="209" t="s">
        <v>170</v>
      </c>
      <c r="BK200" s="211">
        <f>SUM(BK201:BK214)</f>
        <v>0</v>
      </c>
    </row>
    <row r="201" s="2" customFormat="1" ht="37.8" customHeight="1">
      <c r="A201" s="40"/>
      <c r="B201" s="41"/>
      <c r="C201" s="214" t="s">
        <v>302</v>
      </c>
      <c r="D201" s="214" t="s">
        <v>172</v>
      </c>
      <c r="E201" s="215" t="s">
        <v>303</v>
      </c>
      <c r="F201" s="216" t="s">
        <v>304</v>
      </c>
      <c r="G201" s="217" t="s">
        <v>175</v>
      </c>
      <c r="H201" s="218">
        <v>464.166</v>
      </c>
      <c r="I201" s="219"/>
      <c r="J201" s="220">
        <f>ROUND(I201*H201,2)</f>
        <v>0</v>
      </c>
      <c r="K201" s="216" t="s">
        <v>176</v>
      </c>
      <c r="L201" s="46"/>
      <c r="M201" s="221" t="s">
        <v>19</v>
      </c>
      <c r="N201" s="222" t="s">
        <v>48</v>
      </c>
      <c r="O201" s="86"/>
      <c r="P201" s="223">
        <f>O201*H201</f>
        <v>0</v>
      </c>
      <c r="Q201" s="223">
        <v>0</v>
      </c>
      <c r="R201" s="223">
        <f>Q201*H201</f>
        <v>0</v>
      </c>
      <c r="S201" s="223">
        <v>0.045999999999999999</v>
      </c>
      <c r="T201" s="224">
        <f>S201*H201</f>
        <v>21.351635999999999</v>
      </c>
      <c r="U201" s="40"/>
      <c r="V201" s="40"/>
      <c r="W201" s="40"/>
      <c r="X201" s="40"/>
      <c r="Y201" s="40"/>
      <c r="Z201" s="40"/>
      <c r="AA201" s="40"/>
      <c r="AB201" s="40"/>
      <c r="AC201" s="40"/>
      <c r="AD201" s="40"/>
      <c r="AE201" s="40"/>
      <c r="AR201" s="225" t="s">
        <v>278</v>
      </c>
      <c r="AT201" s="225" t="s">
        <v>172</v>
      </c>
      <c r="AU201" s="225" t="s">
        <v>114</v>
      </c>
      <c r="AY201" s="19" t="s">
        <v>170</v>
      </c>
      <c r="BE201" s="226">
        <f>IF(N201="základní",J201,0)</f>
        <v>0</v>
      </c>
      <c r="BF201" s="226">
        <f>IF(N201="snížená",J201,0)</f>
        <v>0</v>
      </c>
      <c r="BG201" s="226">
        <f>IF(N201="zákl. přenesená",J201,0)</f>
        <v>0</v>
      </c>
      <c r="BH201" s="226">
        <f>IF(N201="sníž. přenesená",J201,0)</f>
        <v>0</v>
      </c>
      <c r="BI201" s="226">
        <f>IF(N201="nulová",J201,0)</f>
        <v>0</v>
      </c>
      <c r="BJ201" s="19" t="s">
        <v>81</v>
      </c>
      <c r="BK201" s="226">
        <f>ROUND(I201*H201,2)</f>
        <v>0</v>
      </c>
      <c r="BL201" s="19" t="s">
        <v>278</v>
      </c>
      <c r="BM201" s="225" t="s">
        <v>305</v>
      </c>
    </row>
    <row r="202" s="2" customFormat="1">
      <c r="A202" s="40"/>
      <c r="B202" s="41"/>
      <c r="C202" s="42"/>
      <c r="D202" s="227" t="s">
        <v>179</v>
      </c>
      <c r="E202" s="42"/>
      <c r="F202" s="228" t="s">
        <v>306</v>
      </c>
      <c r="G202" s="42"/>
      <c r="H202" s="42"/>
      <c r="I202" s="229"/>
      <c r="J202" s="42"/>
      <c r="K202" s="42"/>
      <c r="L202" s="46"/>
      <c r="M202" s="230"/>
      <c r="N202" s="231"/>
      <c r="O202" s="86"/>
      <c r="P202" s="86"/>
      <c r="Q202" s="86"/>
      <c r="R202" s="86"/>
      <c r="S202" s="86"/>
      <c r="T202" s="87"/>
      <c r="U202" s="40"/>
      <c r="V202" s="40"/>
      <c r="W202" s="40"/>
      <c r="X202" s="40"/>
      <c r="Y202" s="40"/>
      <c r="Z202" s="40"/>
      <c r="AA202" s="40"/>
      <c r="AB202" s="40"/>
      <c r="AC202" s="40"/>
      <c r="AD202" s="40"/>
      <c r="AE202" s="40"/>
      <c r="AT202" s="19" t="s">
        <v>179</v>
      </c>
      <c r="AU202" s="19" t="s">
        <v>114</v>
      </c>
    </row>
    <row r="203" s="13" customFormat="1">
      <c r="A203" s="13"/>
      <c r="B203" s="232"/>
      <c r="C203" s="233"/>
      <c r="D203" s="234" t="s">
        <v>181</v>
      </c>
      <c r="E203" s="235" t="s">
        <v>19</v>
      </c>
      <c r="F203" s="236" t="s">
        <v>307</v>
      </c>
      <c r="G203" s="233"/>
      <c r="H203" s="237">
        <v>10.856999999999999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181</v>
      </c>
      <c r="AU203" s="243" t="s">
        <v>114</v>
      </c>
      <c r="AV203" s="13" t="s">
        <v>85</v>
      </c>
      <c r="AW203" s="13" t="s">
        <v>37</v>
      </c>
      <c r="AX203" s="13" t="s">
        <v>77</v>
      </c>
      <c r="AY203" s="243" t="s">
        <v>170</v>
      </c>
    </row>
    <row r="204" s="13" customFormat="1">
      <c r="A204" s="13"/>
      <c r="B204" s="232"/>
      <c r="C204" s="233"/>
      <c r="D204" s="234" t="s">
        <v>181</v>
      </c>
      <c r="E204" s="235" t="s">
        <v>19</v>
      </c>
      <c r="F204" s="236" t="s">
        <v>308</v>
      </c>
      <c r="G204" s="233"/>
      <c r="H204" s="237">
        <v>11.201000000000001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181</v>
      </c>
      <c r="AU204" s="243" t="s">
        <v>114</v>
      </c>
      <c r="AV204" s="13" t="s">
        <v>85</v>
      </c>
      <c r="AW204" s="13" t="s">
        <v>37</v>
      </c>
      <c r="AX204" s="13" t="s">
        <v>77</v>
      </c>
      <c r="AY204" s="243" t="s">
        <v>170</v>
      </c>
    </row>
    <row r="205" s="13" customFormat="1">
      <c r="A205" s="13"/>
      <c r="B205" s="232"/>
      <c r="C205" s="233"/>
      <c r="D205" s="234" t="s">
        <v>181</v>
      </c>
      <c r="E205" s="235" t="s">
        <v>19</v>
      </c>
      <c r="F205" s="236" t="s">
        <v>309</v>
      </c>
      <c r="G205" s="233"/>
      <c r="H205" s="237">
        <v>29.515999999999998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181</v>
      </c>
      <c r="AU205" s="243" t="s">
        <v>114</v>
      </c>
      <c r="AV205" s="13" t="s">
        <v>85</v>
      </c>
      <c r="AW205" s="13" t="s">
        <v>37</v>
      </c>
      <c r="AX205" s="13" t="s">
        <v>77</v>
      </c>
      <c r="AY205" s="243" t="s">
        <v>170</v>
      </c>
    </row>
    <row r="206" s="14" customFormat="1">
      <c r="A206" s="14"/>
      <c r="B206" s="244"/>
      <c r="C206" s="245"/>
      <c r="D206" s="234" t="s">
        <v>181</v>
      </c>
      <c r="E206" s="246" t="s">
        <v>19</v>
      </c>
      <c r="F206" s="247" t="s">
        <v>183</v>
      </c>
      <c r="G206" s="245"/>
      <c r="H206" s="248">
        <v>51.573999999999998</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181</v>
      </c>
      <c r="AU206" s="254" t="s">
        <v>114</v>
      </c>
      <c r="AV206" s="14" t="s">
        <v>177</v>
      </c>
      <c r="AW206" s="14" t="s">
        <v>37</v>
      </c>
      <c r="AX206" s="14" t="s">
        <v>81</v>
      </c>
      <c r="AY206" s="254" t="s">
        <v>170</v>
      </c>
    </row>
    <row r="207" s="13" customFormat="1">
      <c r="A207" s="13"/>
      <c r="B207" s="232"/>
      <c r="C207" s="233"/>
      <c r="D207" s="234" t="s">
        <v>181</v>
      </c>
      <c r="E207" s="233"/>
      <c r="F207" s="236" t="s">
        <v>310</v>
      </c>
      <c r="G207" s="233"/>
      <c r="H207" s="237">
        <v>464.166</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181</v>
      </c>
      <c r="AU207" s="243" t="s">
        <v>114</v>
      </c>
      <c r="AV207" s="13" t="s">
        <v>85</v>
      </c>
      <c r="AW207" s="13" t="s">
        <v>4</v>
      </c>
      <c r="AX207" s="13" t="s">
        <v>81</v>
      </c>
      <c r="AY207" s="243" t="s">
        <v>170</v>
      </c>
    </row>
    <row r="208" s="2" customFormat="1" ht="33" customHeight="1">
      <c r="A208" s="40"/>
      <c r="B208" s="41"/>
      <c r="C208" s="214" t="s">
        <v>311</v>
      </c>
      <c r="D208" s="214" t="s">
        <v>172</v>
      </c>
      <c r="E208" s="215" t="s">
        <v>312</v>
      </c>
      <c r="F208" s="216" t="s">
        <v>313</v>
      </c>
      <c r="G208" s="217" t="s">
        <v>175</v>
      </c>
      <c r="H208" s="218">
        <v>296.00999999999999</v>
      </c>
      <c r="I208" s="219"/>
      <c r="J208" s="220">
        <f>ROUND(I208*H208,2)</f>
        <v>0</v>
      </c>
      <c r="K208" s="216" t="s">
        <v>176</v>
      </c>
      <c r="L208" s="46"/>
      <c r="M208" s="221" t="s">
        <v>19</v>
      </c>
      <c r="N208" s="222" t="s">
        <v>48</v>
      </c>
      <c r="O208" s="86"/>
      <c r="P208" s="223">
        <f>O208*H208</f>
        <v>0</v>
      </c>
      <c r="Q208" s="223">
        <v>0</v>
      </c>
      <c r="R208" s="223">
        <f>Q208*H208</f>
        <v>0</v>
      </c>
      <c r="S208" s="223">
        <v>0.050000000000000003</v>
      </c>
      <c r="T208" s="224">
        <f>S208*H208</f>
        <v>14.8005</v>
      </c>
      <c r="U208" s="40"/>
      <c r="V208" s="40"/>
      <c r="W208" s="40"/>
      <c r="X208" s="40"/>
      <c r="Y208" s="40"/>
      <c r="Z208" s="40"/>
      <c r="AA208" s="40"/>
      <c r="AB208" s="40"/>
      <c r="AC208" s="40"/>
      <c r="AD208" s="40"/>
      <c r="AE208" s="40"/>
      <c r="AR208" s="225" t="s">
        <v>278</v>
      </c>
      <c r="AT208" s="225" t="s">
        <v>172</v>
      </c>
      <c r="AU208" s="225" t="s">
        <v>114</v>
      </c>
      <c r="AY208" s="19" t="s">
        <v>170</v>
      </c>
      <c r="BE208" s="226">
        <f>IF(N208="základní",J208,0)</f>
        <v>0</v>
      </c>
      <c r="BF208" s="226">
        <f>IF(N208="snížená",J208,0)</f>
        <v>0</v>
      </c>
      <c r="BG208" s="226">
        <f>IF(N208="zákl. přenesená",J208,0)</f>
        <v>0</v>
      </c>
      <c r="BH208" s="226">
        <f>IF(N208="sníž. přenesená",J208,0)</f>
        <v>0</v>
      </c>
      <c r="BI208" s="226">
        <f>IF(N208="nulová",J208,0)</f>
        <v>0</v>
      </c>
      <c r="BJ208" s="19" t="s">
        <v>81</v>
      </c>
      <c r="BK208" s="226">
        <f>ROUND(I208*H208,2)</f>
        <v>0</v>
      </c>
      <c r="BL208" s="19" t="s">
        <v>278</v>
      </c>
      <c r="BM208" s="225" t="s">
        <v>314</v>
      </c>
    </row>
    <row r="209" s="2" customFormat="1">
      <c r="A209" s="40"/>
      <c r="B209" s="41"/>
      <c r="C209" s="42"/>
      <c r="D209" s="227" t="s">
        <v>179</v>
      </c>
      <c r="E209" s="42"/>
      <c r="F209" s="228" t="s">
        <v>315</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179</v>
      </c>
      <c r="AU209" s="19" t="s">
        <v>114</v>
      </c>
    </row>
    <row r="210" s="13" customFormat="1">
      <c r="A210" s="13"/>
      <c r="B210" s="232"/>
      <c r="C210" s="233"/>
      <c r="D210" s="234" t="s">
        <v>181</v>
      </c>
      <c r="E210" s="235" t="s">
        <v>19</v>
      </c>
      <c r="F210" s="236" t="s">
        <v>242</v>
      </c>
      <c r="G210" s="233"/>
      <c r="H210" s="237">
        <v>5.8099999999999996</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181</v>
      </c>
      <c r="AU210" s="243" t="s">
        <v>114</v>
      </c>
      <c r="AV210" s="13" t="s">
        <v>85</v>
      </c>
      <c r="AW210" s="13" t="s">
        <v>37</v>
      </c>
      <c r="AX210" s="13" t="s">
        <v>77</v>
      </c>
      <c r="AY210" s="243" t="s">
        <v>170</v>
      </c>
    </row>
    <row r="211" s="13" customFormat="1">
      <c r="A211" s="13"/>
      <c r="B211" s="232"/>
      <c r="C211" s="233"/>
      <c r="D211" s="234" t="s">
        <v>181</v>
      </c>
      <c r="E211" s="235" t="s">
        <v>19</v>
      </c>
      <c r="F211" s="236" t="s">
        <v>316</v>
      </c>
      <c r="G211" s="233"/>
      <c r="H211" s="237">
        <v>3.5899999999999999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181</v>
      </c>
      <c r="AU211" s="243" t="s">
        <v>114</v>
      </c>
      <c r="AV211" s="13" t="s">
        <v>85</v>
      </c>
      <c r="AW211" s="13" t="s">
        <v>37</v>
      </c>
      <c r="AX211" s="13" t="s">
        <v>77</v>
      </c>
      <c r="AY211" s="243" t="s">
        <v>170</v>
      </c>
    </row>
    <row r="212" s="13" customFormat="1">
      <c r="A212" s="13"/>
      <c r="B212" s="232"/>
      <c r="C212" s="233"/>
      <c r="D212" s="234" t="s">
        <v>181</v>
      </c>
      <c r="E212" s="235" t="s">
        <v>19</v>
      </c>
      <c r="F212" s="236" t="s">
        <v>243</v>
      </c>
      <c r="G212" s="233"/>
      <c r="H212" s="237">
        <v>23.489999999999998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181</v>
      </c>
      <c r="AU212" s="243" t="s">
        <v>114</v>
      </c>
      <c r="AV212" s="13" t="s">
        <v>85</v>
      </c>
      <c r="AW212" s="13" t="s">
        <v>37</v>
      </c>
      <c r="AX212" s="13" t="s">
        <v>77</v>
      </c>
      <c r="AY212" s="243" t="s">
        <v>170</v>
      </c>
    </row>
    <row r="213" s="14" customFormat="1">
      <c r="A213" s="14"/>
      <c r="B213" s="244"/>
      <c r="C213" s="245"/>
      <c r="D213" s="234" t="s">
        <v>181</v>
      </c>
      <c r="E213" s="246" t="s">
        <v>19</v>
      </c>
      <c r="F213" s="247" t="s">
        <v>183</v>
      </c>
      <c r="G213" s="245"/>
      <c r="H213" s="248">
        <v>32.890000000000001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181</v>
      </c>
      <c r="AU213" s="254" t="s">
        <v>114</v>
      </c>
      <c r="AV213" s="14" t="s">
        <v>177</v>
      </c>
      <c r="AW213" s="14" t="s">
        <v>37</v>
      </c>
      <c r="AX213" s="14" t="s">
        <v>81</v>
      </c>
      <c r="AY213" s="254" t="s">
        <v>170</v>
      </c>
    </row>
    <row r="214" s="13" customFormat="1">
      <c r="A214" s="13"/>
      <c r="B214" s="232"/>
      <c r="C214" s="233"/>
      <c r="D214" s="234" t="s">
        <v>181</v>
      </c>
      <c r="E214" s="233"/>
      <c r="F214" s="236" t="s">
        <v>317</v>
      </c>
      <c r="G214" s="233"/>
      <c r="H214" s="237">
        <v>296.00999999999999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181</v>
      </c>
      <c r="AU214" s="243" t="s">
        <v>114</v>
      </c>
      <c r="AV214" s="13" t="s">
        <v>85</v>
      </c>
      <c r="AW214" s="13" t="s">
        <v>4</v>
      </c>
      <c r="AX214" s="13" t="s">
        <v>81</v>
      </c>
      <c r="AY214" s="243" t="s">
        <v>170</v>
      </c>
    </row>
    <row r="215" s="12" customFormat="1" ht="22.8" customHeight="1">
      <c r="A215" s="12"/>
      <c r="B215" s="198"/>
      <c r="C215" s="199"/>
      <c r="D215" s="200" t="s">
        <v>76</v>
      </c>
      <c r="E215" s="212" t="s">
        <v>318</v>
      </c>
      <c r="F215" s="212" t="s">
        <v>319</v>
      </c>
      <c r="G215" s="199"/>
      <c r="H215" s="199"/>
      <c r="I215" s="202"/>
      <c r="J215" s="213">
        <f>BK215</f>
        <v>0</v>
      </c>
      <c r="K215" s="199"/>
      <c r="L215" s="204"/>
      <c r="M215" s="205"/>
      <c r="N215" s="206"/>
      <c r="O215" s="206"/>
      <c r="P215" s="207">
        <f>SUM(P216:P229)</f>
        <v>0</v>
      </c>
      <c r="Q215" s="206"/>
      <c r="R215" s="207">
        <f>SUM(R216:R229)</f>
        <v>0</v>
      </c>
      <c r="S215" s="206"/>
      <c r="T215" s="208">
        <f>SUM(T216:T229)</f>
        <v>0</v>
      </c>
      <c r="U215" s="12"/>
      <c r="V215" s="12"/>
      <c r="W215" s="12"/>
      <c r="X215" s="12"/>
      <c r="Y215" s="12"/>
      <c r="Z215" s="12"/>
      <c r="AA215" s="12"/>
      <c r="AB215" s="12"/>
      <c r="AC215" s="12"/>
      <c r="AD215" s="12"/>
      <c r="AE215" s="12"/>
      <c r="AR215" s="209" t="s">
        <v>81</v>
      </c>
      <c r="AT215" s="210" t="s">
        <v>76</v>
      </c>
      <c r="AU215" s="210" t="s">
        <v>81</v>
      </c>
      <c r="AY215" s="209" t="s">
        <v>170</v>
      </c>
      <c r="BK215" s="211">
        <f>SUM(BK216:BK229)</f>
        <v>0</v>
      </c>
    </row>
    <row r="216" s="2" customFormat="1" ht="44.25" customHeight="1">
      <c r="A216" s="40"/>
      <c r="B216" s="41"/>
      <c r="C216" s="214" t="s">
        <v>7</v>
      </c>
      <c r="D216" s="214" t="s">
        <v>172</v>
      </c>
      <c r="E216" s="215" t="s">
        <v>320</v>
      </c>
      <c r="F216" s="216" t="s">
        <v>321</v>
      </c>
      <c r="G216" s="217" t="s">
        <v>322</v>
      </c>
      <c r="H216" s="218">
        <v>67.653000000000006</v>
      </c>
      <c r="I216" s="219"/>
      <c r="J216" s="220">
        <f>ROUND(I216*H216,2)</f>
        <v>0</v>
      </c>
      <c r="K216" s="216" t="s">
        <v>176</v>
      </c>
      <c r="L216" s="46"/>
      <c r="M216" s="221" t="s">
        <v>19</v>
      </c>
      <c r="N216" s="222" t="s">
        <v>48</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177</v>
      </c>
      <c r="AT216" s="225" t="s">
        <v>172</v>
      </c>
      <c r="AU216" s="225" t="s">
        <v>85</v>
      </c>
      <c r="AY216" s="19" t="s">
        <v>170</v>
      </c>
      <c r="BE216" s="226">
        <f>IF(N216="základní",J216,0)</f>
        <v>0</v>
      </c>
      <c r="BF216" s="226">
        <f>IF(N216="snížená",J216,0)</f>
        <v>0</v>
      </c>
      <c r="BG216" s="226">
        <f>IF(N216="zákl. přenesená",J216,0)</f>
        <v>0</v>
      </c>
      <c r="BH216" s="226">
        <f>IF(N216="sníž. přenesená",J216,0)</f>
        <v>0</v>
      </c>
      <c r="BI216" s="226">
        <f>IF(N216="nulová",J216,0)</f>
        <v>0</v>
      </c>
      <c r="BJ216" s="19" t="s">
        <v>81</v>
      </c>
      <c r="BK216" s="226">
        <f>ROUND(I216*H216,2)</f>
        <v>0</v>
      </c>
      <c r="BL216" s="19" t="s">
        <v>177</v>
      </c>
      <c r="BM216" s="225" t="s">
        <v>323</v>
      </c>
    </row>
    <row r="217" s="2" customFormat="1">
      <c r="A217" s="40"/>
      <c r="B217" s="41"/>
      <c r="C217" s="42"/>
      <c r="D217" s="227" t="s">
        <v>179</v>
      </c>
      <c r="E217" s="42"/>
      <c r="F217" s="228" t="s">
        <v>324</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179</v>
      </c>
      <c r="AU217" s="19" t="s">
        <v>85</v>
      </c>
    </row>
    <row r="218" s="2" customFormat="1" ht="62.7" customHeight="1">
      <c r="A218" s="40"/>
      <c r="B218" s="41"/>
      <c r="C218" s="214" t="s">
        <v>325</v>
      </c>
      <c r="D218" s="214" t="s">
        <v>172</v>
      </c>
      <c r="E218" s="215" t="s">
        <v>326</v>
      </c>
      <c r="F218" s="216" t="s">
        <v>327</v>
      </c>
      <c r="G218" s="217" t="s">
        <v>322</v>
      </c>
      <c r="H218" s="218">
        <v>338.26499999999999</v>
      </c>
      <c r="I218" s="219"/>
      <c r="J218" s="220">
        <f>ROUND(I218*H218,2)</f>
        <v>0</v>
      </c>
      <c r="K218" s="216" t="s">
        <v>176</v>
      </c>
      <c r="L218" s="46"/>
      <c r="M218" s="221" t="s">
        <v>19</v>
      </c>
      <c r="N218" s="222" t="s">
        <v>48</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177</v>
      </c>
      <c r="AT218" s="225" t="s">
        <v>172</v>
      </c>
      <c r="AU218" s="225" t="s">
        <v>85</v>
      </c>
      <c r="AY218" s="19" t="s">
        <v>170</v>
      </c>
      <c r="BE218" s="226">
        <f>IF(N218="základní",J218,0)</f>
        <v>0</v>
      </c>
      <c r="BF218" s="226">
        <f>IF(N218="snížená",J218,0)</f>
        <v>0</v>
      </c>
      <c r="BG218" s="226">
        <f>IF(N218="zákl. přenesená",J218,0)</f>
        <v>0</v>
      </c>
      <c r="BH218" s="226">
        <f>IF(N218="sníž. přenesená",J218,0)</f>
        <v>0</v>
      </c>
      <c r="BI218" s="226">
        <f>IF(N218="nulová",J218,0)</f>
        <v>0</v>
      </c>
      <c r="BJ218" s="19" t="s">
        <v>81</v>
      </c>
      <c r="BK218" s="226">
        <f>ROUND(I218*H218,2)</f>
        <v>0</v>
      </c>
      <c r="BL218" s="19" t="s">
        <v>177</v>
      </c>
      <c r="BM218" s="225" t="s">
        <v>328</v>
      </c>
    </row>
    <row r="219" s="2" customFormat="1">
      <c r="A219" s="40"/>
      <c r="B219" s="41"/>
      <c r="C219" s="42"/>
      <c r="D219" s="227" t="s">
        <v>179</v>
      </c>
      <c r="E219" s="42"/>
      <c r="F219" s="228" t="s">
        <v>329</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179</v>
      </c>
      <c r="AU219" s="19" t="s">
        <v>85</v>
      </c>
    </row>
    <row r="220" s="13" customFormat="1">
      <c r="A220" s="13"/>
      <c r="B220" s="232"/>
      <c r="C220" s="233"/>
      <c r="D220" s="234" t="s">
        <v>181</v>
      </c>
      <c r="E220" s="233"/>
      <c r="F220" s="236" t="s">
        <v>330</v>
      </c>
      <c r="G220" s="233"/>
      <c r="H220" s="237">
        <v>338.26499999999999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181</v>
      </c>
      <c r="AU220" s="243" t="s">
        <v>85</v>
      </c>
      <c r="AV220" s="13" t="s">
        <v>85</v>
      </c>
      <c r="AW220" s="13" t="s">
        <v>4</v>
      </c>
      <c r="AX220" s="13" t="s">
        <v>81</v>
      </c>
      <c r="AY220" s="243" t="s">
        <v>170</v>
      </c>
    </row>
    <row r="221" s="2" customFormat="1" ht="16.5" customHeight="1">
      <c r="A221" s="40"/>
      <c r="B221" s="41"/>
      <c r="C221" s="214" t="s">
        <v>331</v>
      </c>
      <c r="D221" s="214" t="s">
        <v>172</v>
      </c>
      <c r="E221" s="215" t="s">
        <v>332</v>
      </c>
      <c r="F221" s="216" t="s">
        <v>333</v>
      </c>
      <c r="G221" s="217" t="s">
        <v>322</v>
      </c>
      <c r="H221" s="218">
        <v>67.653000000000006</v>
      </c>
      <c r="I221" s="219"/>
      <c r="J221" s="220">
        <f>ROUND(I221*H221,2)</f>
        <v>0</v>
      </c>
      <c r="K221" s="216" t="s">
        <v>176</v>
      </c>
      <c r="L221" s="46"/>
      <c r="M221" s="221" t="s">
        <v>19</v>
      </c>
      <c r="N221" s="222" t="s">
        <v>48</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177</v>
      </c>
      <c r="AT221" s="225" t="s">
        <v>172</v>
      </c>
      <c r="AU221" s="225" t="s">
        <v>85</v>
      </c>
      <c r="AY221" s="19" t="s">
        <v>170</v>
      </c>
      <c r="BE221" s="226">
        <f>IF(N221="základní",J221,0)</f>
        <v>0</v>
      </c>
      <c r="BF221" s="226">
        <f>IF(N221="snížená",J221,0)</f>
        <v>0</v>
      </c>
      <c r="BG221" s="226">
        <f>IF(N221="zákl. přenesená",J221,0)</f>
        <v>0</v>
      </c>
      <c r="BH221" s="226">
        <f>IF(N221="sníž. přenesená",J221,0)</f>
        <v>0</v>
      </c>
      <c r="BI221" s="226">
        <f>IF(N221="nulová",J221,0)</f>
        <v>0</v>
      </c>
      <c r="BJ221" s="19" t="s">
        <v>81</v>
      </c>
      <c r="BK221" s="226">
        <f>ROUND(I221*H221,2)</f>
        <v>0</v>
      </c>
      <c r="BL221" s="19" t="s">
        <v>177</v>
      </c>
      <c r="BM221" s="225" t="s">
        <v>334</v>
      </c>
    </row>
    <row r="222" s="2" customFormat="1">
      <c r="A222" s="40"/>
      <c r="B222" s="41"/>
      <c r="C222" s="42"/>
      <c r="D222" s="227" t="s">
        <v>179</v>
      </c>
      <c r="E222" s="42"/>
      <c r="F222" s="228" t="s">
        <v>335</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179</v>
      </c>
      <c r="AU222" s="19" t="s">
        <v>85</v>
      </c>
    </row>
    <row r="223" s="2" customFormat="1" ht="33" customHeight="1">
      <c r="A223" s="40"/>
      <c r="B223" s="41"/>
      <c r="C223" s="214" t="s">
        <v>336</v>
      </c>
      <c r="D223" s="214" t="s">
        <v>172</v>
      </c>
      <c r="E223" s="215" t="s">
        <v>337</v>
      </c>
      <c r="F223" s="216" t="s">
        <v>338</v>
      </c>
      <c r="G223" s="217" t="s">
        <v>322</v>
      </c>
      <c r="H223" s="218">
        <v>67.653000000000006</v>
      </c>
      <c r="I223" s="219"/>
      <c r="J223" s="220">
        <f>ROUND(I223*H223,2)</f>
        <v>0</v>
      </c>
      <c r="K223" s="216" t="s">
        <v>176</v>
      </c>
      <c r="L223" s="46"/>
      <c r="M223" s="221" t="s">
        <v>19</v>
      </c>
      <c r="N223" s="222" t="s">
        <v>48</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177</v>
      </c>
      <c r="AT223" s="225" t="s">
        <v>172</v>
      </c>
      <c r="AU223" s="225" t="s">
        <v>85</v>
      </c>
      <c r="AY223" s="19" t="s">
        <v>170</v>
      </c>
      <c r="BE223" s="226">
        <f>IF(N223="základní",J223,0)</f>
        <v>0</v>
      </c>
      <c r="BF223" s="226">
        <f>IF(N223="snížená",J223,0)</f>
        <v>0</v>
      </c>
      <c r="BG223" s="226">
        <f>IF(N223="zákl. přenesená",J223,0)</f>
        <v>0</v>
      </c>
      <c r="BH223" s="226">
        <f>IF(N223="sníž. přenesená",J223,0)</f>
        <v>0</v>
      </c>
      <c r="BI223" s="226">
        <f>IF(N223="nulová",J223,0)</f>
        <v>0</v>
      </c>
      <c r="BJ223" s="19" t="s">
        <v>81</v>
      </c>
      <c r="BK223" s="226">
        <f>ROUND(I223*H223,2)</f>
        <v>0</v>
      </c>
      <c r="BL223" s="19" t="s">
        <v>177</v>
      </c>
      <c r="BM223" s="225" t="s">
        <v>339</v>
      </c>
    </row>
    <row r="224" s="2" customFormat="1">
      <c r="A224" s="40"/>
      <c r="B224" s="41"/>
      <c r="C224" s="42"/>
      <c r="D224" s="227" t="s">
        <v>179</v>
      </c>
      <c r="E224" s="42"/>
      <c r="F224" s="228" t="s">
        <v>340</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179</v>
      </c>
      <c r="AU224" s="19" t="s">
        <v>85</v>
      </c>
    </row>
    <row r="225" s="2" customFormat="1" ht="24.15" customHeight="1">
      <c r="A225" s="40"/>
      <c r="B225" s="41"/>
      <c r="C225" s="214" t="s">
        <v>341</v>
      </c>
      <c r="D225" s="214" t="s">
        <v>172</v>
      </c>
      <c r="E225" s="215" t="s">
        <v>342</v>
      </c>
      <c r="F225" s="216" t="s">
        <v>343</v>
      </c>
      <c r="G225" s="217" t="s">
        <v>322</v>
      </c>
      <c r="H225" s="218">
        <v>1285.4069999999999</v>
      </c>
      <c r="I225" s="219"/>
      <c r="J225" s="220">
        <f>ROUND(I225*H225,2)</f>
        <v>0</v>
      </c>
      <c r="K225" s="216" t="s">
        <v>176</v>
      </c>
      <c r="L225" s="46"/>
      <c r="M225" s="221" t="s">
        <v>19</v>
      </c>
      <c r="N225" s="222" t="s">
        <v>48</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177</v>
      </c>
      <c r="AT225" s="225" t="s">
        <v>172</v>
      </c>
      <c r="AU225" s="225" t="s">
        <v>85</v>
      </c>
      <c r="AY225" s="19" t="s">
        <v>170</v>
      </c>
      <c r="BE225" s="226">
        <f>IF(N225="základní",J225,0)</f>
        <v>0</v>
      </c>
      <c r="BF225" s="226">
        <f>IF(N225="snížená",J225,0)</f>
        <v>0</v>
      </c>
      <c r="BG225" s="226">
        <f>IF(N225="zákl. přenesená",J225,0)</f>
        <v>0</v>
      </c>
      <c r="BH225" s="226">
        <f>IF(N225="sníž. přenesená",J225,0)</f>
        <v>0</v>
      </c>
      <c r="BI225" s="226">
        <f>IF(N225="nulová",J225,0)</f>
        <v>0</v>
      </c>
      <c r="BJ225" s="19" t="s">
        <v>81</v>
      </c>
      <c r="BK225" s="226">
        <f>ROUND(I225*H225,2)</f>
        <v>0</v>
      </c>
      <c r="BL225" s="19" t="s">
        <v>177</v>
      </c>
      <c r="BM225" s="225" t="s">
        <v>344</v>
      </c>
    </row>
    <row r="226" s="2" customFormat="1">
      <c r="A226" s="40"/>
      <c r="B226" s="41"/>
      <c r="C226" s="42"/>
      <c r="D226" s="227" t="s">
        <v>179</v>
      </c>
      <c r="E226" s="42"/>
      <c r="F226" s="228" t="s">
        <v>345</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179</v>
      </c>
      <c r="AU226" s="19" t="s">
        <v>85</v>
      </c>
    </row>
    <row r="227" s="13" customFormat="1">
      <c r="A227" s="13"/>
      <c r="B227" s="232"/>
      <c r="C227" s="233"/>
      <c r="D227" s="234" t="s">
        <v>181</v>
      </c>
      <c r="E227" s="233"/>
      <c r="F227" s="236" t="s">
        <v>346</v>
      </c>
      <c r="G227" s="233"/>
      <c r="H227" s="237">
        <v>1285.4069999999999</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181</v>
      </c>
      <c r="AU227" s="243" t="s">
        <v>85</v>
      </c>
      <c r="AV227" s="13" t="s">
        <v>85</v>
      </c>
      <c r="AW227" s="13" t="s">
        <v>4</v>
      </c>
      <c r="AX227" s="13" t="s">
        <v>81</v>
      </c>
      <c r="AY227" s="243" t="s">
        <v>170</v>
      </c>
    </row>
    <row r="228" s="2" customFormat="1" ht="44.25" customHeight="1">
      <c r="A228" s="40"/>
      <c r="B228" s="41"/>
      <c r="C228" s="214" t="s">
        <v>347</v>
      </c>
      <c r="D228" s="214" t="s">
        <v>172</v>
      </c>
      <c r="E228" s="215" t="s">
        <v>348</v>
      </c>
      <c r="F228" s="216" t="s">
        <v>349</v>
      </c>
      <c r="G228" s="217" t="s">
        <v>322</v>
      </c>
      <c r="H228" s="218">
        <v>67.653000000000006</v>
      </c>
      <c r="I228" s="219"/>
      <c r="J228" s="220">
        <f>ROUND(I228*H228,2)</f>
        <v>0</v>
      </c>
      <c r="K228" s="216" t="s">
        <v>176</v>
      </c>
      <c r="L228" s="46"/>
      <c r="M228" s="221" t="s">
        <v>19</v>
      </c>
      <c r="N228" s="222" t="s">
        <v>48</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177</v>
      </c>
      <c r="AT228" s="225" t="s">
        <v>172</v>
      </c>
      <c r="AU228" s="225" t="s">
        <v>85</v>
      </c>
      <c r="AY228" s="19" t="s">
        <v>170</v>
      </c>
      <c r="BE228" s="226">
        <f>IF(N228="základní",J228,0)</f>
        <v>0</v>
      </c>
      <c r="BF228" s="226">
        <f>IF(N228="snížená",J228,0)</f>
        <v>0</v>
      </c>
      <c r="BG228" s="226">
        <f>IF(N228="zákl. přenesená",J228,0)</f>
        <v>0</v>
      </c>
      <c r="BH228" s="226">
        <f>IF(N228="sníž. přenesená",J228,0)</f>
        <v>0</v>
      </c>
      <c r="BI228" s="226">
        <f>IF(N228="nulová",J228,0)</f>
        <v>0</v>
      </c>
      <c r="BJ228" s="19" t="s">
        <v>81</v>
      </c>
      <c r="BK228" s="226">
        <f>ROUND(I228*H228,2)</f>
        <v>0</v>
      </c>
      <c r="BL228" s="19" t="s">
        <v>177</v>
      </c>
      <c r="BM228" s="225" t="s">
        <v>350</v>
      </c>
    </row>
    <row r="229" s="2" customFormat="1">
      <c r="A229" s="40"/>
      <c r="B229" s="41"/>
      <c r="C229" s="42"/>
      <c r="D229" s="227" t="s">
        <v>179</v>
      </c>
      <c r="E229" s="42"/>
      <c r="F229" s="228" t="s">
        <v>351</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179</v>
      </c>
      <c r="AU229" s="19" t="s">
        <v>85</v>
      </c>
    </row>
    <row r="230" s="12" customFormat="1" ht="22.8" customHeight="1">
      <c r="A230" s="12"/>
      <c r="B230" s="198"/>
      <c r="C230" s="199"/>
      <c r="D230" s="200" t="s">
        <v>76</v>
      </c>
      <c r="E230" s="212" t="s">
        <v>352</v>
      </c>
      <c r="F230" s="212" t="s">
        <v>353</v>
      </c>
      <c r="G230" s="199"/>
      <c r="H230" s="199"/>
      <c r="I230" s="202"/>
      <c r="J230" s="213">
        <f>BK230</f>
        <v>0</v>
      </c>
      <c r="K230" s="199"/>
      <c r="L230" s="204"/>
      <c r="M230" s="205"/>
      <c r="N230" s="206"/>
      <c r="O230" s="206"/>
      <c r="P230" s="207">
        <f>SUM(P231:P232)</f>
        <v>0</v>
      </c>
      <c r="Q230" s="206"/>
      <c r="R230" s="207">
        <f>SUM(R231:R232)</f>
        <v>0</v>
      </c>
      <c r="S230" s="206"/>
      <c r="T230" s="208">
        <f>SUM(T231:T232)</f>
        <v>0</v>
      </c>
      <c r="U230" s="12"/>
      <c r="V230" s="12"/>
      <c r="W230" s="12"/>
      <c r="X230" s="12"/>
      <c r="Y230" s="12"/>
      <c r="Z230" s="12"/>
      <c r="AA230" s="12"/>
      <c r="AB230" s="12"/>
      <c r="AC230" s="12"/>
      <c r="AD230" s="12"/>
      <c r="AE230" s="12"/>
      <c r="AR230" s="209" t="s">
        <v>81</v>
      </c>
      <c r="AT230" s="210" t="s">
        <v>76</v>
      </c>
      <c r="AU230" s="210" t="s">
        <v>81</v>
      </c>
      <c r="AY230" s="209" t="s">
        <v>170</v>
      </c>
      <c r="BK230" s="211">
        <f>SUM(BK231:BK232)</f>
        <v>0</v>
      </c>
    </row>
    <row r="231" s="2" customFormat="1" ht="66.75" customHeight="1">
      <c r="A231" s="40"/>
      <c r="B231" s="41"/>
      <c r="C231" s="214" t="s">
        <v>354</v>
      </c>
      <c r="D231" s="214" t="s">
        <v>172</v>
      </c>
      <c r="E231" s="215" t="s">
        <v>355</v>
      </c>
      <c r="F231" s="216" t="s">
        <v>356</v>
      </c>
      <c r="G231" s="217" t="s">
        <v>322</v>
      </c>
      <c r="H231" s="218">
        <v>44.572000000000003</v>
      </c>
      <c r="I231" s="219"/>
      <c r="J231" s="220">
        <f>ROUND(I231*H231,2)</f>
        <v>0</v>
      </c>
      <c r="K231" s="216" t="s">
        <v>176</v>
      </c>
      <c r="L231" s="46"/>
      <c r="M231" s="221" t="s">
        <v>19</v>
      </c>
      <c r="N231" s="222" t="s">
        <v>48</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177</v>
      </c>
      <c r="AT231" s="225" t="s">
        <v>172</v>
      </c>
      <c r="AU231" s="225" t="s">
        <v>85</v>
      </c>
      <c r="AY231" s="19" t="s">
        <v>170</v>
      </c>
      <c r="BE231" s="226">
        <f>IF(N231="základní",J231,0)</f>
        <v>0</v>
      </c>
      <c r="BF231" s="226">
        <f>IF(N231="snížená",J231,0)</f>
        <v>0</v>
      </c>
      <c r="BG231" s="226">
        <f>IF(N231="zákl. přenesená",J231,0)</f>
        <v>0</v>
      </c>
      <c r="BH231" s="226">
        <f>IF(N231="sníž. přenesená",J231,0)</f>
        <v>0</v>
      </c>
      <c r="BI231" s="226">
        <f>IF(N231="nulová",J231,0)</f>
        <v>0</v>
      </c>
      <c r="BJ231" s="19" t="s">
        <v>81</v>
      </c>
      <c r="BK231" s="226">
        <f>ROUND(I231*H231,2)</f>
        <v>0</v>
      </c>
      <c r="BL231" s="19" t="s">
        <v>177</v>
      </c>
      <c r="BM231" s="225" t="s">
        <v>357</v>
      </c>
    </row>
    <row r="232" s="2" customFormat="1">
      <c r="A232" s="40"/>
      <c r="B232" s="41"/>
      <c r="C232" s="42"/>
      <c r="D232" s="227" t="s">
        <v>179</v>
      </c>
      <c r="E232" s="42"/>
      <c r="F232" s="228" t="s">
        <v>358</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179</v>
      </c>
      <c r="AU232" s="19" t="s">
        <v>85</v>
      </c>
    </row>
    <row r="233" s="12" customFormat="1" ht="25.92" customHeight="1">
      <c r="A233" s="12"/>
      <c r="B233" s="198"/>
      <c r="C233" s="199"/>
      <c r="D233" s="200" t="s">
        <v>76</v>
      </c>
      <c r="E233" s="201" t="s">
        <v>359</v>
      </c>
      <c r="F233" s="201" t="s">
        <v>360</v>
      </c>
      <c r="G233" s="199"/>
      <c r="H233" s="199"/>
      <c r="I233" s="202"/>
      <c r="J233" s="203">
        <f>BK233</f>
        <v>0</v>
      </c>
      <c r="K233" s="199"/>
      <c r="L233" s="204"/>
      <c r="M233" s="205"/>
      <c r="N233" s="206"/>
      <c r="O233" s="206"/>
      <c r="P233" s="207">
        <f>P234+P278+P301+P375+P415+P421+P471+P476</f>
        <v>0</v>
      </c>
      <c r="Q233" s="206"/>
      <c r="R233" s="207">
        <f>R234+R278+R301+R375+R415+R421+R471+R476</f>
        <v>12.931836659999998</v>
      </c>
      <c r="S233" s="206"/>
      <c r="T233" s="208">
        <f>T234+T278+T301+T375+T415+T421+T471+T476</f>
        <v>5.4369630000000004</v>
      </c>
      <c r="U233" s="12"/>
      <c r="V233" s="12"/>
      <c r="W233" s="12"/>
      <c r="X233" s="12"/>
      <c r="Y233" s="12"/>
      <c r="Z233" s="12"/>
      <c r="AA233" s="12"/>
      <c r="AB233" s="12"/>
      <c r="AC233" s="12"/>
      <c r="AD233" s="12"/>
      <c r="AE233" s="12"/>
      <c r="AR233" s="209" t="s">
        <v>85</v>
      </c>
      <c r="AT233" s="210" t="s">
        <v>76</v>
      </c>
      <c r="AU233" s="210" t="s">
        <v>77</v>
      </c>
      <c r="AY233" s="209" t="s">
        <v>170</v>
      </c>
      <c r="BK233" s="211">
        <f>BK234+BK278+BK301+BK375+BK415+BK421+BK471+BK476</f>
        <v>0</v>
      </c>
    </row>
    <row r="234" s="12" customFormat="1" ht="22.8" customHeight="1">
      <c r="A234" s="12"/>
      <c r="B234" s="198"/>
      <c r="C234" s="199"/>
      <c r="D234" s="200" t="s">
        <v>76</v>
      </c>
      <c r="E234" s="212" t="s">
        <v>361</v>
      </c>
      <c r="F234" s="212" t="s">
        <v>362</v>
      </c>
      <c r="G234" s="199"/>
      <c r="H234" s="199"/>
      <c r="I234" s="202"/>
      <c r="J234" s="213">
        <f>BK234</f>
        <v>0</v>
      </c>
      <c r="K234" s="199"/>
      <c r="L234" s="204"/>
      <c r="M234" s="205"/>
      <c r="N234" s="206"/>
      <c r="O234" s="206"/>
      <c r="P234" s="207">
        <f>SUM(P235:P277)</f>
        <v>0</v>
      </c>
      <c r="Q234" s="206"/>
      <c r="R234" s="207">
        <f>SUM(R235:R277)</f>
        <v>1.20543372</v>
      </c>
      <c r="S234" s="206"/>
      <c r="T234" s="208">
        <f>SUM(T235:T277)</f>
        <v>0</v>
      </c>
      <c r="U234" s="12"/>
      <c r="V234" s="12"/>
      <c r="W234" s="12"/>
      <c r="X234" s="12"/>
      <c r="Y234" s="12"/>
      <c r="Z234" s="12"/>
      <c r="AA234" s="12"/>
      <c r="AB234" s="12"/>
      <c r="AC234" s="12"/>
      <c r="AD234" s="12"/>
      <c r="AE234" s="12"/>
      <c r="AR234" s="209" t="s">
        <v>85</v>
      </c>
      <c r="AT234" s="210" t="s">
        <v>76</v>
      </c>
      <c r="AU234" s="210" t="s">
        <v>81</v>
      </c>
      <c r="AY234" s="209" t="s">
        <v>170</v>
      </c>
      <c r="BK234" s="211">
        <f>SUM(BK235:BK277)</f>
        <v>0</v>
      </c>
    </row>
    <row r="235" s="2" customFormat="1" ht="62.7" customHeight="1">
      <c r="A235" s="40"/>
      <c r="B235" s="41"/>
      <c r="C235" s="214" t="s">
        <v>363</v>
      </c>
      <c r="D235" s="214" t="s">
        <v>172</v>
      </c>
      <c r="E235" s="215" t="s">
        <v>364</v>
      </c>
      <c r="F235" s="216" t="s">
        <v>365</v>
      </c>
      <c r="G235" s="217" t="s">
        <v>175</v>
      </c>
      <c r="H235" s="218">
        <v>20.655000000000001</v>
      </c>
      <c r="I235" s="219"/>
      <c r="J235" s="220">
        <f>ROUND(I235*H235,2)</f>
        <v>0</v>
      </c>
      <c r="K235" s="216" t="s">
        <v>176</v>
      </c>
      <c r="L235" s="46"/>
      <c r="M235" s="221" t="s">
        <v>19</v>
      </c>
      <c r="N235" s="222" t="s">
        <v>48</v>
      </c>
      <c r="O235" s="86"/>
      <c r="P235" s="223">
        <f>O235*H235</f>
        <v>0</v>
      </c>
      <c r="Q235" s="223">
        <v>0.02964</v>
      </c>
      <c r="R235" s="223">
        <f>Q235*H235</f>
        <v>0.61221420000000004</v>
      </c>
      <c r="S235" s="223">
        <v>0</v>
      </c>
      <c r="T235" s="224">
        <f>S235*H235</f>
        <v>0</v>
      </c>
      <c r="U235" s="40"/>
      <c r="V235" s="40"/>
      <c r="W235" s="40"/>
      <c r="X235" s="40"/>
      <c r="Y235" s="40"/>
      <c r="Z235" s="40"/>
      <c r="AA235" s="40"/>
      <c r="AB235" s="40"/>
      <c r="AC235" s="40"/>
      <c r="AD235" s="40"/>
      <c r="AE235" s="40"/>
      <c r="AR235" s="225" t="s">
        <v>278</v>
      </c>
      <c r="AT235" s="225" t="s">
        <v>172</v>
      </c>
      <c r="AU235" s="225" t="s">
        <v>85</v>
      </c>
      <c r="AY235" s="19" t="s">
        <v>170</v>
      </c>
      <c r="BE235" s="226">
        <f>IF(N235="základní",J235,0)</f>
        <v>0</v>
      </c>
      <c r="BF235" s="226">
        <f>IF(N235="snížená",J235,0)</f>
        <v>0</v>
      </c>
      <c r="BG235" s="226">
        <f>IF(N235="zákl. přenesená",J235,0)</f>
        <v>0</v>
      </c>
      <c r="BH235" s="226">
        <f>IF(N235="sníž. přenesená",J235,0)</f>
        <v>0</v>
      </c>
      <c r="BI235" s="226">
        <f>IF(N235="nulová",J235,0)</f>
        <v>0</v>
      </c>
      <c r="BJ235" s="19" t="s">
        <v>81</v>
      </c>
      <c r="BK235" s="226">
        <f>ROUND(I235*H235,2)</f>
        <v>0</v>
      </c>
      <c r="BL235" s="19" t="s">
        <v>278</v>
      </c>
      <c r="BM235" s="225" t="s">
        <v>366</v>
      </c>
    </row>
    <row r="236" s="2" customFormat="1">
      <c r="A236" s="40"/>
      <c r="B236" s="41"/>
      <c r="C236" s="42"/>
      <c r="D236" s="227" t="s">
        <v>179</v>
      </c>
      <c r="E236" s="42"/>
      <c r="F236" s="228" t="s">
        <v>367</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179</v>
      </c>
      <c r="AU236" s="19" t="s">
        <v>85</v>
      </c>
    </row>
    <row r="237" s="13" customFormat="1">
      <c r="A237" s="13"/>
      <c r="B237" s="232"/>
      <c r="C237" s="233"/>
      <c r="D237" s="234" t="s">
        <v>181</v>
      </c>
      <c r="E237" s="235" t="s">
        <v>19</v>
      </c>
      <c r="F237" s="236" t="s">
        <v>368</v>
      </c>
      <c r="G237" s="233"/>
      <c r="H237" s="237">
        <v>2.2949999999999999</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181</v>
      </c>
      <c r="AU237" s="243" t="s">
        <v>85</v>
      </c>
      <c r="AV237" s="13" t="s">
        <v>85</v>
      </c>
      <c r="AW237" s="13" t="s">
        <v>37</v>
      </c>
      <c r="AX237" s="13" t="s">
        <v>77</v>
      </c>
      <c r="AY237" s="243" t="s">
        <v>170</v>
      </c>
    </row>
    <row r="238" s="14" customFormat="1">
      <c r="A238" s="14"/>
      <c r="B238" s="244"/>
      <c r="C238" s="245"/>
      <c r="D238" s="234" t="s">
        <v>181</v>
      </c>
      <c r="E238" s="246" t="s">
        <v>19</v>
      </c>
      <c r="F238" s="247" t="s">
        <v>183</v>
      </c>
      <c r="G238" s="245"/>
      <c r="H238" s="248">
        <v>2.2949999999999999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181</v>
      </c>
      <c r="AU238" s="254" t="s">
        <v>85</v>
      </c>
      <c r="AV238" s="14" t="s">
        <v>177</v>
      </c>
      <c r="AW238" s="14" t="s">
        <v>37</v>
      </c>
      <c r="AX238" s="14" t="s">
        <v>81</v>
      </c>
      <c r="AY238" s="254" t="s">
        <v>170</v>
      </c>
    </row>
    <row r="239" s="13" customFormat="1">
      <c r="A239" s="13"/>
      <c r="B239" s="232"/>
      <c r="C239" s="233"/>
      <c r="D239" s="234" t="s">
        <v>181</v>
      </c>
      <c r="E239" s="233"/>
      <c r="F239" s="236" t="s">
        <v>369</v>
      </c>
      <c r="G239" s="233"/>
      <c r="H239" s="237">
        <v>20.655000000000001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181</v>
      </c>
      <c r="AU239" s="243" t="s">
        <v>85</v>
      </c>
      <c r="AV239" s="13" t="s">
        <v>85</v>
      </c>
      <c r="AW239" s="13" t="s">
        <v>4</v>
      </c>
      <c r="AX239" s="13" t="s">
        <v>81</v>
      </c>
      <c r="AY239" s="243" t="s">
        <v>170</v>
      </c>
    </row>
    <row r="240" s="2" customFormat="1" ht="44.25" customHeight="1">
      <c r="A240" s="40"/>
      <c r="B240" s="41"/>
      <c r="C240" s="214" t="s">
        <v>370</v>
      </c>
      <c r="D240" s="214" t="s">
        <v>172</v>
      </c>
      <c r="E240" s="215" t="s">
        <v>371</v>
      </c>
      <c r="F240" s="216" t="s">
        <v>372</v>
      </c>
      <c r="G240" s="217" t="s">
        <v>175</v>
      </c>
      <c r="H240" s="218">
        <v>20.655000000000001</v>
      </c>
      <c r="I240" s="219"/>
      <c r="J240" s="220">
        <f>ROUND(I240*H240,2)</f>
        <v>0</v>
      </c>
      <c r="K240" s="216" t="s">
        <v>176</v>
      </c>
      <c r="L240" s="46"/>
      <c r="M240" s="221" t="s">
        <v>19</v>
      </c>
      <c r="N240" s="222" t="s">
        <v>48</v>
      </c>
      <c r="O240" s="86"/>
      <c r="P240" s="223">
        <f>O240*H240</f>
        <v>0</v>
      </c>
      <c r="Q240" s="223">
        <v>0.00010000000000000001</v>
      </c>
      <c r="R240" s="223">
        <f>Q240*H240</f>
        <v>0.0020655000000000001</v>
      </c>
      <c r="S240" s="223">
        <v>0</v>
      </c>
      <c r="T240" s="224">
        <f>S240*H240</f>
        <v>0</v>
      </c>
      <c r="U240" s="40"/>
      <c r="V240" s="40"/>
      <c r="W240" s="40"/>
      <c r="X240" s="40"/>
      <c r="Y240" s="40"/>
      <c r="Z240" s="40"/>
      <c r="AA240" s="40"/>
      <c r="AB240" s="40"/>
      <c r="AC240" s="40"/>
      <c r="AD240" s="40"/>
      <c r="AE240" s="40"/>
      <c r="AR240" s="225" t="s">
        <v>278</v>
      </c>
      <c r="AT240" s="225" t="s">
        <v>172</v>
      </c>
      <c r="AU240" s="225" t="s">
        <v>85</v>
      </c>
      <c r="AY240" s="19" t="s">
        <v>170</v>
      </c>
      <c r="BE240" s="226">
        <f>IF(N240="základní",J240,0)</f>
        <v>0</v>
      </c>
      <c r="BF240" s="226">
        <f>IF(N240="snížená",J240,0)</f>
        <v>0</v>
      </c>
      <c r="BG240" s="226">
        <f>IF(N240="zákl. přenesená",J240,0)</f>
        <v>0</v>
      </c>
      <c r="BH240" s="226">
        <f>IF(N240="sníž. přenesená",J240,0)</f>
        <v>0</v>
      </c>
      <c r="BI240" s="226">
        <f>IF(N240="nulová",J240,0)</f>
        <v>0</v>
      </c>
      <c r="BJ240" s="19" t="s">
        <v>81</v>
      </c>
      <c r="BK240" s="226">
        <f>ROUND(I240*H240,2)</f>
        <v>0</v>
      </c>
      <c r="BL240" s="19" t="s">
        <v>278</v>
      </c>
      <c r="BM240" s="225" t="s">
        <v>373</v>
      </c>
    </row>
    <row r="241" s="2" customFormat="1">
      <c r="A241" s="40"/>
      <c r="B241" s="41"/>
      <c r="C241" s="42"/>
      <c r="D241" s="227" t="s">
        <v>179</v>
      </c>
      <c r="E241" s="42"/>
      <c r="F241" s="228" t="s">
        <v>374</v>
      </c>
      <c r="G241" s="42"/>
      <c r="H241" s="42"/>
      <c r="I241" s="229"/>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179</v>
      </c>
      <c r="AU241" s="19" t="s">
        <v>85</v>
      </c>
    </row>
    <row r="242" s="13" customFormat="1">
      <c r="A242" s="13"/>
      <c r="B242" s="232"/>
      <c r="C242" s="233"/>
      <c r="D242" s="234" t="s">
        <v>181</v>
      </c>
      <c r="E242" s="233"/>
      <c r="F242" s="236" t="s">
        <v>369</v>
      </c>
      <c r="G242" s="233"/>
      <c r="H242" s="237">
        <v>20.655000000000001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181</v>
      </c>
      <c r="AU242" s="243" t="s">
        <v>85</v>
      </c>
      <c r="AV242" s="13" t="s">
        <v>85</v>
      </c>
      <c r="AW242" s="13" t="s">
        <v>4</v>
      </c>
      <c r="AX242" s="13" t="s">
        <v>81</v>
      </c>
      <c r="AY242" s="243" t="s">
        <v>170</v>
      </c>
    </row>
    <row r="243" s="2" customFormat="1" ht="24.15" customHeight="1">
      <c r="A243" s="40"/>
      <c r="B243" s="41"/>
      <c r="C243" s="214" t="s">
        <v>375</v>
      </c>
      <c r="D243" s="214" t="s">
        <v>172</v>
      </c>
      <c r="E243" s="215" t="s">
        <v>376</v>
      </c>
      <c r="F243" s="216" t="s">
        <v>377</v>
      </c>
      <c r="G243" s="217" t="s">
        <v>175</v>
      </c>
      <c r="H243" s="218">
        <v>32.310000000000002</v>
      </c>
      <c r="I243" s="219"/>
      <c r="J243" s="220">
        <f>ROUND(I243*H243,2)</f>
        <v>0</v>
      </c>
      <c r="K243" s="216" t="s">
        <v>176</v>
      </c>
      <c r="L243" s="46"/>
      <c r="M243" s="221" t="s">
        <v>19</v>
      </c>
      <c r="N243" s="222" t="s">
        <v>48</v>
      </c>
      <c r="O243" s="86"/>
      <c r="P243" s="223">
        <f>O243*H243</f>
        <v>0</v>
      </c>
      <c r="Q243" s="223">
        <v>0.00029</v>
      </c>
      <c r="R243" s="223">
        <f>Q243*H243</f>
        <v>0.0093699000000000005</v>
      </c>
      <c r="S243" s="223">
        <v>0</v>
      </c>
      <c r="T243" s="224">
        <f>S243*H243</f>
        <v>0</v>
      </c>
      <c r="U243" s="40"/>
      <c r="V243" s="40"/>
      <c r="W243" s="40"/>
      <c r="X243" s="40"/>
      <c r="Y243" s="40"/>
      <c r="Z243" s="40"/>
      <c r="AA243" s="40"/>
      <c r="AB243" s="40"/>
      <c r="AC243" s="40"/>
      <c r="AD243" s="40"/>
      <c r="AE243" s="40"/>
      <c r="AR243" s="225" t="s">
        <v>278</v>
      </c>
      <c r="AT243" s="225" t="s">
        <v>172</v>
      </c>
      <c r="AU243" s="225" t="s">
        <v>85</v>
      </c>
      <c r="AY243" s="19" t="s">
        <v>170</v>
      </c>
      <c r="BE243" s="226">
        <f>IF(N243="základní",J243,0)</f>
        <v>0</v>
      </c>
      <c r="BF243" s="226">
        <f>IF(N243="snížená",J243,0)</f>
        <v>0</v>
      </c>
      <c r="BG243" s="226">
        <f>IF(N243="zákl. přenesená",J243,0)</f>
        <v>0</v>
      </c>
      <c r="BH243" s="226">
        <f>IF(N243="sníž. přenesená",J243,0)</f>
        <v>0</v>
      </c>
      <c r="BI243" s="226">
        <f>IF(N243="nulová",J243,0)</f>
        <v>0</v>
      </c>
      <c r="BJ243" s="19" t="s">
        <v>81</v>
      </c>
      <c r="BK243" s="226">
        <f>ROUND(I243*H243,2)</f>
        <v>0</v>
      </c>
      <c r="BL243" s="19" t="s">
        <v>278</v>
      </c>
      <c r="BM243" s="225" t="s">
        <v>378</v>
      </c>
    </row>
    <row r="244" s="2" customFormat="1">
      <c r="A244" s="40"/>
      <c r="B244" s="41"/>
      <c r="C244" s="42"/>
      <c r="D244" s="227" t="s">
        <v>179</v>
      </c>
      <c r="E244" s="42"/>
      <c r="F244" s="228" t="s">
        <v>379</v>
      </c>
      <c r="G244" s="42"/>
      <c r="H244" s="42"/>
      <c r="I244" s="229"/>
      <c r="J244" s="42"/>
      <c r="K244" s="42"/>
      <c r="L244" s="46"/>
      <c r="M244" s="230"/>
      <c r="N244" s="231"/>
      <c r="O244" s="86"/>
      <c r="P244" s="86"/>
      <c r="Q244" s="86"/>
      <c r="R244" s="86"/>
      <c r="S244" s="86"/>
      <c r="T244" s="87"/>
      <c r="U244" s="40"/>
      <c r="V244" s="40"/>
      <c r="W244" s="40"/>
      <c r="X244" s="40"/>
      <c r="Y244" s="40"/>
      <c r="Z244" s="40"/>
      <c r="AA244" s="40"/>
      <c r="AB244" s="40"/>
      <c r="AC244" s="40"/>
      <c r="AD244" s="40"/>
      <c r="AE244" s="40"/>
      <c r="AT244" s="19" t="s">
        <v>179</v>
      </c>
      <c r="AU244" s="19" t="s">
        <v>85</v>
      </c>
    </row>
    <row r="245" s="13" customFormat="1">
      <c r="A245" s="13"/>
      <c r="B245" s="232"/>
      <c r="C245" s="233"/>
      <c r="D245" s="234" t="s">
        <v>181</v>
      </c>
      <c r="E245" s="235" t="s">
        <v>19</v>
      </c>
      <c r="F245" s="236" t="s">
        <v>316</v>
      </c>
      <c r="G245" s="233"/>
      <c r="H245" s="237">
        <v>3.5899999999999999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181</v>
      </c>
      <c r="AU245" s="243" t="s">
        <v>85</v>
      </c>
      <c r="AV245" s="13" t="s">
        <v>85</v>
      </c>
      <c r="AW245" s="13" t="s">
        <v>37</v>
      </c>
      <c r="AX245" s="13" t="s">
        <v>77</v>
      </c>
      <c r="AY245" s="243" t="s">
        <v>170</v>
      </c>
    </row>
    <row r="246" s="14" customFormat="1">
      <c r="A246" s="14"/>
      <c r="B246" s="244"/>
      <c r="C246" s="245"/>
      <c r="D246" s="234" t="s">
        <v>181</v>
      </c>
      <c r="E246" s="246" t="s">
        <v>19</v>
      </c>
      <c r="F246" s="247" t="s">
        <v>183</v>
      </c>
      <c r="G246" s="245"/>
      <c r="H246" s="248">
        <v>3.5899999999999999</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181</v>
      </c>
      <c r="AU246" s="254" t="s">
        <v>85</v>
      </c>
      <c r="AV246" s="14" t="s">
        <v>177</v>
      </c>
      <c r="AW246" s="14" t="s">
        <v>37</v>
      </c>
      <c r="AX246" s="14" t="s">
        <v>81</v>
      </c>
      <c r="AY246" s="254" t="s">
        <v>170</v>
      </c>
    </row>
    <row r="247" s="13" customFormat="1">
      <c r="A247" s="13"/>
      <c r="B247" s="232"/>
      <c r="C247" s="233"/>
      <c r="D247" s="234" t="s">
        <v>181</v>
      </c>
      <c r="E247" s="233"/>
      <c r="F247" s="236" t="s">
        <v>380</v>
      </c>
      <c r="G247" s="233"/>
      <c r="H247" s="237">
        <v>32.310000000000002</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181</v>
      </c>
      <c r="AU247" s="243" t="s">
        <v>85</v>
      </c>
      <c r="AV247" s="13" t="s">
        <v>85</v>
      </c>
      <c r="AW247" s="13" t="s">
        <v>4</v>
      </c>
      <c r="AX247" s="13" t="s">
        <v>81</v>
      </c>
      <c r="AY247" s="243" t="s">
        <v>170</v>
      </c>
    </row>
    <row r="248" s="2" customFormat="1" ht="21.75" customHeight="1">
      <c r="A248" s="40"/>
      <c r="B248" s="41"/>
      <c r="C248" s="255" t="s">
        <v>381</v>
      </c>
      <c r="D248" s="255" t="s">
        <v>382</v>
      </c>
      <c r="E248" s="256" t="s">
        <v>383</v>
      </c>
      <c r="F248" s="257" t="s">
        <v>384</v>
      </c>
      <c r="G248" s="258" t="s">
        <v>385</v>
      </c>
      <c r="H248" s="259">
        <v>202.428</v>
      </c>
      <c r="I248" s="260"/>
      <c r="J248" s="261">
        <f>ROUND(I248*H248,2)</f>
        <v>0</v>
      </c>
      <c r="K248" s="257" t="s">
        <v>176</v>
      </c>
      <c r="L248" s="262"/>
      <c r="M248" s="263" t="s">
        <v>19</v>
      </c>
      <c r="N248" s="264" t="s">
        <v>48</v>
      </c>
      <c r="O248" s="86"/>
      <c r="P248" s="223">
        <f>O248*H248</f>
        <v>0</v>
      </c>
      <c r="Q248" s="223">
        <v>0.00054000000000000001</v>
      </c>
      <c r="R248" s="223">
        <f>Q248*H248</f>
        <v>0.10931112</v>
      </c>
      <c r="S248" s="223">
        <v>0</v>
      </c>
      <c r="T248" s="224">
        <f>S248*H248</f>
        <v>0</v>
      </c>
      <c r="U248" s="40"/>
      <c r="V248" s="40"/>
      <c r="W248" s="40"/>
      <c r="X248" s="40"/>
      <c r="Y248" s="40"/>
      <c r="Z248" s="40"/>
      <c r="AA248" s="40"/>
      <c r="AB248" s="40"/>
      <c r="AC248" s="40"/>
      <c r="AD248" s="40"/>
      <c r="AE248" s="40"/>
      <c r="AR248" s="225" t="s">
        <v>386</v>
      </c>
      <c r="AT248" s="225" t="s">
        <v>382</v>
      </c>
      <c r="AU248" s="225" t="s">
        <v>85</v>
      </c>
      <c r="AY248" s="19" t="s">
        <v>170</v>
      </c>
      <c r="BE248" s="226">
        <f>IF(N248="základní",J248,0)</f>
        <v>0</v>
      </c>
      <c r="BF248" s="226">
        <f>IF(N248="snížená",J248,0)</f>
        <v>0</v>
      </c>
      <c r="BG248" s="226">
        <f>IF(N248="zákl. přenesená",J248,0)</f>
        <v>0</v>
      </c>
      <c r="BH248" s="226">
        <f>IF(N248="sníž. přenesená",J248,0)</f>
        <v>0</v>
      </c>
      <c r="BI248" s="226">
        <f>IF(N248="nulová",J248,0)</f>
        <v>0</v>
      </c>
      <c r="BJ248" s="19" t="s">
        <v>81</v>
      </c>
      <c r="BK248" s="226">
        <f>ROUND(I248*H248,2)</f>
        <v>0</v>
      </c>
      <c r="BL248" s="19" t="s">
        <v>278</v>
      </c>
      <c r="BM248" s="225" t="s">
        <v>387</v>
      </c>
    </row>
    <row r="249" s="13" customFormat="1">
      <c r="A249" s="13"/>
      <c r="B249" s="232"/>
      <c r="C249" s="233"/>
      <c r="D249" s="234" t="s">
        <v>181</v>
      </c>
      <c r="E249" s="235" t="s">
        <v>19</v>
      </c>
      <c r="F249" s="236" t="s">
        <v>388</v>
      </c>
      <c r="G249" s="233"/>
      <c r="H249" s="237">
        <v>22.492000000000001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181</v>
      </c>
      <c r="AU249" s="243" t="s">
        <v>85</v>
      </c>
      <c r="AV249" s="13" t="s">
        <v>85</v>
      </c>
      <c r="AW249" s="13" t="s">
        <v>37</v>
      </c>
      <c r="AX249" s="13" t="s">
        <v>77</v>
      </c>
      <c r="AY249" s="243" t="s">
        <v>170</v>
      </c>
    </row>
    <row r="250" s="14" customFormat="1">
      <c r="A250" s="14"/>
      <c r="B250" s="244"/>
      <c r="C250" s="245"/>
      <c r="D250" s="234" t="s">
        <v>181</v>
      </c>
      <c r="E250" s="246" t="s">
        <v>19</v>
      </c>
      <c r="F250" s="247" t="s">
        <v>183</v>
      </c>
      <c r="G250" s="245"/>
      <c r="H250" s="248">
        <v>22.492000000000001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181</v>
      </c>
      <c r="AU250" s="254" t="s">
        <v>85</v>
      </c>
      <c r="AV250" s="14" t="s">
        <v>177</v>
      </c>
      <c r="AW250" s="14" t="s">
        <v>37</v>
      </c>
      <c r="AX250" s="14" t="s">
        <v>81</v>
      </c>
      <c r="AY250" s="254" t="s">
        <v>170</v>
      </c>
    </row>
    <row r="251" s="13" customFormat="1">
      <c r="A251" s="13"/>
      <c r="B251" s="232"/>
      <c r="C251" s="233"/>
      <c r="D251" s="234" t="s">
        <v>181</v>
      </c>
      <c r="E251" s="233"/>
      <c r="F251" s="236" t="s">
        <v>389</v>
      </c>
      <c r="G251" s="233"/>
      <c r="H251" s="237">
        <v>202.428</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181</v>
      </c>
      <c r="AU251" s="243" t="s">
        <v>85</v>
      </c>
      <c r="AV251" s="13" t="s">
        <v>85</v>
      </c>
      <c r="AW251" s="13" t="s">
        <v>4</v>
      </c>
      <c r="AX251" s="13" t="s">
        <v>81</v>
      </c>
      <c r="AY251" s="243" t="s">
        <v>170</v>
      </c>
    </row>
    <row r="252" s="2" customFormat="1" ht="24.15" customHeight="1">
      <c r="A252" s="40"/>
      <c r="B252" s="41"/>
      <c r="C252" s="214" t="s">
        <v>386</v>
      </c>
      <c r="D252" s="214" t="s">
        <v>172</v>
      </c>
      <c r="E252" s="215" t="s">
        <v>390</v>
      </c>
      <c r="F252" s="216" t="s">
        <v>391</v>
      </c>
      <c r="G252" s="217" t="s">
        <v>175</v>
      </c>
      <c r="H252" s="218">
        <v>32.310000000000002</v>
      </c>
      <c r="I252" s="219"/>
      <c r="J252" s="220">
        <f>ROUND(I252*H252,2)</f>
        <v>0</v>
      </c>
      <c r="K252" s="216" t="s">
        <v>176</v>
      </c>
      <c r="L252" s="46"/>
      <c r="M252" s="221" t="s">
        <v>19</v>
      </c>
      <c r="N252" s="222" t="s">
        <v>48</v>
      </c>
      <c r="O252" s="86"/>
      <c r="P252" s="223">
        <f>O252*H252</f>
        <v>0</v>
      </c>
      <c r="Q252" s="223">
        <v>0.00040999999999999999</v>
      </c>
      <c r="R252" s="223">
        <f>Q252*H252</f>
        <v>0.013247100000000001</v>
      </c>
      <c r="S252" s="223">
        <v>0</v>
      </c>
      <c r="T252" s="224">
        <f>S252*H252</f>
        <v>0</v>
      </c>
      <c r="U252" s="40"/>
      <c r="V252" s="40"/>
      <c r="W252" s="40"/>
      <c r="X252" s="40"/>
      <c r="Y252" s="40"/>
      <c r="Z252" s="40"/>
      <c r="AA252" s="40"/>
      <c r="AB252" s="40"/>
      <c r="AC252" s="40"/>
      <c r="AD252" s="40"/>
      <c r="AE252" s="40"/>
      <c r="AR252" s="225" t="s">
        <v>278</v>
      </c>
      <c r="AT252" s="225" t="s">
        <v>172</v>
      </c>
      <c r="AU252" s="225" t="s">
        <v>85</v>
      </c>
      <c r="AY252" s="19" t="s">
        <v>170</v>
      </c>
      <c r="BE252" s="226">
        <f>IF(N252="základní",J252,0)</f>
        <v>0</v>
      </c>
      <c r="BF252" s="226">
        <f>IF(N252="snížená",J252,0)</f>
        <v>0</v>
      </c>
      <c r="BG252" s="226">
        <f>IF(N252="zákl. přenesená",J252,0)</f>
        <v>0</v>
      </c>
      <c r="BH252" s="226">
        <f>IF(N252="sníž. přenesená",J252,0)</f>
        <v>0</v>
      </c>
      <c r="BI252" s="226">
        <f>IF(N252="nulová",J252,0)</f>
        <v>0</v>
      </c>
      <c r="BJ252" s="19" t="s">
        <v>81</v>
      </c>
      <c r="BK252" s="226">
        <f>ROUND(I252*H252,2)</f>
        <v>0</v>
      </c>
      <c r="BL252" s="19" t="s">
        <v>278</v>
      </c>
      <c r="BM252" s="225" t="s">
        <v>392</v>
      </c>
    </row>
    <row r="253" s="2" customFormat="1">
      <c r="A253" s="40"/>
      <c r="B253" s="41"/>
      <c r="C253" s="42"/>
      <c r="D253" s="227" t="s">
        <v>179</v>
      </c>
      <c r="E253" s="42"/>
      <c r="F253" s="228" t="s">
        <v>393</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179</v>
      </c>
      <c r="AU253" s="19" t="s">
        <v>85</v>
      </c>
    </row>
    <row r="254" s="13" customFormat="1">
      <c r="A254" s="13"/>
      <c r="B254" s="232"/>
      <c r="C254" s="233"/>
      <c r="D254" s="234" t="s">
        <v>181</v>
      </c>
      <c r="E254" s="233"/>
      <c r="F254" s="236" t="s">
        <v>380</v>
      </c>
      <c r="G254" s="233"/>
      <c r="H254" s="237">
        <v>32.310000000000002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181</v>
      </c>
      <c r="AU254" s="243" t="s">
        <v>85</v>
      </c>
      <c r="AV254" s="13" t="s">
        <v>85</v>
      </c>
      <c r="AW254" s="13" t="s">
        <v>4</v>
      </c>
      <c r="AX254" s="13" t="s">
        <v>81</v>
      </c>
      <c r="AY254" s="243" t="s">
        <v>170</v>
      </c>
    </row>
    <row r="255" s="2" customFormat="1" ht="16.5" customHeight="1">
      <c r="A255" s="40"/>
      <c r="B255" s="41"/>
      <c r="C255" s="255" t="s">
        <v>394</v>
      </c>
      <c r="D255" s="255" t="s">
        <v>382</v>
      </c>
      <c r="E255" s="256" t="s">
        <v>395</v>
      </c>
      <c r="F255" s="257" t="s">
        <v>396</v>
      </c>
      <c r="G255" s="258" t="s">
        <v>175</v>
      </c>
      <c r="H255" s="259">
        <v>37.161000000000001</v>
      </c>
      <c r="I255" s="260"/>
      <c r="J255" s="261">
        <f>ROUND(I255*H255,2)</f>
        <v>0</v>
      </c>
      <c r="K255" s="257" t="s">
        <v>176</v>
      </c>
      <c r="L255" s="262"/>
      <c r="M255" s="263" t="s">
        <v>19</v>
      </c>
      <c r="N255" s="264" t="s">
        <v>48</v>
      </c>
      <c r="O255" s="86"/>
      <c r="P255" s="223">
        <f>O255*H255</f>
        <v>0</v>
      </c>
      <c r="Q255" s="223">
        <v>0.0109</v>
      </c>
      <c r="R255" s="223">
        <f>Q255*H255</f>
        <v>0.4050549</v>
      </c>
      <c r="S255" s="223">
        <v>0</v>
      </c>
      <c r="T255" s="224">
        <f>S255*H255</f>
        <v>0</v>
      </c>
      <c r="U255" s="40"/>
      <c r="V255" s="40"/>
      <c r="W255" s="40"/>
      <c r="X255" s="40"/>
      <c r="Y255" s="40"/>
      <c r="Z255" s="40"/>
      <c r="AA255" s="40"/>
      <c r="AB255" s="40"/>
      <c r="AC255" s="40"/>
      <c r="AD255" s="40"/>
      <c r="AE255" s="40"/>
      <c r="AR255" s="225" t="s">
        <v>386</v>
      </c>
      <c r="AT255" s="225" t="s">
        <v>382</v>
      </c>
      <c r="AU255" s="225" t="s">
        <v>85</v>
      </c>
      <c r="AY255" s="19" t="s">
        <v>170</v>
      </c>
      <c r="BE255" s="226">
        <f>IF(N255="základní",J255,0)</f>
        <v>0</v>
      </c>
      <c r="BF255" s="226">
        <f>IF(N255="snížená",J255,0)</f>
        <v>0</v>
      </c>
      <c r="BG255" s="226">
        <f>IF(N255="zákl. přenesená",J255,0)</f>
        <v>0</v>
      </c>
      <c r="BH255" s="226">
        <f>IF(N255="sníž. přenesená",J255,0)</f>
        <v>0</v>
      </c>
      <c r="BI255" s="226">
        <f>IF(N255="nulová",J255,0)</f>
        <v>0</v>
      </c>
      <c r="BJ255" s="19" t="s">
        <v>81</v>
      </c>
      <c r="BK255" s="226">
        <f>ROUND(I255*H255,2)</f>
        <v>0</v>
      </c>
      <c r="BL255" s="19" t="s">
        <v>278</v>
      </c>
      <c r="BM255" s="225" t="s">
        <v>397</v>
      </c>
    </row>
    <row r="256" s="13" customFormat="1">
      <c r="A256" s="13"/>
      <c r="B256" s="232"/>
      <c r="C256" s="233"/>
      <c r="D256" s="234" t="s">
        <v>181</v>
      </c>
      <c r="E256" s="235" t="s">
        <v>19</v>
      </c>
      <c r="F256" s="236" t="s">
        <v>398</v>
      </c>
      <c r="G256" s="233"/>
      <c r="H256" s="237">
        <v>4.1289999999999996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181</v>
      </c>
      <c r="AU256" s="243" t="s">
        <v>85</v>
      </c>
      <c r="AV256" s="13" t="s">
        <v>85</v>
      </c>
      <c r="AW256" s="13" t="s">
        <v>37</v>
      </c>
      <c r="AX256" s="13" t="s">
        <v>77</v>
      </c>
      <c r="AY256" s="243" t="s">
        <v>170</v>
      </c>
    </row>
    <row r="257" s="14" customFormat="1">
      <c r="A257" s="14"/>
      <c r="B257" s="244"/>
      <c r="C257" s="245"/>
      <c r="D257" s="234" t="s">
        <v>181</v>
      </c>
      <c r="E257" s="246" t="s">
        <v>19</v>
      </c>
      <c r="F257" s="247" t="s">
        <v>183</v>
      </c>
      <c r="G257" s="245"/>
      <c r="H257" s="248">
        <v>4.1289999999999996</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181</v>
      </c>
      <c r="AU257" s="254" t="s">
        <v>85</v>
      </c>
      <c r="AV257" s="14" t="s">
        <v>177</v>
      </c>
      <c r="AW257" s="14" t="s">
        <v>37</v>
      </c>
      <c r="AX257" s="14" t="s">
        <v>81</v>
      </c>
      <c r="AY257" s="254" t="s">
        <v>170</v>
      </c>
    </row>
    <row r="258" s="13" customFormat="1">
      <c r="A258" s="13"/>
      <c r="B258" s="232"/>
      <c r="C258" s="233"/>
      <c r="D258" s="234" t="s">
        <v>181</v>
      </c>
      <c r="E258" s="233"/>
      <c r="F258" s="236" t="s">
        <v>399</v>
      </c>
      <c r="G258" s="233"/>
      <c r="H258" s="237">
        <v>37.161000000000001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181</v>
      </c>
      <c r="AU258" s="243" t="s">
        <v>85</v>
      </c>
      <c r="AV258" s="13" t="s">
        <v>85</v>
      </c>
      <c r="AW258" s="13" t="s">
        <v>4</v>
      </c>
      <c r="AX258" s="13" t="s">
        <v>81</v>
      </c>
      <c r="AY258" s="243" t="s">
        <v>170</v>
      </c>
    </row>
    <row r="259" s="2" customFormat="1" ht="37.8" customHeight="1">
      <c r="A259" s="40"/>
      <c r="B259" s="41"/>
      <c r="C259" s="214" t="s">
        <v>400</v>
      </c>
      <c r="D259" s="214" t="s">
        <v>172</v>
      </c>
      <c r="E259" s="215" t="s">
        <v>401</v>
      </c>
      <c r="F259" s="216" t="s">
        <v>402</v>
      </c>
      <c r="G259" s="217" t="s">
        <v>175</v>
      </c>
      <c r="H259" s="218">
        <v>32.310000000000002</v>
      </c>
      <c r="I259" s="219"/>
      <c r="J259" s="220">
        <f>ROUND(I259*H259,2)</f>
        <v>0</v>
      </c>
      <c r="K259" s="216" t="s">
        <v>176</v>
      </c>
      <c r="L259" s="46"/>
      <c r="M259" s="221" t="s">
        <v>19</v>
      </c>
      <c r="N259" s="222" t="s">
        <v>48</v>
      </c>
      <c r="O259" s="86"/>
      <c r="P259" s="223">
        <f>O259*H259</f>
        <v>0</v>
      </c>
      <c r="Q259" s="223">
        <v>0.00010000000000000001</v>
      </c>
      <c r="R259" s="223">
        <f>Q259*H259</f>
        <v>0.0032310000000000004</v>
      </c>
      <c r="S259" s="223">
        <v>0</v>
      </c>
      <c r="T259" s="224">
        <f>S259*H259</f>
        <v>0</v>
      </c>
      <c r="U259" s="40"/>
      <c r="V259" s="40"/>
      <c r="W259" s="40"/>
      <c r="X259" s="40"/>
      <c r="Y259" s="40"/>
      <c r="Z259" s="40"/>
      <c r="AA259" s="40"/>
      <c r="AB259" s="40"/>
      <c r="AC259" s="40"/>
      <c r="AD259" s="40"/>
      <c r="AE259" s="40"/>
      <c r="AR259" s="225" t="s">
        <v>278</v>
      </c>
      <c r="AT259" s="225" t="s">
        <v>172</v>
      </c>
      <c r="AU259" s="225" t="s">
        <v>85</v>
      </c>
      <c r="AY259" s="19" t="s">
        <v>170</v>
      </c>
      <c r="BE259" s="226">
        <f>IF(N259="základní",J259,0)</f>
        <v>0</v>
      </c>
      <c r="BF259" s="226">
        <f>IF(N259="snížená",J259,0)</f>
        <v>0</v>
      </c>
      <c r="BG259" s="226">
        <f>IF(N259="zákl. přenesená",J259,0)</f>
        <v>0</v>
      </c>
      <c r="BH259" s="226">
        <f>IF(N259="sníž. přenesená",J259,0)</f>
        <v>0</v>
      </c>
      <c r="BI259" s="226">
        <f>IF(N259="nulová",J259,0)</f>
        <v>0</v>
      </c>
      <c r="BJ259" s="19" t="s">
        <v>81</v>
      </c>
      <c r="BK259" s="226">
        <f>ROUND(I259*H259,2)</f>
        <v>0</v>
      </c>
      <c r="BL259" s="19" t="s">
        <v>278</v>
      </c>
      <c r="BM259" s="225" t="s">
        <v>403</v>
      </c>
    </row>
    <row r="260" s="2" customFormat="1">
      <c r="A260" s="40"/>
      <c r="B260" s="41"/>
      <c r="C260" s="42"/>
      <c r="D260" s="227" t="s">
        <v>179</v>
      </c>
      <c r="E260" s="42"/>
      <c r="F260" s="228" t="s">
        <v>404</v>
      </c>
      <c r="G260" s="42"/>
      <c r="H260" s="42"/>
      <c r="I260" s="229"/>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179</v>
      </c>
      <c r="AU260" s="19" t="s">
        <v>85</v>
      </c>
    </row>
    <row r="261" s="13" customFormat="1">
      <c r="A261" s="13"/>
      <c r="B261" s="232"/>
      <c r="C261" s="233"/>
      <c r="D261" s="234" t="s">
        <v>181</v>
      </c>
      <c r="E261" s="233"/>
      <c r="F261" s="236" t="s">
        <v>380</v>
      </c>
      <c r="G261" s="233"/>
      <c r="H261" s="237">
        <v>32.310000000000002</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181</v>
      </c>
      <c r="AU261" s="243" t="s">
        <v>85</v>
      </c>
      <c r="AV261" s="13" t="s">
        <v>85</v>
      </c>
      <c r="AW261" s="13" t="s">
        <v>4</v>
      </c>
      <c r="AX261" s="13" t="s">
        <v>81</v>
      </c>
      <c r="AY261" s="243" t="s">
        <v>170</v>
      </c>
    </row>
    <row r="262" s="2" customFormat="1" ht="37.8" customHeight="1">
      <c r="A262" s="40"/>
      <c r="B262" s="41"/>
      <c r="C262" s="214" t="s">
        <v>405</v>
      </c>
      <c r="D262" s="214" t="s">
        <v>172</v>
      </c>
      <c r="E262" s="215" t="s">
        <v>406</v>
      </c>
      <c r="F262" s="216" t="s">
        <v>407</v>
      </c>
      <c r="G262" s="217" t="s">
        <v>194</v>
      </c>
      <c r="H262" s="218">
        <v>9</v>
      </c>
      <c r="I262" s="219"/>
      <c r="J262" s="220">
        <f>ROUND(I262*H262,2)</f>
        <v>0</v>
      </c>
      <c r="K262" s="216" t="s">
        <v>176</v>
      </c>
      <c r="L262" s="46"/>
      <c r="M262" s="221" t="s">
        <v>19</v>
      </c>
      <c r="N262" s="222" t="s">
        <v>48</v>
      </c>
      <c r="O262" s="86"/>
      <c r="P262" s="223">
        <f>O262*H262</f>
        <v>0</v>
      </c>
      <c r="Q262" s="223">
        <v>3.0000000000000001E-05</v>
      </c>
      <c r="R262" s="223">
        <f>Q262*H262</f>
        <v>0.00027</v>
      </c>
      <c r="S262" s="223">
        <v>0</v>
      </c>
      <c r="T262" s="224">
        <f>S262*H262</f>
        <v>0</v>
      </c>
      <c r="U262" s="40"/>
      <c r="V262" s="40"/>
      <c r="W262" s="40"/>
      <c r="X262" s="40"/>
      <c r="Y262" s="40"/>
      <c r="Z262" s="40"/>
      <c r="AA262" s="40"/>
      <c r="AB262" s="40"/>
      <c r="AC262" s="40"/>
      <c r="AD262" s="40"/>
      <c r="AE262" s="40"/>
      <c r="AR262" s="225" t="s">
        <v>278</v>
      </c>
      <c r="AT262" s="225" t="s">
        <v>172</v>
      </c>
      <c r="AU262" s="225" t="s">
        <v>85</v>
      </c>
      <c r="AY262" s="19" t="s">
        <v>170</v>
      </c>
      <c r="BE262" s="226">
        <f>IF(N262="základní",J262,0)</f>
        <v>0</v>
      </c>
      <c r="BF262" s="226">
        <f>IF(N262="snížená",J262,0)</f>
        <v>0</v>
      </c>
      <c r="BG262" s="226">
        <f>IF(N262="zákl. přenesená",J262,0)</f>
        <v>0</v>
      </c>
      <c r="BH262" s="226">
        <f>IF(N262="sníž. přenesená",J262,0)</f>
        <v>0</v>
      </c>
      <c r="BI262" s="226">
        <f>IF(N262="nulová",J262,0)</f>
        <v>0</v>
      </c>
      <c r="BJ262" s="19" t="s">
        <v>81</v>
      </c>
      <c r="BK262" s="226">
        <f>ROUND(I262*H262,2)</f>
        <v>0</v>
      </c>
      <c r="BL262" s="19" t="s">
        <v>278</v>
      </c>
      <c r="BM262" s="225" t="s">
        <v>408</v>
      </c>
    </row>
    <row r="263" s="2" customFormat="1">
      <c r="A263" s="40"/>
      <c r="B263" s="41"/>
      <c r="C263" s="42"/>
      <c r="D263" s="227" t="s">
        <v>179</v>
      </c>
      <c r="E263" s="42"/>
      <c r="F263" s="228" t="s">
        <v>409</v>
      </c>
      <c r="G263" s="42"/>
      <c r="H263" s="42"/>
      <c r="I263" s="229"/>
      <c r="J263" s="42"/>
      <c r="K263" s="42"/>
      <c r="L263" s="46"/>
      <c r="M263" s="230"/>
      <c r="N263" s="231"/>
      <c r="O263" s="86"/>
      <c r="P263" s="86"/>
      <c r="Q263" s="86"/>
      <c r="R263" s="86"/>
      <c r="S263" s="86"/>
      <c r="T263" s="87"/>
      <c r="U263" s="40"/>
      <c r="V263" s="40"/>
      <c r="W263" s="40"/>
      <c r="X263" s="40"/>
      <c r="Y263" s="40"/>
      <c r="Z263" s="40"/>
      <c r="AA263" s="40"/>
      <c r="AB263" s="40"/>
      <c r="AC263" s="40"/>
      <c r="AD263" s="40"/>
      <c r="AE263" s="40"/>
      <c r="AT263" s="19" t="s">
        <v>179</v>
      </c>
      <c r="AU263" s="19" t="s">
        <v>85</v>
      </c>
    </row>
    <row r="264" s="13" customFormat="1">
      <c r="A264" s="13"/>
      <c r="B264" s="232"/>
      <c r="C264" s="233"/>
      <c r="D264" s="234" t="s">
        <v>181</v>
      </c>
      <c r="E264" s="235" t="s">
        <v>19</v>
      </c>
      <c r="F264" s="236" t="s">
        <v>410</v>
      </c>
      <c r="G264" s="233"/>
      <c r="H264" s="237">
        <v>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181</v>
      </c>
      <c r="AU264" s="243" t="s">
        <v>85</v>
      </c>
      <c r="AV264" s="13" t="s">
        <v>85</v>
      </c>
      <c r="AW264" s="13" t="s">
        <v>37</v>
      </c>
      <c r="AX264" s="13" t="s">
        <v>77</v>
      </c>
      <c r="AY264" s="243" t="s">
        <v>170</v>
      </c>
    </row>
    <row r="265" s="14" customFormat="1">
      <c r="A265" s="14"/>
      <c r="B265" s="244"/>
      <c r="C265" s="245"/>
      <c r="D265" s="234" t="s">
        <v>181</v>
      </c>
      <c r="E265" s="246" t="s">
        <v>19</v>
      </c>
      <c r="F265" s="247" t="s">
        <v>183</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181</v>
      </c>
      <c r="AU265" s="254" t="s">
        <v>85</v>
      </c>
      <c r="AV265" s="14" t="s">
        <v>177</v>
      </c>
      <c r="AW265" s="14" t="s">
        <v>37</v>
      </c>
      <c r="AX265" s="14" t="s">
        <v>81</v>
      </c>
      <c r="AY265" s="254" t="s">
        <v>170</v>
      </c>
    </row>
    <row r="266" s="13" customFormat="1">
      <c r="A266" s="13"/>
      <c r="B266" s="232"/>
      <c r="C266" s="233"/>
      <c r="D266" s="234" t="s">
        <v>181</v>
      </c>
      <c r="E266" s="233"/>
      <c r="F266" s="236" t="s">
        <v>197</v>
      </c>
      <c r="G266" s="233"/>
      <c r="H266" s="237">
        <v>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181</v>
      </c>
      <c r="AU266" s="243" t="s">
        <v>85</v>
      </c>
      <c r="AV266" s="13" t="s">
        <v>85</v>
      </c>
      <c r="AW266" s="13" t="s">
        <v>4</v>
      </c>
      <c r="AX266" s="13" t="s">
        <v>81</v>
      </c>
      <c r="AY266" s="243" t="s">
        <v>170</v>
      </c>
    </row>
    <row r="267" s="2" customFormat="1" ht="24.15" customHeight="1">
      <c r="A267" s="40"/>
      <c r="B267" s="41"/>
      <c r="C267" s="255" t="s">
        <v>411</v>
      </c>
      <c r="D267" s="255" t="s">
        <v>382</v>
      </c>
      <c r="E267" s="256" t="s">
        <v>412</v>
      </c>
      <c r="F267" s="257" t="s">
        <v>413</v>
      </c>
      <c r="G267" s="258" t="s">
        <v>194</v>
      </c>
      <c r="H267" s="259">
        <v>9</v>
      </c>
      <c r="I267" s="260"/>
      <c r="J267" s="261">
        <f>ROUND(I267*H267,2)</f>
        <v>0</v>
      </c>
      <c r="K267" s="257" t="s">
        <v>19</v>
      </c>
      <c r="L267" s="262"/>
      <c r="M267" s="263" t="s">
        <v>19</v>
      </c>
      <c r="N267" s="264" t="s">
        <v>48</v>
      </c>
      <c r="O267" s="86"/>
      <c r="P267" s="223">
        <f>O267*H267</f>
        <v>0</v>
      </c>
      <c r="Q267" s="223">
        <v>0.0047000000000000002</v>
      </c>
      <c r="R267" s="223">
        <f>Q267*H267</f>
        <v>0.042300000000000004</v>
      </c>
      <c r="S267" s="223">
        <v>0</v>
      </c>
      <c r="T267" s="224">
        <f>S267*H267</f>
        <v>0</v>
      </c>
      <c r="U267" s="40"/>
      <c r="V267" s="40"/>
      <c r="W267" s="40"/>
      <c r="X267" s="40"/>
      <c r="Y267" s="40"/>
      <c r="Z267" s="40"/>
      <c r="AA267" s="40"/>
      <c r="AB267" s="40"/>
      <c r="AC267" s="40"/>
      <c r="AD267" s="40"/>
      <c r="AE267" s="40"/>
      <c r="AR267" s="225" t="s">
        <v>386</v>
      </c>
      <c r="AT267" s="225" t="s">
        <v>382</v>
      </c>
      <c r="AU267" s="225" t="s">
        <v>85</v>
      </c>
      <c r="AY267" s="19" t="s">
        <v>170</v>
      </c>
      <c r="BE267" s="226">
        <f>IF(N267="základní",J267,0)</f>
        <v>0</v>
      </c>
      <c r="BF267" s="226">
        <f>IF(N267="snížená",J267,0)</f>
        <v>0</v>
      </c>
      <c r="BG267" s="226">
        <f>IF(N267="zákl. přenesená",J267,0)</f>
        <v>0</v>
      </c>
      <c r="BH267" s="226">
        <f>IF(N267="sníž. přenesená",J267,0)</f>
        <v>0</v>
      </c>
      <c r="BI267" s="226">
        <f>IF(N267="nulová",J267,0)</f>
        <v>0</v>
      </c>
      <c r="BJ267" s="19" t="s">
        <v>81</v>
      </c>
      <c r="BK267" s="226">
        <f>ROUND(I267*H267,2)</f>
        <v>0</v>
      </c>
      <c r="BL267" s="19" t="s">
        <v>278</v>
      </c>
      <c r="BM267" s="225" t="s">
        <v>414</v>
      </c>
    </row>
    <row r="268" s="13" customFormat="1">
      <c r="A268" s="13"/>
      <c r="B268" s="232"/>
      <c r="C268" s="233"/>
      <c r="D268" s="234" t="s">
        <v>181</v>
      </c>
      <c r="E268" s="233"/>
      <c r="F268" s="236" t="s">
        <v>197</v>
      </c>
      <c r="G268" s="233"/>
      <c r="H268" s="237">
        <v>9</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181</v>
      </c>
      <c r="AU268" s="243" t="s">
        <v>85</v>
      </c>
      <c r="AV268" s="13" t="s">
        <v>85</v>
      </c>
      <c r="AW268" s="13" t="s">
        <v>4</v>
      </c>
      <c r="AX268" s="13" t="s">
        <v>81</v>
      </c>
      <c r="AY268" s="243" t="s">
        <v>170</v>
      </c>
    </row>
    <row r="269" s="2" customFormat="1" ht="37.8" customHeight="1">
      <c r="A269" s="40"/>
      <c r="B269" s="41"/>
      <c r="C269" s="214" t="s">
        <v>415</v>
      </c>
      <c r="D269" s="214" t="s">
        <v>172</v>
      </c>
      <c r="E269" s="215" t="s">
        <v>416</v>
      </c>
      <c r="F269" s="216" t="s">
        <v>417</v>
      </c>
      <c r="G269" s="217" t="s">
        <v>194</v>
      </c>
      <c r="H269" s="218">
        <v>9</v>
      </c>
      <c r="I269" s="219"/>
      <c r="J269" s="220">
        <f>ROUND(I269*H269,2)</f>
        <v>0</v>
      </c>
      <c r="K269" s="216" t="s">
        <v>176</v>
      </c>
      <c r="L269" s="46"/>
      <c r="M269" s="221" t="s">
        <v>19</v>
      </c>
      <c r="N269" s="222" t="s">
        <v>48</v>
      </c>
      <c r="O269" s="86"/>
      <c r="P269" s="223">
        <f>O269*H269</f>
        <v>0</v>
      </c>
      <c r="Q269" s="223">
        <v>3.0000000000000001E-05</v>
      </c>
      <c r="R269" s="223">
        <f>Q269*H269</f>
        <v>0.00027</v>
      </c>
      <c r="S269" s="223">
        <v>0</v>
      </c>
      <c r="T269" s="224">
        <f>S269*H269</f>
        <v>0</v>
      </c>
      <c r="U269" s="40"/>
      <c r="V269" s="40"/>
      <c r="W269" s="40"/>
      <c r="X269" s="40"/>
      <c r="Y269" s="40"/>
      <c r="Z269" s="40"/>
      <c r="AA269" s="40"/>
      <c r="AB269" s="40"/>
      <c r="AC269" s="40"/>
      <c r="AD269" s="40"/>
      <c r="AE269" s="40"/>
      <c r="AR269" s="225" t="s">
        <v>278</v>
      </c>
      <c r="AT269" s="225" t="s">
        <v>172</v>
      </c>
      <c r="AU269" s="225" t="s">
        <v>85</v>
      </c>
      <c r="AY269" s="19" t="s">
        <v>170</v>
      </c>
      <c r="BE269" s="226">
        <f>IF(N269="základní",J269,0)</f>
        <v>0</v>
      </c>
      <c r="BF269" s="226">
        <f>IF(N269="snížená",J269,0)</f>
        <v>0</v>
      </c>
      <c r="BG269" s="226">
        <f>IF(N269="zákl. přenesená",J269,0)</f>
        <v>0</v>
      </c>
      <c r="BH269" s="226">
        <f>IF(N269="sníž. přenesená",J269,0)</f>
        <v>0</v>
      </c>
      <c r="BI269" s="226">
        <f>IF(N269="nulová",J269,0)</f>
        <v>0</v>
      </c>
      <c r="BJ269" s="19" t="s">
        <v>81</v>
      </c>
      <c r="BK269" s="226">
        <f>ROUND(I269*H269,2)</f>
        <v>0</v>
      </c>
      <c r="BL269" s="19" t="s">
        <v>278</v>
      </c>
      <c r="BM269" s="225" t="s">
        <v>418</v>
      </c>
    </row>
    <row r="270" s="2" customFormat="1">
      <c r="A270" s="40"/>
      <c r="B270" s="41"/>
      <c r="C270" s="42"/>
      <c r="D270" s="227" t="s">
        <v>179</v>
      </c>
      <c r="E270" s="42"/>
      <c r="F270" s="228" t="s">
        <v>419</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179</v>
      </c>
      <c r="AU270" s="19" t="s">
        <v>85</v>
      </c>
    </row>
    <row r="271" s="13" customFormat="1">
      <c r="A271" s="13"/>
      <c r="B271" s="232"/>
      <c r="C271" s="233"/>
      <c r="D271" s="234" t="s">
        <v>181</v>
      </c>
      <c r="E271" s="235" t="s">
        <v>19</v>
      </c>
      <c r="F271" s="236" t="s">
        <v>420</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181</v>
      </c>
      <c r="AU271" s="243" t="s">
        <v>85</v>
      </c>
      <c r="AV271" s="13" t="s">
        <v>85</v>
      </c>
      <c r="AW271" s="13" t="s">
        <v>37</v>
      </c>
      <c r="AX271" s="13" t="s">
        <v>77</v>
      </c>
      <c r="AY271" s="243" t="s">
        <v>170</v>
      </c>
    </row>
    <row r="272" s="14" customFormat="1">
      <c r="A272" s="14"/>
      <c r="B272" s="244"/>
      <c r="C272" s="245"/>
      <c r="D272" s="234" t="s">
        <v>181</v>
      </c>
      <c r="E272" s="246" t="s">
        <v>19</v>
      </c>
      <c r="F272" s="247" t="s">
        <v>183</v>
      </c>
      <c r="G272" s="245"/>
      <c r="H272" s="248">
        <v>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181</v>
      </c>
      <c r="AU272" s="254" t="s">
        <v>85</v>
      </c>
      <c r="AV272" s="14" t="s">
        <v>177</v>
      </c>
      <c r="AW272" s="14" t="s">
        <v>37</v>
      </c>
      <c r="AX272" s="14" t="s">
        <v>81</v>
      </c>
      <c r="AY272" s="254" t="s">
        <v>170</v>
      </c>
    </row>
    <row r="273" s="13" customFormat="1">
      <c r="A273" s="13"/>
      <c r="B273" s="232"/>
      <c r="C273" s="233"/>
      <c r="D273" s="234" t="s">
        <v>181</v>
      </c>
      <c r="E273" s="233"/>
      <c r="F273" s="236" t="s">
        <v>197</v>
      </c>
      <c r="G273" s="233"/>
      <c r="H273" s="237">
        <v>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181</v>
      </c>
      <c r="AU273" s="243" t="s">
        <v>85</v>
      </c>
      <c r="AV273" s="13" t="s">
        <v>85</v>
      </c>
      <c r="AW273" s="13" t="s">
        <v>4</v>
      </c>
      <c r="AX273" s="13" t="s">
        <v>81</v>
      </c>
      <c r="AY273" s="243" t="s">
        <v>170</v>
      </c>
    </row>
    <row r="274" s="2" customFormat="1" ht="16.5" customHeight="1">
      <c r="A274" s="40"/>
      <c r="B274" s="41"/>
      <c r="C274" s="255" t="s">
        <v>421</v>
      </c>
      <c r="D274" s="255" t="s">
        <v>382</v>
      </c>
      <c r="E274" s="256" t="s">
        <v>422</v>
      </c>
      <c r="F274" s="257" t="s">
        <v>423</v>
      </c>
      <c r="G274" s="258" t="s">
        <v>194</v>
      </c>
      <c r="H274" s="259">
        <v>9</v>
      </c>
      <c r="I274" s="260"/>
      <c r="J274" s="261">
        <f>ROUND(I274*H274,2)</f>
        <v>0</v>
      </c>
      <c r="K274" s="257" t="s">
        <v>19</v>
      </c>
      <c r="L274" s="262"/>
      <c r="M274" s="263" t="s">
        <v>19</v>
      </c>
      <c r="N274" s="264" t="s">
        <v>48</v>
      </c>
      <c r="O274" s="86"/>
      <c r="P274" s="223">
        <f>O274*H274</f>
        <v>0</v>
      </c>
      <c r="Q274" s="223">
        <v>0.00089999999999999998</v>
      </c>
      <c r="R274" s="223">
        <f>Q274*H274</f>
        <v>0.0080999999999999996</v>
      </c>
      <c r="S274" s="223">
        <v>0</v>
      </c>
      <c r="T274" s="224">
        <f>S274*H274</f>
        <v>0</v>
      </c>
      <c r="U274" s="40"/>
      <c r="V274" s="40"/>
      <c r="W274" s="40"/>
      <c r="X274" s="40"/>
      <c r="Y274" s="40"/>
      <c r="Z274" s="40"/>
      <c r="AA274" s="40"/>
      <c r="AB274" s="40"/>
      <c r="AC274" s="40"/>
      <c r="AD274" s="40"/>
      <c r="AE274" s="40"/>
      <c r="AR274" s="225" t="s">
        <v>386</v>
      </c>
      <c r="AT274" s="225" t="s">
        <v>382</v>
      </c>
      <c r="AU274" s="225" t="s">
        <v>85</v>
      </c>
      <c r="AY274" s="19" t="s">
        <v>170</v>
      </c>
      <c r="BE274" s="226">
        <f>IF(N274="základní",J274,0)</f>
        <v>0</v>
      </c>
      <c r="BF274" s="226">
        <f>IF(N274="snížená",J274,0)</f>
        <v>0</v>
      </c>
      <c r="BG274" s="226">
        <f>IF(N274="zákl. přenesená",J274,0)</f>
        <v>0</v>
      </c>
      <c r="BH274" s="226">
        <f>IF(N274="sníž. přenesená",J274,0)</f>
        <v>0</v>
      </c>
      <c r="BI274" s="226">
        <f>IF(N274="nulová",J274,0)</f>
        <v>0</v>
      </c>
      <c r="BJ274" s="19" t="s">
        <v>81</v>
      </c>
      <c r="BK274" s="226">
        <f>ROUND(I274*H274,2)</f>
        <v>0</v>
      </c>
      <c r="BL274" s="19" t="s">
        <v>278</v>
      </c>
      <c r="BM274" s="225" t="s">
        <v>424</v>
      </c>
    </row>
    <row r="275" s="13" customFormat="1">
      <c r="A275" s="13"/>
      <c r="B275" s="232"/>
      <c r="C275" s="233"/>
      <c r="D275" s="234" t="s">
        <v>181</v>
      </c>
      <c r="E275" s="233"/>
      <c r="F275" s="236" t="s">
        <v>197</v>
      </c>
      <c r="G275" s="233"/>
      <c r="H275" s="237">
        <v>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181</v>
      </c>
      <c r="AU275" s="243" t="s">
        <v>85</v>
      </c>
      <c r="AV275" s="13" t="s">
        <v>85</v>
      </c>
      <c r="AW275" s="13" t="s">
        <v>4</v>
      </c>
      <c r="AX275" s="13" t="s">
        <v>81</v>
      </c>
      <c r="AY275" s="243" t="s">
        <v>170</v>
      </c>
    </row>
    <row r="276" s="2" customFormat="1" ht="78" customHeight="1">
      <c r="A276" s="40"/>
      <c r="B276" s="41"/>
      <c r="C276" s="214" t="s">
        <v>425</v>
      </c>
      <c r="D276" s="214" t="s">
        <v>172</v>
      </c>
      <c r="E276" s="215" t="s">
        <v>426</v>
      </c>
      <c r="F276" s="216" t="s">
        <v>427</v>
      </c>
      <c r="G276" s="217" t="s">
        <v>322</v>
      </c>
      <c r="H276" s="218">
        <v>1.2050000000000001</v>
      </c>
      <c r="I276" s="219"/>
      <c r="J276" s="220">
        <f>ROUND(I276*H276,2)</f>
        <v>0</v>
      </c>
      <c r="K276" s="216" t="s">
        <v>176</v>
      </c>
      <c r="L276" s="46"/>
      <c r="M276" s="221" t="s">
        <v>19</v>
      </c>
      <c r="N276" s="222" t="s">
        <v>48</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278</v>
      </c>
      <c r="AT276" s="225" t="s">
        <v>172</v>
      </c>
      <c r="AU276" s="225" t="s">
        <v>85</v>
      </c>
      <c r="AY276" s="19" t="s">
        <v>170</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278</v>
      </c>
      <c r="BM276" s="225" t="s">
        <v>428</v>
      </c>
    </row>
    <row r="277" s="2" customFormat="1">
      <c r="A277" s="40"/>
      <c r="B277" s="41"/>
      <c r="C277" s="42"/>
      <c r="D277" s="227" t="s">
        <v>179</v>
      </c>
      <c r="E277" s="42"/>
      <c r="F277" s="228" t="s">
        <v>429</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179</v>
      </c>
      <c r="AU277" s="19" t="s">
        <v>85</v>
      </c>
    </row>
    <row r="278" s="12" customFormat="1" ht="22.8" customHeight="1">
      <c r="A278" s="12"/>
      <c r="B278" s="198"/>
      <c r="C278" s="199"/>
      <c r="D278" s="200" t="s">
        <v>76</v>
      </c>
      <c r="E278" s="212" t="s">
        <v>430</v>
      </c>
      <c r="F278" s="212" t="s">
        <v>431</v>
      </c>
      <c r="G278" s="199"/>
      <c r="H278" s="199"/>
      <c r="I278" s="202"/>
      <c r="J278" s="213">
        <f>BK278</f>
        <v>0</v>
      </c>
      <c r="K278" s="199"/>
      <c r="L278" s="204"/>
      <c r="M278" s="205"/>
      <c r="N278" s="206"/>
      <c r="O278" s="206"/>
      <c r="P278" s="207">
        <f>SUM(P279:P300)</f>
        <v>0</v>
      </c>
      <c r="Q278" s="206"/>
      <c r="R278" s="207">
        <f>SUM(R279:R300)</f>
        <v>0</v>
      </c>
      <c r="S278" s="206"/>
      <c r="T278" s="208">
        <f>SUM(T279:T300)</f>
        <v>0.432</v>
      </c>
      <c r="U278" s="12"/>
      <c r="V278" s="12"/>
      <c r="W278" s="12"/>
      <c r="X278" s="12"/>
      <c r="Y278" s="12"/>
      <c r="Z278" s="12"/>
      <c r="AA278" s="12"/>
      <c r="AB278" s="12"/>
      <c r="AC278" s="12"/>
      <c r="AD278" s="12"/>
      <c r="AE278" s="12"/>
      <c r="AR278" s="209" t="s">
        <v>85</v>
      </c>
      <c r="AT278" s="210" t="s">
        <v>76</v>
      </c>
      <c r="AU278" s="210" t="s">
        <v>81</v>
      </c>
      <c r="AY278" s="209" t="s">
        <v>170</v>
      </c>
      <c r="BK278" s="211">
        <f>SUM(BK279:BK300)</f>
        <v>0</v>
      </c>
    </row>
    <row r="279" s="2" customFormat="1" ht="24.15" customHeight="1">
      <c r="A279" s="40"/>
      <c r="B279" s="41"/>
      <c r="C279" s="214" t="s">
        <v>432</v>
      </c>
      <c r="D279" s="214" t="s">
        <v>172</v>
      </c>
      <c r="E279" s="215" t="s">
        <v>433</v>
      </c>
      <c r="F279" s="216" t="s">
        <v>434</v>
      </c>
      <c r="G279" s="217" t="s">
        <v>194</v>
      </c>
      <c r="H279" s="218">
        <v>18</v>
      </c>
      <c r="I279" s="219"/>
      <c r="J279" s="220">
        <f>ROUND(I279*H279,2)</f>
        <v>0</v>
      </c>
      <c r="K279" s="216" t="s">
        <v>176</v>
      </c>
      <c r="L279" s="46"/>
      <c r="M279" s="221" t="s">
        <v>19</v>
      </c>
      <c r="N279" s="222" t="s">
        <v>48</v>
      </c>
      <c r="O279" s="86"/>
      <c r="P279" s="223">
        <f>O279*H279</f>
        <v>0</v>
      </c>
      <c r="Q279" s="223">
        <v>0</v>
      </c>
      <c r="R279" s="223">
        <f>Q279*H279</f>
        <v>0</v>
      </c>
      <c r="S279" s="223">
        <v>0.024</v>
      </c>
      <c r="T279" s="224">
        <f>S279*H279</f>
        <v>0.432</v>
      </c>
      <c r="U279" s="40"/>
      <c r="V279" s="40"/>
      <c r="W279" s="40"/>
      <c r="X279" s="40"/>
      <c r="Y279" s="40"/>
      <c r="Z279" s="40"/>
      <c r="AA279" s="40"/>
      <c r="AB279" s="40"/>
      <c r="AC279" s="40"/>
      <c r="AD279" s="40"/>
      <c r="AE279" s="40"/>
      <c r="AR279" s="225" t="s">
        <v>278</v>
      </c>
      <c r="AT279" s="225" t="s">
        <v>172</v>
      </c>
      <c r="AU279" s="225" t="s">
        <v>85</v>
      </c>
      <c r="AY279" s="19" t="s">
        <v>170</v>
      </c>
      <c r="BE279" s="226">
        <f>IF(N279="základní",J279,0)</f>
        <v>0</v>
      </c>
      <c r="BF279" s="226">
        <f>IF(N279="snížená",J279,0)</f>
        <v>0</v>
      </c>
      <c r="BG279" s="226">
        <f>IF(N279="zákl. přenesená",J279,0)</f>
        <v>0</v>
      </c>
      <c r="BH279" s="226">
        <f>IF(N279="sníž. přenesená",J279,0)</f>
        <v>0</v>
      </c>
      <c r="BI279" s="226">
        <f>IF(N279="nulová",J279,0)</f>
        <v>0</v>
      </c>
      <c r="BJ279" s="19" t="s">
        <v>81</v>
      </c>
      <c r="BK279" s="226">
        <f>ROUND(I279*H279,2)</f>
        <v>0</v>
      </c>
      <c r="BL279" s="19" t="s">
        <v>278</v>
      </c>
      <c r="BM279" s="225" t="s">
        <v>435</v>
      </c>
    </row>
    <row r="280" s="2" customFormat="1">
      <c r="A280" s="40"/>
      <c r="B280" s="41"/>
      <c r="C280" s="42"/>
      <c r="D280" s="227" t="s">
        <v>179</v>
      </c>
      <c r="E280" s="42"/>
      <c r="F280" s="228" t="s">
        <v>436</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179</v>
      </c>
      <c r="AU280" s="19" t="s">
        <v>85</v>
      </c>
    </row>
    <row r="281" s="13" customFormat="1">
      <c r="A281" s="13"/>
      <c r="B281" s="232"/>
      <c r="C281" s="233"/>
      <c r="D281" s="234" t="s">
        <v>181</v>
      </c>
      <c r="E281" s="235" t="s">
        <v>19</v>
      </c>
      <c r="F281" s="236" t="s">
        <v>85</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181</v>
      </c>
      <c r="AU281" s="243" t="s">
        <v>85</v>
      </c>
      <c r="AV281" s="13" t="s">
        <v>85</v>
      </c>
      <c r="AW281" s="13" t="s">
        <v>37</v>
      </c>
      <c r="AX281" s="13" t="s">
        <v>77</v>
      </c>
      <c r="AY281" s="243" t="s">
        <v>170</v>
      </c>
    </row>
    <row r="282" s="14" customFormat="1">
      <c r="A282" s="14"/>
      <c r="B282" s="244"/>
      <c r="C282" s="245"/>
      <c r="D282" s="234" t="s">
        <v>181</v>
      </c>
      <c r="E282" s="246" t="s">
        <v>19</v>
      </c>
      <c r="F282" s="247" t="s">
        <v>183</v>
      </c>
      <c r="G282" s="245"/>
      <c r="H282" s="248">
        <v>2</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181</v>
      </c>
      <c r="AU282" s="254" t="s">
        <v>85</v>
      </c>
      <c r="AV282" s="14" t="s">
        <v>177</v>
      </c>
      <c r="AW282" s="14" t="s">
        <v>37</v>
      </c>
      <c r="AX282" s="14" t="s">
        <v>81</v>
      </c>
      <c r="AY282" s="254" t="s">
        <v>170</v>
      </c>
    </row>
    <row r="283" s="13" customFormat="1">
      <c r="A283" s="13"/>
      <c r="B283" s="232"/>
      <c r="C283" s="233"/>
      <c r="D283" s="234" t="s">
        <v>181</v>
      </c>
      <c r="E283" s="233"/>
      <c r="F283" s="236" t="s">
        <v>202</v>
      </c>
      <c r="G283" s="233"/>
      <c r="H283" s="237">
        <v>18</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181</v>
      </c>
      <c r="AU283" s="243" t="s">
        <v>85</v>
      </c>
      <c r="AV283" s="13" t="s">
        <v>85</v>
      </c>
      <c r="AW283" s="13" t="s">
        <v>4</v>
      </c>
      <c r="AX283" s="13" t="s">
        <v>81</v>
      </c>
      <c r="AY283" s="243" t="s">
        <v>170</v>
      </c>
    </row>
    <row r="284" s="2" customFormat="1" ht="55.5" customHeight="1">
      <c r="A284" s="40"/>
      <c r="B284" s="41"/>
      <c r="C284" s="214" t="s">
        <v>437</v>
      </c>
      <c r="D284" s="214" t="s">
        <v>172</v>
      </c>
      <c r="E284" s="215" t="s">
        <v>438</v>
      </c>
      <c r="F284" s="216" t="s">
        <v>439</v>
      </c>
      <c r="G284" s="217" t="s">
        <v>194</v>
      </c>
      <c r="H284" s="218">
        <v>9</v>
      </c>
      <c r="I284" s="219"/>
      <c r="J284" s="220">
        <f>ROUND(I284*H284,2)</f>
        <v>0</v>
      </c>
      <c r="K284" s="216" t="s">
        <v>19</v>
      </c>
      <c r="L284" s="46"/>
      <c r="M284" s="221" t="s">
        <v>19</v>
      </c>
      <c r="N284" s="222" t="s">
        <v>48</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278</v>
      </c>
      <c r="AT284" s="225" t="s">
        <v>172</v>
      </c>
      <c r="AU284" s="225" t="s">
        <v>85</v>
      </c>
      <c r="AY284" s="19" t="s">
        <v>170</v>
      </c>
      <c r="BE284" s="226">
        <f>IF(N284="základní",J284,0)</f>
        <v>0</v>
      </c>
      <c r="BF284" s="226">
        <f>IF(N284="snížená",J284,0)</f>
        <v>0</v>
      </c>
      <c r="BG284" s="226">
        <f>IF(N284="zákl. přenesená",J284,0)</f>
        <v>0</v>
      </c>
      <c r="BH284" s="226">
        <f>IF(N284="sníž. přenesená",J284,0)</f>
        <v>0</v>
      </c>
      <c r="BI284" s="226">
        <f>IF(N284="nulová",J284,0)</f>
        <v>0</v>
      </c>
      <c r="BJ284" s="19" t="s">
        <v>81</v>
      </c>
      <c r="BK284" s="226">
        <f>ROUND(I284*H284,2)</f>
        <v>0</v>
      </c>
      <c r="BL284" s="19" t="s">
        <v>278</v>
      </c>
      <c r="BM284" s="225" t="s">
        <v>440</v>
      </c>
    </row>
    <row r="285" s="2" customFormat="1">
      <c r="A285" s="40"/>
      <c r="B285" s="41"/>
      <c r="C285" s="42"/>
      <c r="D285" s="234" t="s">
        <v>441</v>
      </c>
      <c r="E285" s="42"/>
      <c r="F285" s="265" t="s">
        <v>442</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441</v>
      </c>
      <c r="AU285" s="19" t="s">
        <v>85</v>
      </c>
    </row>
    <row r="286" s="13" customFormat="1">
      <c r="A286" s="13"/>
      <c r="B286" s="232"/>
      <c r="C286" s="233"/>
      <c r="D286" s="234" t="s">
        <v>181</v>
      </c>
      <c r="E286" s="235" t="s">
        <v>19</v>
      </c>
      <c r="F286" s="236" t="s">
        <v>81</v>
      </c>
      <c r="G286" s="233"/>
      <c r="H286" s="237">
        <v>1</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181</v>
      </c>
      <c r="AU286" s="243" t="s">
        <v>85</v>
      </c>
      <c r="AV286" s="13" t="s">
        <v>85</v>
      </c>
      <c r="AW286" s="13" t="s">
        <v>37</v>
      </c>
      <c r="AX286" s="13" t="s">
        <v>77</v>
      </c>
      <c r="AY286" s="243" t="s">
        <v>170</v>
      </c>
    </row>
    <row r="287" s="14" customFormat="1">
      <c r="A287" s="14"/>
      <c r="B287" s="244"/>
      <c r="C287" s="245"/>
      <c r="D287" s="234" t="s">
        <v>181</v>
      </c>
      <c r="E287" s="246" t="s">
        <v>19</v>
      </c>
      <c r="F287" s="247" t="s">
        <v>183</v>
      </c>
      <c r="G287" s="245"/>
      <c r="H287" s="248">
        <v>1</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181</v>
      </c>
      <c r="AU287" s="254" t="s">
        <v>85</v>
      </c>
      <c r="AV287" s="14" t="s">
        <v>177</v>
      </c>
      <c r="AW287" s="14" t="s">
        <v>37</v>
      </c>
      <c r="AX287" s="14" t="s">
        <v>81</v>
      </c>
      <c r="AY287" s="254" t="s">
        <v>170</v>
      </c>
    </row>
    <row r="288" s="13" customFormat="1">
      <c r="A288" s="13"/>
      <c r="B288" s="232"/>
      <c r="C288" s="233"/>
      <c r="D288" s="234" t="s">
        <v>181</v>
      </c>
      <c r="E288" s="233"/>
      <c r="F288" s="236" t="s">
        <v>197</v>
      </c>
      <c r="G288" s="233"/>
      <c r="H288" s="237">
        <v>9</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181</v>
      </c>
      <c r="AU288" s="243" t="s">
        <v>85</v>
      </c>
      <c r="AV288" s="13" t="s">
        <v>85</v>
      </c>
      <c r="AW288" s="13" t="s">
        <v>4</v>
      </c>
      <c r="AX288" s="13" t="s">
        <v>81</v>
      </c>
      <c r="AY288" s="243" t="s">
        <v>170</v>
      </c>
    </row>
    <row r="289" s="2" customFormat="1" ht="49.05" customHeight="1">
      <c r="A289" s="40"/>
      <c r="B289" s="41"/>
      <c r="C289" s="214" t="s">
        <v>443</v>
      </c>
      <c r="D289" s="214" t="s">
        <v>172</v>
      </c>
      <c r="E289" s="215" t="s">
        <v>444</v>
      </c>
      <c r="F289" s="216" t="s">
        <v>445</v>
      </c>
      <c r="G289" s="217" t="s">
        <v>194</v>
      </c>
      <c r="H289" s="218">
        <v>9</v>
      </c>
      <c r="I289" s="219"/>
      <c r="J289" s="220">
        <f>ROUND(I289*H289,2)</f>
        <v>0</v>
      </c>
      <c r="K289" s="216" t="s">
        <v>19</v>
      </c>
      <c r="L289" s="46"/>
      <c r="M289" s="221" t="s">
        <v>19</v>
      </c>
      <c r="N289" s="222" t="s">
        <v>48</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278</v>
      </c>
      <c r="AT289" s="225" t="s">
        <v>172</v>
      </c>
      <c r="AU289" s="225" t="s">
        <v>85</v>
      </c>
      <c r="AY289" s="19" t="s">
        <v>170</v>
      </c>
      <c r="BE289" s="226">
        <f>IF(N289="základní",J289,0)</f>
        <v>0</v>
      </c>
      <c r="BF289" s="226">
        <f>IF(N289="snížená",J289,0)</f>
        <v>0</v>
      </c>
      <c r="BG289" s="226">
        <f>IF(N289="zákl. přenesená",J289,0)</f>
        <v>0</v>
      </c>
      <c r="BH289" s="226">
        <f>IF(N289="sníž. přenesená",J289,0)</f>
        <v>0</v>
      </c>
      <c r="BI289" s="226">
        <f>IF(N289="nulová",J289,0)</f>
        <v>0</v>
      </c>
      <c r="BJ289" s="19" t="s">
        <v>81</v>
      </c>
      <c r="BK289" s="226">
        <f>ROUND(I289*H289,2)</f>
        <v>0</v>
      </c>
      <c r="BL289" s="19" t="s">
        <v>278</v>
      </c>
      <c r="BM289" s="225" t="s">
        <v>446</v>
      </c>
    </row>
    <row r="290" s="2" customFormat="1">
      <c r="A290" s="40"/>
      <c r="B290" s="41"/>
      <c r="C290" s="42"/>
      <c r="D290" s="234" t="s">
        <v>441</v>
      </c>
      <c r="E290" s="42"/>
      <c r="F290" s="265" t="s">
        <v>447</v>
      </c>
      <c r="G290" s="42"/>
      <c r="H290" s="42"/>
      <c r="I290" s="229"/>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441</v>
      </c>
      <c r="AU290" s="19" t="s">
        <v>85</v>
      </c>
    </row>
    <row r="291" s="13" customFormat="1">
      <c r="A291" s="13"/>
      <c r="B291" s="232"/>
      <c r="C291" s="233"/>
      <c r="D291" s="234" t="s">
        <v>181</v>
      </c>
      <c r="E291" s="235" t="s">
        <v>19</v>
      </c>
      <c r="F291" s="236" t="s">
        <v>81</v>
      </c>
      <c r="G291" s="233"/>
      <c r="H291" s="237">
        <v>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181</v>
      </c>
      <c r="AU291" s="243" t="s">
        <v>85</v>
      </c>
      <c r="AV291" s="13" t="s">
        <v>85</v>
      </c>
      <c r="AW291" s="13" t="s">
        <v>37</v>
      </c>
      <c r="AX291" s="13" t="s">
        <v>77</v>
      </c>
      <c r="AY291" s="243" t="s">
        <v>170</v>
      </c>
    </row>
    <row r="292" s="14" customFormat="1">
      <c r="A292" s="14"/>
      <c r="B292" s="244"/>
      <c r="C292" s="245"/>
      <c r="D292" s="234" t="s">
        <v>181</v>
      </c>
      <c r="E292" s="246" t="s">
        <v>19</v>
      </c>
      <c r="F292" s="247" t="s">
        <v>183</v>
      </c>
      <c r="G292" s="245"/>
      <c r="H292" s="248">
        <v>1</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181</v>
      </c>
      <c r="AU292" s="254" t="s">
        <v>85</v>
      </c>
      <c r="AV292" s="14" t="s">
        <v>177</v>
      </c>
      <c r="AW292" s="14" t="s">
        <v>37</v>
      </c>
      <c r="AX292" s="14" t="s">
        <v>81</v>
      </c>
      <c r="AY292" s="254" t="s">
        <v>170</v>
      </c>
    </row>
    <row r="293" s="13" customFormat="1">
      <c r="A293" s="13"/>
      <c r="B293" s="232"/>
      <c r="C293" s="233"/>
      <c r="D293" s="234" t="s">
        <v>181</v>
      </c>
      <c r="E293" s="233"/>
      <c r="F293" s="236" t="s">
        <v>197</v>
      </c>
      <c r="G293" s="233"/>
      <c r="H293" s="237">
        <v>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181</v>
      </c>
      <c r="AU293" s="243" t="s">
        <v>85</v>
      </c>
      <c r="AV293" s="13" t="s">
        <v>85</v>
      </c>
      <c r="AW293" s="13" t="s">
        <v>4</v>
      </c>
      <c r="AX293" s="13" t="s">
        <v>81</v>
      </c>
      <c r="AY293" s="243" t="s">
        <v>170</v>
      </c>
    </row>
    <row r="294" s="2" customFormat="1" ht="49.05" customHeight="1">
      <c r="A294" s="40"/>
      <c r="B294" s="41"/>
      <c r="C294" s="214" t="s">
        <v>448</v>
      </c>
      <c r="D294" s="214" t="s">
        <v>172</v>
      </c>
      <c r="E294" s="215" t="s">
        <v>449</v>
      </c>
      <c r="F294" s="216" t="s">
        <v>450</v>
      </c>
      <c r="G294" s="217" t="s">
        <v>194</v>
      </c>
      <c r="H294" s="218">
        <v>9</v>
      </c>
      <c r="I294" s="219"/>
      <c r="J294" s="220">
        <f>ROUND(I294*H294,2)</f>
        <v>0</v>
      </c>
      <c r="K294" s="216" t="s">
        <v>19</v>
      </c>
      <c r="L294" s="46"/>
      <c r="M294" s="221" t="s">
        <v>19</v>
      </c>
      <c r="N294" s="222" t="s">
        <v>48</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278</v>
      </c>
      <c r="AT294" s="225" t="s">
        <v>172</v>
      </c>
      <c r="AU294" s="225" t="s">
        <v>85</v>
      </c>
      <c r="AY294" s="19" t="s">
        <v>170</v>
      </c>
      <c r="BE294" s="226">
        <f>IF(N294="základní",J294,0)</f>
        <v>0</v>
      </c>
      <c r="BF294" s="226">
        <f>IF(N294="snížená",J294,0)</f>
        <v>0</v>
      </c>
      <c r="BG294" s="226">
        <f>IF(N294="zákl. přenesená",J294,0)</f>
        <v>0</v>
      </c>
      <c r="BH294" s="226">
        <f>IF(N294="sníž. přenesená",J294,0)</f>
        <v>0</v>
      </c>
      <c r="BI294" s="226">
        <f>IF(N294="nulová",J294,0)</f>
        <v>0</v>
      </c>
      <c r="BJ294" s="19" t="s">
        <v>81</v>
      </c>
      <c r="BK294" s="226">
        <f>ROUND(I294*H294,2)</f>
        <v>0</v>
      </c>
      <c r="BL294" s="19" t="s">
        <v>278</v>
      </c>
      <c r="BM294" s="225" t="s">
        <v>451</v>
      </c>
    </row>
    <row r="295" s="2" customFormat="1">
      <c r="A295" s="40"/>
      <c r="B295" s="41"/>
      <c r="C295" s="42"/>
      <c r="D295" s="234" t="s">
        <v>441</v>
      </c>
      <c r="E295" s="42"/>
      <c r="F295" s="265" t="s">
        <v>447</v>
      </c>
      <c r="G295" s="42"/>
      <c r="H295" s="42"/>
      <c r="I295" s="229"/>
      <c r="J295" s="42"/>
      <c r="K295" s="42"/>
      <c r="L295" s="46"/>
      <c r="M295" s="230"/>
      <c r="N295" s="231"/>
      <c r="O295" s="86"/>
      <c r="P295" s="86"/>
      <c r="Q295" s="86"/>
      <c r="R295" s="86"/>
      <c r="S295" s="86"/>
      <c r="T295" s="87"/>
      <c r="U295" s="40"/>
      <c r="V295" s="40"/>
      <c r="W295" s="40"/>
      <c r="X295" s="40"/>
      <c r="Y295" s="40"/>
      <c r="Z295" s="40"/>
      <c r="AA295" s="40"/>
      <c r="AB295" s="40"/>
      <c r="AC295" s="40"/>
      <c r="AD295" s="40"/>
      <c r="AE295" s="40"/>
      <c r="AT295" s="19" t="s">
        <v>441</v>
      </c>
      <c r="AU295" s="19" t="s">
        <v>85</v>
      </c>
    </row>
    <row r="296" s="13" customFormat="1">
      <c r="A296" s="13"/>
      <c r="B296" s="232"/>
      <c r="C296" s="233"/>
      <c r="D296" s="234" t="s">
        <v>181</v>
      </c>
      <c r="E296" s="235" t="s">
        <v>19</v>
      </c>
      <c r="F296" s="236" t="s">
        <v>81</v>
      </c>
      <c r="G296" s="233"/>
      <c r="H296" s="237">
        <v>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181</v>
      </c>
      <c r="AU296" s="243" t="s">
        <v>85</v>
      </c>
      <c r="AV296" s="13" t="s">
        <v>85</v>
      </c>
      <c r="AW296" s="13" t="s">
        <v>37</v>
      </c>
      <c r="AX296" s="13" t="s">
        <v>77</v>
      </c>
      <c r="AY296" s="243" t="s">
        <v>170</v>
      </c>
    </row>
    <row r="297" s="14" customFormat="1">
      <c r="A297" s="14"/>
      <c r="B297" s="244"/>
      <c r="C297" s="245"/>
      <c r="D297" s="234" t="s">
        <v>181</v>
      </c>
      <c r="E297" s="246" t="s">
        <v>19</v>
      </c>
      <c r="F297" s="247" t="s">
        <v>183</v>
      </c>
      <c r="G297" s="245"/>
      <c r="H297" s="248">
        <v>1</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181</v>
      </c>
      <c r="AU297" s="254" t="s">
        <v>85</v>
      </c>
      <c r="AV297" s="14" t="s">
        <v>177</v>
      </c>
      <c r="AW297" s="14" t="s">
        <v>37</v>
      </c>
      <c r="AX297" s="14" t="s">
        <v>81</v>
      </c>
      <c r="AY297" s="254" t="s">
        <v>170</v>
      </c>
    </row>
    <row r="298" s="13" customFormat="1">
      <c r="A298" s="13"/>
      <c r="B298" s="232"/>
      <c r="C298" s="233"/>
      <c r="D298" s="234" t="s">
        <v>181</v>
      </c>
      <c r="E298" s="233"/>
      <c r="F298" s="236" t="s">
        <v>197</v>
      </c>
      <c r="G298" s="233"/>
      <c r="H298" s="237">
        <v>9</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181</v>
      </c>
      <c r="AU298" s="243" t="s">
        <v>85</v>
      </c>
      <c r="AV298" s="13" t="s">
        <v>85</v>
      </c>
      <c r="AW298" s="13" t="s">
        <v>4</v>
      </c>
      <c r="AX298" s="13" t="s">
        <v>81</v>
      </c>
      <c r="AY298" s="243" t="s">
        <v>170</v>
      </c>
    </row>
    <row r="299" s="2" customFormat="1" ht="49.05" customHeight="1">
      <c r="A299" s="40"/>
      <c r="B299" s="41"/>
      <c r="C299" s="214" t="s">
        <v>452</v>
      </c>
      <c r="D299" s="214" t="s">
        <v>172</v>
      </c>
      <c r="E299" s="215" t="s">
        <v>453</v>
      </c>
      <c r="F299" s="216" t="s">
        <v>454</v>
      </c>
      <c r="G299" s="217" t="s">
        <v>455</v>
      </c>
      <c r="H299" s="266"/>
      <c r="I299" s="219"/>
      <c r="J299" s="220">
        <f>ROUND(I299*H299,2)</f>
        <v>0</v>
      </c>
      <c r="K299" s="216" t="s">
        <v>176</v>
      </c>
      <c r="L299" s="46"/>
      <c r="M299" s="221" t="s">
        <v>19</v>
      </c>
      <c r="N299" s="222" t="s">
        <v>48</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278</v>
      </c>
      <c r="AT299" s="225" t="s">
        <v>172</v>
      </c>
      <c r="AU299" s="225" t="s">
        <v>85</v>
      </c>
      <c r="AY299" s="19" t="s">
        <v>170</v>
      </c>
      <c r="BE299" s="226">
        <f>IF(N299="základní",J299,0)</f>
        <v>0</v>
      </c>
      <c r="BF299" s="226">
        <f>IF(N299="snížená",J299,0)</f>
        <v>0</v>
      </c>
      <c r="BG299" s="226">
        <f>IF(N299="zákl. přenesená",J299,0)</f>
        <v>0</v>
      </c>
      <c r="BH299" s="226">
        <f>IF(N299="sníž. přenesená",J299,0)</f>
        <v>0</v>
      </c>
      <c r="BI299" s="226">
        <f>IF(N299="nulová",J299,0)</f>
        <v>0</v>
      </c>
      <c r="BJ299" s="19" t="s">
        <v>81</v>
      </c>
      <c r="BK299" s="226">
        <f>ROUND(I299*H299,2)</f>
        <v>0</v>
      </c>
      <c r="BL299" s="19" t="s">
        <v>278</v>
      </c>
      <c r="BM299" s="225" t="s">
        <v>456</v>
      </c>
    </row>
    <row r="300" s="2" customFormat="1">
      <c r="A300" s="40"/>
      <c r="B300" s="41"/>
      <c r="C300" s="42"/>
      <c r="D300" s="227" t="s">
        <v>179</v>
      </c>
      <c r="E300" s="42"/>
      <c r="F300" s="228" t="s">
        <v>457</v>
      </c>
      <c r="G300" s="42"/>
      <c r="H300" s="42"/>
      <c r="I300" s="229"/>
      <c r="J300" s="42"/>
      <c r="K300" s="42"/>
      <c r="L300" s="46"/>
      <c r="M300" s="230"/>
      <c r="N300" s="231"/>
      <c r="O300" s="86"/>
      <c r="P300" s="86"/>
      <c r="Q300" s="86"/>
      <c r="R300" s="86"/>
      <c r="S300" s="86"/>
      <c r="T300" s="87"/>
      <c r="U300" s="40"/>
      <c r="V300" s="40"/>
      <c r="W300" s="40"/>
      <c r="X300" s="40"/>
      <c r="Y300" s="40"/>
      <c r="Z300" s="40"/>
      <c r="AA300" s="40"/>
      <c r="AB300" s="40"/>
      <c r="AC300" s="40"/>
      <c r="AD300" s="40"/>
      <c r="AE300" s="40"/>
      <c r="AT300" s="19" t="s">
        <v>179</v>
      </c>
      <c r="AU300" s="19" t="s">
        <v>85</v>
      </c>
    </row>
    <row r="301" s="12" customFormat="1" ht="22.8" customHeight="1">
      <c r="A301" s="12"/>
      <c r="B301" s="198"/>
      <c r="C301" s="199"/>
      <c r="D301" s="200" t="s">
        <v>76</v>
      </c>
      <c r="E301" s="212" t="s">
        <v>458</v>
      </c>
      <c r="F301" s="212" t="s">
        <v>459</v>
      </c>
      <c r="G301" s="199"/>
      <c r="H301" s="199"/>
      <c r="I301" s="202"/>
      <c r="J301" s="213">
        <f>BK301</f>
        <v>0</v>
      </c>
      <c r="K301" s="199"/>
      <c r="L301" s="204"/>
      <c r="M301" s="205"/>
      <c r="N301" s="206"/>
      <c r="O301" s="206"/>
      <c r="P301" s="207">
        <f>SUM(P302:P374)</f>
        <v>0</v>
      </c>
      <c r="Q301" s="206"/>
      <c r="R301" s="207">
        <f>SUM(R302:R374)</f>
        <v>5.1419309399999991</v>
      </c>
      <c r="S301" s="206"/>
      <c r="T301" s="208">
        <f>SUM(T302:T374)</f>
        <v>0.70847099999999996</v>
      </c>
      <c r="U301" s="12"/>
      <c r="V301" s="12"/>
      <c r="W301" s="12"/>
      <c r="X301" s="12"/>
      <c r="Y301" s="12"/>
      <c r="Z301" s="12"/>
      <c r="AA301" s="12"/>
      <c r="AB301" s="12"/>
      <c r="AC301" s="12"/>
      <c r="AD301" s="12"/>
      <c r="AE301" s="12"/>
      <c r="AR301" s="209" t="s">
        <v>85</v>
      </c>
      <c r="AT301" s="210" t="s">
        <v>76</v>
      </c>
      <c r="AU301" s="210" t="s">
        <v>81</v>
      </c>
      <c r="AY301" s="209" t="s">
        <v>170</v>
      </c>
      <c r="BK301" s="211">
        <f>SUM(BK302:BK374)</f>
        <v>0</v>
      </c>
    </row>
    <row r="302" s="2" customFormat="1" ht="16.5" customHeight="1">
      <c r="A302" s="40"/>
      <c r="B302" s="41"/>
      <c r="C302" s="214" t="s">
        <v>460</v>
      </c>
      <c r="D302" s="214" t="s">
        <v>172</v>
      </c>
      <c r="E302" s="215" t="s">
        <v>461</v>
      </c>
      <c r="F302" s="216" t="s">
        <v>462</v>
      </c>
      <c r="G302" s="217" t="s">
        <v>175</v>
      </c>
      <c r="H302" s="218">
        <v>20.07</v>
      </c>
      <c r="I302" s="219"/>
      <c r="J302" s="220">
        <f>ROUND(I302*H302,2)</f>
        <v>0</v>
      </c>
      <c r="K302" s="216" t="s">
        <v>176</v>
      </c>
      <c r="L302" s="46"/>
      <c r="M302" s="221" t="s">
        <v>19</v>
      </c>
      <c r="N302" s="222" t="s">
        <v>48</v>
      </c>
      <c r="O302" s="86"/>
      <c r="P302" s="223">
        <f>O302*H302</f>
        <v>0</v>
      </c>
      <c r="Q302" s="223">
        <v>0</v>
      </c>
      <c r="R302" s="223">
        <f>Q302*H302</f>
        <v>0</v>
      </c>
      <c r="S302" s="223">
        <v>0.035299999999999998</v>
      </c>
      <c r="T302" s="224">
        <f>S302*H302</f>
        <v>0.70847099999999996</v>
      </c>
      <c r="U302" s="40"/>
      <c r="V302" s="40"/>
      <c r="W302" s="40"/>
      <c r="X302" s="40"/>
      <c r="Y302" s="40"/>
      <c r="Z302" s="40"/>
      <c r="AA302" s="40"/>
      <c r="AB302" s="40"/>
      <c r="AC302" s="40"/>
      <c r="AD302" s="40"/>
      <c r="AE302" s="40"/>
      <c r="AR302" s="225" t="s">
        <v>278</v>
      </c>
      <c r="AT302" s="225" t="s">
        <v>172</v>
      </c>
      <c r="AU302" s="225" t="s">
        <v>85</v>
      </c>
      <c r="AY302" s="19" t="s">
        <v>170</v>
      </c>
      <c r="BE302" s="226">
        <f>IF(N302="základní",J302,0)</f>
        <v>0</v>
      </c>
      <c r="BF302" s="226">
        <f>IF(N302="snížená",J302,0)</f>
        <v>0</v>
      </c>
      <c r="BG302" s="226">
        <f>IF(N302="zákl. přenesená",J302,0)</f>
        <v>0</v>
      </c>
      <c r="BH302" s="226">
        <f>IF(N302="sníž. přenesená",J302,0)</f>
        <v>0</v>
      </c>
      <c r="BI302" s="226">
        <f>IF(N302="nulová",J302,0)</f>
        <v>0</v>
      </c>
      <c r="BJ302" s="19" t="s">
        <v>81</v>
      </c>
      <c r="BK302" s="226">
        <f>ROUND(I302*H302,2)</f>
        <v>0</v>
      </c>
      <c r="BL302" s="19" t="s">
        <v>278</v>
      </c>
      <c r="BM302" s="225" t="s">
        <v>463</v>
      </c>
    </row>
    <row r="303" s="2" customFormat="1">
      <c r="A303" s="40"/>
      <c r="B303" s="41"/>
      <c r="C303" s="42"/>
      <c r="D303" s="227" t="s">
        <v>179</v>
      </c>
      <c r="E303" s="42"/>
      <c r="F303" s="228" t="s">
        <v>464</v>
      </c>
      <c r="G303" s="42"/>
      <c r="H303" s="42"/>
      <c r="I303" s="229"/>
      <c r="J303" s="42"/>
      <c r="K303" s="42"/>
      <c r="L303" s="46"/>
      <c r="M303" s="230"/>
      <c r="N303" s="231"/>
      <c r="O303" s="86"/>
      <c r="P303" s="86"/>
      <c r="Q303" s="86"/>
      <c r="R303" s="86"/>
      <c r="S303" s="86"/>
      <c r="T303" s="87"/>
      <c r="U303" s="40"/>
      <c r="V303" s="40"/>
      <c r="W303" s="40"/>
      <c r="X303" s="40"/>
      <c r="Y303" s="40"/>
      <c r="Z303" s="40"/>
      <c r="AA303" s="40"/>
      <c r="AB303" s="40"/>
      <c r="AC303" s="40"/>
      <c r="AD303" s="40"/>
      <c r="AE303" s="40"/>
      <c r="AT303" s="19" t="s">
        <v>179</v>
      </c>
      <c r="AU303" s="19" t="s">
        <v>85</v>
      </c>
    </row>
    <row r="304" s="13" customFormat="1">
      <c r="A304" s="13"/>
      <c r="B304" s="232"/>
      <c r="C304" s="233"/>
      <c r="D304" s="234" t="s">
        <v>181</v>
      </c>
      <c r="E304" s="235" t="s">
        <v>19</v>
      </c>
      <c r="F304" s="236" t="s">
        <v>465</v>
      </c>
      <c r="G304" s="233"/>
      <c r="H304" s="237">
        <v>2.23</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181</v>
      </c>
      <c r="AU304" s="243" t="s">
        <v>85</v>
      </c>
      <c r="AV304" s="13" t="s">
        <v>85</v>
      </c>
      <c r="AW304" s="13" t="s">
        <v>37</v>
      </c>
      <c r="AX304" s="13" t="s">
        <v>77</v>
      </c>
      <c r="AY304" s="243" t="s">
        <v>170</v>
      </c>
    </row>
    <row r="305" s="14" customFormat="1">
      <c r="A305" s="14"/>
      <c r="B305" s="244"/>
      <c r="C305" s="245"/>
      <c r="D305" s="234" t="s">
        <v>181</v>
      </c>
      <c r="E305" s="246" t="s">
        <v>19</v>
      </c>
      <c r="F305" s="247" t="s">
        <v>183</v>
      </c>
      <c r="G305" s="245"/>
      <c r="H305" s="248">
        <v>2.23</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181</v>
      </c>
      <c r="AU305" s="254" t="s">
        <v>85</v>
      </c>
      <c r="AV305" s="14" t="s">
        <v>177</v>
      </c>
      <c r="AW305" s="14" t="s">
        <v>37</v>
      </c>
      <c r="AX305" s="14" t="s">
        <v>81</v>
      </c>
      <c r="AY305" s="254" t="s">
        <v>170</v>
      </c>
    </row>
    <row r="306" s="13" customFormat="1">
      <c r="A306" s="13"/>
      <c r="B306" s="232"/>
      <c r="C306" s="233"/>
      <c r="D306" s="234" t="s">
        <v>181</v>
      </c>
      <c r="E306" s="233"/>
      <c r="F306" s="236" t="s">
        <v>466</v>
      </c>
      <c r="G306" s="233"/>
      <c r="H306" s="237">
        <v>20.07</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181</v>
      </c>
      <c r="AU306" s="243" t="s">
        <v>85</v>
      </c>
      <c r="AV306" s="13" t="s">
        <v>85</v>
      </c>
      <c r="AW306" s="13" t="s">
        <v>4</v>
      </c>
      <c r="AX306" s="13" t="s">
        <v>81</v>
      </c>
      <c r="AY306" s="243" t="s">
        <v>170</v>
      </c>
    </row>
    <row r="307" s="2" customFormat="1" ht="24.15" customHeight="1">
      <c r="A307" s="40"/>
      <c r="B307" s="41"/>
      <c r="C307" s="214" t="s">
        <v>467</v>
      </c>
      <c r="D307" s="214" t="s">
        <v>172</v>
      </c>
      <c r="E307" s="215" t="s">
        <v>468</v>
      </c>
      <c r="F307" s="216" t="s">
        <v>469</v>
      </c>
      <c r="G307" s="217" t="s">
        <v>175</v>
      </c>
      <c r="H307" s="218">
        <v>122.13</v>
      </c>
      <c r="I307" s="219"/>
      <c r="J307" s="220">
        <f>ROUND(I307*H307,2)</f>
        <v>0</v>
      </c>
      <c r="K307" s="216" t="s">
        <v>19</v>
      </c>
      <c r="L307" s="46"/>
      <c r="M307" s="221" t="s">
        <v>19</v>
      </c>
      <c r="N307" s="222" t="s">
        <v>48</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278</v>
      </c>
      <c r="AT307" s="225" t="s">
        <v>172</v>
      </c>
      <c r="AU307" s="225" t="s">
        <v>85</v>
      </c>
      <c r="AY307" s="19" t="s">
        <v>170</v>
      </c>
      <c r="BE307" s="226">
        <f>IF(N307="základní",J307,0)</f>
        <v>0</v>
      </c>
      <c r="BF307" s="226">
        <f>IF(N307="snížená",J307,0)</f>
        <v>0</v>
      </c>
      <c r="BG307" s="226">
        <f>IF(N307="zákl. přenesená",J307,0)</f>
        <v>0</v>
      </c>
      <c r="BH307" s="226">
        <f>IF(N307="sníž. přenesená",J307,0)</f>
        <v>0</v>
      </c>
      <c r="BI307" s="226">
        <f>IF(N307="nulová",J307,0)</f>
        <v>0</v>
      </c>
      <c r="BJ307" s="19" t="s">
        <v>81</v>
      </c>
      <c r="BK307" s="226">
        <f>ROUND(I307*H307,2)</f>
        <v>0</v>
      </c>
      <c r="BL307" s="19" t="s">
        <v>278</v>
      </c>
      <c r="BM307" s="225" t="s">
        <v>470</v>
      </c>
    </row>
    <row r="308" s="13" customFormat="1">
      <c r="A308" s="13"/>
      <c r="B308" s="232"/>
      <c r="C308" s="233"/>
      <c r="D308" s="234" t="s">
        <v>181</v>
      </c>
      <c r="E308" s="235" t="s">
        <v>19</v>
      </c>
      <c r="F308" s="236" t="s">
        <v>316</v>
      </c>
      <c r="G308" s="233"/>
      <c r="H308" s="237">
        <v>3.5899999999999999</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181</v>
      </c>
      <c r="AU308" s="243" t="s">
        <v>85</v>
      </c>
      <c r="AV308" s="13" t="s">
        <v>85</v>
      </c>
      <c r="AW308" s="13" t="s">
        <v>37</v>
      </c>
      <c r="AX308" s="13" t="s">
        <v>77</v>
      </c>
      <c r="AY308" s="243" t="s">
        <v>170</v>
      </c>
    </row>
    <row r="309" s="13" customFormat="1">
      <c r="A309" s="13"/>
      <c r="B309" s="232"/>
      <c r="C309" s="233"/>
      <c r="D309" s="234" t="s">
        <v>181</v>
      </c>
      <c r="E309" s="235" t="s">
        <v>19</v>
      </c>
      <c r="F309" s="236" t="s">
        <v>471</v>
      </c>
      <c r="G309" s="233"/>
      <c r="H309" s="237">
        <v>9.9800000000000004</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181</v>
      </c>
      <c r="AU309" s="243" t="s">
        <v>85</v>
      </c>
      <c r="AV309" s="13" t="s">
        <v>85</v>
      </c>
      <c r="AW309" s="13" t="s">
        <v>37</v>
      </c>
      <c r="AX309" s="13" t="s">
        <v>77</v>
      </c>
      <c r="AY309" s="243" t="s">
        <v>170</v>
      </c>
    </row>
    <row r="310" s="14" customFormat="1">
      <c r="A310" s="14"/>
      <c r="B310" s="244"/>
      <c r="C310" s="245"/>
      <c r="D310" s="234" t="s">
        <v>181</v>
      </c>
      <c r="E310" s="246" t="s">
        <v>19</v>
      </c>
      <c r="F310" s="247" t="s">
        <v>183</v>
      </c>
      <c r="G310" s="245"/>
      <c r="H310" s="248">
        <v>13.57</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181</v>
      </c>
      <c r="AU310" s="254" t="s">
        <v>85</v>
      </c>
      <c r="AV310" s="14" t="s">
        <v>177</v>
      </c>
      <c r="AW310" s="14" t="s">
        <v>37</v>
      </c>
      <c r="AX310" s="14" t="s">
        <v>81</v>
      </c>
      <c r="AY310" s="254" t="s">
        <v>170</v>
      </c>
    </row>
    <row r="311" s="13" customFormat="1">
      <c r="A311" s="13"/>
      <c r="B311" s="232"/>
      <c r="C311" s="233"/>
      <c r="D311" s="234" t="s">
        <v>181</v>
      </c>
      <c r="E311" s="233"/>
      <c r="F311" s="236" t="s">
        <v>472</v>
      </c>
      <c r="G311" s="233"/>
      <c r="H311" s="237">
        <v>122.13</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181</v>
      </c>
      <c r="AU311" s="243" t="s">
        <v>85</v>
      </c>
      <c r="AV311" s="13" t="s">
        <v>85</v>
      </c>
      <c r="AW311" s="13" t="s">
        <v>4</v>
      </c>
      <c r="AX311" s="13" t="s">
        <v>81</v>
      </c>
      <c r="AY311" s="243" t="s">
        <v>170</v>
      </c>
    </row>
    <row r="312" s="2" customFormat="1" ht="24.15" customHeight="1">
      <c r="A312" s="40"/>
      <c r="B312" s="41"/>
      <c r="C312" s="214" t="s">
        <v>473</v>
      </c>
      <c r="D312" s="214" t="s">
        <v>172</v>
      </c>
      <c r="E312" s="215" t="s">
        <v>474</v>
      </c>
      <c r="F312" s="216" t="s">
        <v>475</v>
      </c>
      <c r="G312" s="217" t="s">
        <v>175</v>
      </c>
      <c r="H312" s="218">
        <v>122.13</v>
      </c>
      <c r="I312" s="219"/>
      <c r="J312" s="220">
        <f>ROUND(I312*H312,2)</f>
        <v>0</v>
      </c>
      <c r="K312" s="216" t="s">
        <v>176</v>
      </c>
      <c r="L312" s="46"/>
      <c r="M312" s="221" t="s">
        <v>19</v>
      </c>
      <c r="N312" s="222" t="s">
        <v>48</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278</v>
      </c>
      <c r="AT312" s="225" t="s">
        <v>172</v>
      </c>
      <c r="AU312" s="225" t="s">
        <v>85</v>
      </c>
      <c r="AY312" s="19" t="s">
        <v>170</v>
      </c>
      <c r="BE312" s="226">
        <f>IF(N312="základní",J312,0)</f>
        <v>0</v>
      </c>
      <c r="BF312" s="226">
        <f>IF(N312="snížená",J312,0)</f>
        <v>0</v>
      </c>
      <c r="BG312" s="226">
        <f>IF(N312="zákl. přenesená",J312,0)</f>
        <v>0</v>
      </c>
      <c r="BH312" s="226">
        <f>IF(N312="sníž. přenesená",J312,0)</f>
        <v>0</v>
      </c>
      <c r="BI312" s="226">
        <f>IF(N312="nulová",J312,0)</f>
        <v>0</v>
      </c>
      <c r="BJ312" s="19" t="s">
        <v>81</v>
      </c>
      <c r="BK312" s="226">
        <f>ROUND(I312*H312,2)</f>
        <v>0</v>
      </c>
      <c r="BL312" s="19" t="s">
        <v>278</v>
      </c>
      <c r="BM312" s="225" t="s">
        <v>476</v>
      </c>
    </row>
    <row r="313" s="2" customFormat="1">
      <c r="A313" s="40"/>
      <c r="B313" s="41"/>
      <c r="C313" s="42"/>
      <c r="D313" s="227" t="s">
        <v>179</v>
      </c>
      <c r="E313" s="42"/>
      <c r="F313" s="228" t="s">
        <v>477</v>
      </c>
      <c r="G313" s="42"/>
      <c r="H313" s="42"/>
      <c r="I313" s="229"/>
      <c r="J313" s="42"/>
      <c r="K313" s="42"/>
      <c r="L313" s="46"/>
      <c r="M313" s="230"/>
      <c r="N313" s="231"/>
      <c r="O313" s="86"/>
      <c r="P313" s="86"/>
      <c r="Q313" s="86"/>
      <c r="R313" s="86"/>
      <c r="S313" s="86"/>
      <c r="T313" s="87"/>
      <c r="U313" s="40"/>
      <c r="V313" s="40"/>
      <c r="W313" s="40"/>
      <c r="X313" s="40"/>
      <c r="Y313" s="40"/>
      <c r="Z313" s="40"/>
      <c r="AA313" s="40"/>
      <c r="AB313" s="40"/>
      <c r="AC313" s="40"/>
      <c r="AD313" s="40"/>
      <c r="AE313" s="40"/>
      <c r="AT313" s="19" t="s">
        <v>179</v>
      </c>
      <c r="AU313" s="19" t="s">
        <v>85</v>
      </c>
    </row>
    <row r="314" s="13" customFormat="1">
      <c r="A314" s="13"/>
      <c r="B314" s="232"/>
      <c r="C314" s="233"/>
      <c r="D314" s="234" t="s">
        <v>181</v>
      </c>
      <c r="E314" s="233"/>
      <c r="F314" s="236" t="s">
        <v>472</v>
      </c>
      <c r="G314" s="233"/>
      <c r="H314" s="237">
        <v>122.13</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181</v>
      </c>
      <c r="AU314" s="243" t="s">
        <v>85</v>
      </c>
      <c r="AV314" s="13" t="s">
        <v>85</v>
      </c>
      <c r="AW314" s="13" t="s">
        <v>4</v>
      </c>
      <c r="AX314" s="13" t="s">
        <v>81</v>
      </c>
      <c r="AY314" s="243" t="s">
        <v>170</v>
      </c>
    </row>
    <row r="315" s="2" customFormat="1" ht="37.8" customHeight="1">
      <c r="A315" s="40"/>
      <c r="B315" s="41"/>
      <c r="C315" s="214" t="s">
        <v>478</v>
      </c>
      <c r="D315" s="214" t="s">
        <v>172</v>
      </c>
      <c r="E315" s="215" t="s">
        <v>479</v>
      </c>
      <c r="F315" s="216" t="s">
        <v>480</v>
      </c>
      <c r="G315" s="217" t="s">
        <v>175</v>
      </c>
      <c r="H315" s="218">
        <v>122.13</v>
      </c>
      <c r="I315" s="219"/>
      <c r="J315" s="220">
        <f>ROUND(I315*H315,2)</f>
        <v>0</v>
      </c>
      <c r="K315" s="216" t="s">
        <v>19</v>
      </c>
      <c r="L315" s="46"/>
      <c r="M315" s="221" t="s">
        <v>19</v>
      </c>
      <c r="N315" s="222" t="s">
        <v>48</v>
      </c>
      <c r="O315" s="86"/>
      <c r="P315" s="223">
        <f>O315*H315</f>
        <v>0</v>
      </c>
      <c r="Q315" s="223">
        <v>0.0075799999999999999</v>
      </c>
      <c r="R315" s="223">
        <f>Q315*H315</f>
        <v>0.92574539999999994</v>
      </c>
      <c r="S315" s="223">
        <v>0</v>
      </c>
      <c r="T315" s="224">
        <f>S315*H315</f>
        <v>0</v>
      </c>
      <c r="U315" s="40"/>
      <c r="V315" s="40"/>
      <c r="W315" s="40"/>
      <c r="X315" s="40"/>
      <c r="Y315" s="40"/>
      <c r="Z315" s="40"/>
      <c r="AA315" s="40"/>
      <c r="AB315" s="40"/>
      <c r="AC315" s="40"/>
      <c r="AD315" s="40"/>
      <c r="AE315" s="40"/>
      <c r="AR315" s="225" t="s">
        <v>278</v>
      </c>
      <c r="AT315" s="225" t="s">
        <v>172</v>
      </c>
      <c r="AU315" s="225" t="s">
        <v>85</v>
      </c>
      <c r="AY315" s="19" t="s">
        <v>170</v>
      </c>
      <c r="BE315" s="226">
        <f>IF(N315="základní",J315,0)</f>
        <v>0</v>
      </c>
      <c r="BF315" s="226">
        <f>IF(N315="snížená",J315,0)</f>
        <v>0</v>
      </c>
      <c r="BG315" s="226">
        <f>IF(N315="zákl. přenesená",J315,0)</f>
        <v>0</v>
      </c>
      <c r="BH315" s="226">
        <f>IF(N315="sníž. přenesená",J315,0)</f>
        <v>0</v>
      </c>
      <c r="BI315" s="226">
        <f>IF(N315="nulová",J315,0)</f>
        <v>0</v>
      </c>
      <c r="BJ315" s="19" t="s">
        <v>81</v>
      </c>
      <c r="BK315" s="226">
        <f>ROUND(I315*H315,2)</f>
        <v>0</v>
      </c>
      <c r="BL315" s="19" t="s">
        <v>278</v>
      </c>
      <c r="BM315" s="225" t="s">
        <v>481</v>
      </c>
    </row>
    <row r="316" s="13" customFormat="1">
      <c r="A316" s="13"/>
      <c r="B316" s="232"/>
      <c r="C316" s="233"/>
      <c r="D316" s="234" t="s">
        <v>181</v>
      </c>
      <c r="E316" s="233"/>
      <c r="F316" s="236" t="s">
        <v>472</v>
      </c>
      <c r="G316" s="233"/>
      <c r="H316" s="237">
        <v>122.13</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181</v>
      </c>
      <c r="AU316" s="243" t="s">
        <v>85</v>
      </c>
      <c r="AV316" s="13" t="s">
        <v>85</v>
      </c>
      <c r="AW316" s="13" t="s">
        <v>4</v>
      </c>
      <c r="AX316" s="13" t="s">
        <v>81</v>
      </c>
      <c r="AY316" s="243" t="s">
        <v>170</v>
      </c>
    </row>
    <row r="317" s="2" customFormat="1" ht="24.15" customHeight="1">
      <c r="A317" s="40"/>
      <c r="B317" s="41"/>
      <c r="C317" s="214" t="s">
        <v>482</v>
      </c>
      <c r="D317" s="214" t="s">
        <v>172</v>
      </c>
      <c r="E317" s="215" t="s">
        <v>483</v>
      </c>
      <c r="F317" s="216" t="s">
        <v>484</v>
      </c>
      <c r="G317" s="217" t="s">
        <v>175</v>
      </c>
      <c r="H317" s="218">
        <v>122.13</v>
      </c>
      <c r="I317" s="219"/>
      <c r="J317" s="220">
        <f>ROUND(I317*H317,2)</f>
        <v>0</v>
      </c>
      <c r="K317" s="216" t="s">
        <v>176</v>
      </c>
      <c r="L317" s="46"/>
      <c r="M317" s="221" t="s">
        <v>19</v>
      </c>
      <c r="N317" s="222" t="s">
        <v>48</v>
      </c>
      <c r="O317" s="86"/>
      <c r="P317" s="223">
        <f>O317*H317</f>
        <v>0</v>
      </c>
      <c r="Q317" s="223">
        <v>0.00029999999999999997</v>
      </c>
      <c r="R317" s="223">
        <f>Q317*H317</f>
        <v>0.036638999999999998</v>
      </c>
      <c r="S317" s="223">
        <v>0</v>
      </c>
      <c r="T317" s="224">
        <f>S317*H317</f>
        <v>0</v>
      </c>
      <c r="U317" s="40"/>
      <c r="V317" s="40"/>
      <c r="W317" s="40"/>
      <c r="X317" s="40"/>
      <c r="Y317" s="40"/>
      <c r="Z317" s="40"/>
      <c r="AA317" s="40"/>
      <c r="AB317" s="40"/>
      <c r="AC317" s="40"/>
      <c r="AD317" s="40"/>
      <c r="AE317" s="40"/>
      <c r="AR317" s="225" t="s">
        <v>278</v>
      </c>
      <c r="AT317" s="225" t="s">
        <v>172</v>
      </c>
      <c r="AU317" s="225" t="s">
        <v>85</v>
      </c>
      <c r="AY317" s="19" t="s">
        <v>170</v>
      </c>
      <c r="BE317" s="226">
        <f>IF(N317="základní",J317,0)</f>
        <v>0</v>
      </c>
      <c r="BF317" s="226">
        <f>IF(N317="snížená",J317,0)</f>
        <v>0</v>
      </c>
      <c r="BG317" s="226">
        <f>IF(N317="zákl. přenesená",J317,0)</f>
        <v>0</v>
      </c>
      <c r="BH317" s="226">
        <f>IF(N317="sníž. přenesená",J317,0)</f>
        <v>0</v>
      </c>
      <c r="BI317" s="226">
        <f>IF(N317="nulová",J317,0)</f>
        <v>0</v>
      </c>
      <c r="BJ317" s="19" t="s">
        <v>81</v>
      </c>
      <c r="BK317" s="226">
        <f>ROUND(I317*H317,2)</f>
        <v>0</v>
      </c>
      <c r="BL317" s="19" t="s">
        <v>278</v>
      </c>
      <c r="BM317" s="225" t="s">
        <v>485</v>
      </c>
    </row>
    <row r="318" s="2" customFormat="1">
      <c r="A318" s="40"/>
      <c r="B318" s="41"/>
      <c r="C318" s="42"/>
      <c r="D318" s="227" t="s">
        <v>179</v>
      </c>
      <c r="E318" s="42"/>
      <c r="F318" s="228" t="s">
        <v>486</v>
      </c>
      <c r="G318" s="42"/>
      <c r="H318" s="42"/>
      <c r="I318" s="229"/>
      <c r="J318" s="42"/>
      <c r="K318" s="42"/>
      <c r="L318" s="46"/>
      <c r="M318" s="230"/>
      <c r="N318" s="231"/>
      <c r="O318" s="86"/>
      <c r="P318" s="86"/>
      <c r="Q318" s="86"/>
      <c r="R318" s="86"/>
      <c r="S318" s="86"/>
      <c r="T318" s="87"/>
      <c r="U318" s="40"/>
      <c r="V318" s="40"/>
      <c r="W318" s="40"/>
      <c r="X318" s="40"/>
      <c r="Y318" s="40"/>
      <c r="Z318" s="40"/>
      <c r="AA318" s="40"/>
      <c r="AB318" s="40"/>
      <c r="AC318" s="40"/>
      <c r="AD318" s="40"/>
      <c r="AE318" s="40"/>
      <c r="AT318" s="19" t="s">
        <v>179</v>
      </c>
      <c r="AU318" s="19" t="s">
        <v>85</v>
      </c>
    </row>
    <row r="319" s="13" customFormat="1">
      <c r="A319" s="13"/>
      <c r="B319" s="232"/>
      <c r="C319" s="233"/>
      <c r="D319" s="234" t="s">
        <v>181</v>
      </c>
      <c r="E319" s="233"/>
      <c r="F319" s="236" t="s">
        <v>472</v>
      </c>
      <c r="G319" s="233"/>
      <c r="H319" s="237">
        <v>122.13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181</v>
      </c>
      <c r="AU319" s="243" t="s">
        <v>85</v>
      </c>
      <c r="AV319" s="13" t="s">
        <v>85</v>
      </c>
      <c r="AW319" s="13" t="s">
        <v>4</v>
      </c>
      <c r="AX319" s="13" t="s">
        <v>81</v>
      </c>
      <c r="AY319" s="243" t="s">
        <v>170</v>
      </c>
    </row>
    <row r="320" s="2" customFormat="1" ht="24.15" customHeight="1">
      <c r="A320" s="40"/>
      <c r="B320" s="41"/>
      <c r="C320" s="214" t="s">
        <v>487</v>
      </c>
      <c r="D320" s="214" t="s">
        <v>172</v>
      </c>
      <c r="E320" s="215" t="s">
        <v>488</v>
      </c>
      <c r="F320" s="216" t="s">
        <v>489</v>
      </c>
      <c r="G320" s="217" t="s">
        <v>175</v>
      </c>
      <c r="H320" s="218">
        <v>32.310000000000002</v>
      </c>
      <c r="I320" s="219"/>
      <c r="J320" s="220">
        <f>ROUND(I320*H320,2)</f>
        <v>0</v>
      </c>
      <c r="K320" s="216" t="s">
        <v>176</v>
      </c>
      <c r="L320" s="46"/>
      <c r="M320" s="221" t="s">
        <v>19</v>
      </c>
      <c r="N320" s="222" t="s">
        <v>48</v>
      </c>
      <c r="O320" s="86"/>
      <c r="P320" s="223">
        <f>O320*H320</f>
        <v>0</v>
      </c>
      <c r="Q320" s="223">
        <v>0.0015</v>
      </c>
      <c r="R320" s="223">
        <f>Q320*H320</f>
        <v>0.048465000000000001</v>
      </c>
      <c r="S320" s="223">
        <v>0</v>
      </c>
      <c r="T320" s="224">
        <f>S320*H320</f>
        <v>0</v>
      </c>
      <c r="U320" s="40"/>
      <c r="V320" s="40"/>
      <c r="W320" s="40"/>
      <c r="X320" s="40"/>
      <c r="Y320" s="40"/>
      <c r="Z320" s="40"/>
      <c r="AA320" s="40"/>
      <c r="AB320" s="40"/>
      <c r="AC320" s="40"/>
      <c r="AD320" s="40"/>
      <c r="AE320" s="40"/>
      <c r="AR320" s="225" t="s">
        <v>278</v>
      </c>
      <c r="AT320" s="225" t="s">
        <v>172</v>
      </c>
      <c r="AU320" s="225" t="s">
        <v>85</v>
      </c>
      <c r="AY320" s="19" t="s">
        <v>170</v>
      </c>
      <c r="BE320" s="226">
        <f>IF(N320="základní",J320,0)</f>
        <v>0</v>
      </c>
      <c r="BF320" s="226">
        <f>IF(N320="snížená",J320,0)</f>
        <v>0</v>
      </c>
      <c r="BG320" s="226">
        <f>IF(N320="zákl. přenesená",J320,0)</f>
        <v>0</v>
      </c>
      <c r="BH320" s="226">
        <f>IF(N320="sníž. přenesená",J320,0)</f>
        <v>0</v>
      </c>
      <c r="BI320" s="226">
        <f>IF(N320="nulová",J320,0)</f>
        <v>0</v>
      </c>
      <c r="BJ320" s="19" t="s">
        <v>81</v>
      </c>
      <c r="BK320" s="226">
        <f>ROUND(I320*H320,2)</f>
        <v>0</v>
      </c>
      <c r="BL320" s="19" t="s">
        <v>278</v>
      </c>
      <c r="BM320" s="225" t="s">
        <v>490</v>
      </c>
    </row>
    <row r="321" s="2" customFormat="1">
      <c r="A321" s="40"/>
      <c r="B321" s="41"/>
      <c r="C321" s="42"/>
      <c r="D321" s="227" t="s">
        <v>179</v>
      </c>
      <c r="E321" s="42"/>
      <c r="F321" s="228" t="s">
        <v>491</v>
      </c>
      <c r="G321" s="42"/>
      <c r="H321" s="42"/>
      <c r="I321" s="229"/>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179</v>
      </c>
      <c r="AU321" s="19" t="s">
        <v>85</v>
      </c>
    </row>
    <row r="322" s="13" customFormat="1">
      <c r="A322" s="13"/>
      <c r="B322" s="232"/>
      <c r="C322" s="233"/>
      <c r="D322" s="234" t="s">
        <v>181</v>
      </c>
      <c r="E322" s="235" t="s">
        <v>19</v>
      </c>
      <c r="F322" s="236" t="s">
        <v>316</v>
      </c>
      <c r="G322" s="233"/>
      <c r="H322" s="237">
        <v>3.5899999999999999</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181</v>
      </c>
      <c r="AU322" s="243" t="s">
        <v>85</v>
      </c>
      <c r="AV322" s="13" t="s">
        <v>85</v>
      </c>
      <c r="AW322" s="13" t="s">
        <v>37</v>
      </c>
      <c r="AX322" s="13" t="s">
        <v>77</v>
      </c>
      <c r="AY322" s="243" t="s">
        <v>170</v>
      </c>
    </row>
    <row r="323" s="14" customFormat="1">
      <c r="A323" s="14"/>
      <c r="B323" s="244"/>
      <c r="C323" s="245"/>
      <c r="D323" s="234" t="s">
        <v>181</v>
      </c>
      <c r="E323" s="246" t="s">
        <v>19</v>
      </c>
      <c r="F323" s="247" t="s">
        <v>183</v>
      </c>
      <c r="G323" s="245"/>
      <c r="H323" s="248">
        <v>3.5899999999999999</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181</v>
      </c>
      <c r="AU323" s="254" t="s">
        <v>85</v>
      </c>
      <c r="AV323" s="14" t="s">
        <v>177</v>
      </c>
      <c r="AW323" s="14" t="s">
        <v>37</v>
      </c>
      <c r="AX323" s="14" t="s">
        <v>81</v>
      </c>
      <c r="AY323" s="254" t="s">
        <v>170</v>
      </c>
    </row>
    <row r="324" s="13" customFormat="1">
      <c r="A324" s="13"/>
      <c r="B324" s="232"/>
      <c r="C324" s="233"/>
      <c r="D324" s="234" t="s">
        <v>181</v>
      </c>
      <c r="E324" s="233"/>
      <c r="F324" s="236" t="s">
        <v>380</v>
      </c>
      <c r="G324" s="233"/>
      <c r="H324" s="237">
        <v>32.310000000000002</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181</v>
      </c>
      <c r="AU324" s="243" t="s">
        <v>85</v>
      </c>
      <c r="AV324" s="13" t="s">
        <v>85</v>
      </c>
      <c r="AW324" s="13" t="s">
        <v>4</v>
      </c>
      <c r="AX324" s="13" t="s">
        <v>81</v>
      </c>
      <c r="AY324" s="243" t="s">
        <v>170</v>
      </c>
    </row>
    <row r="325" s="2" customFormat="1" ht="24.15" customHeight="1">
      <c r="A325" s="40"/>
      <c r="B325" s="41"/>
      <c r="C325" s="214" t="s">
        <v>492</v>
      </c>
      <c r="D325" s="214" t="s">
        <v>172</v>
      </c>
      <c r="E325" s="215" t="s">
        <v>493</v>
      </c>
      <c r="F325" s="216" t="s">
        <v>494</v>
      </c>
      <c r="G325" s="217" t="s">
        <v>385</v>
      </c>
      <c r="H325" s="218">
        <v>69.480000000000004</v>
      </c>
      <c r="I325" s="219"/>
      <c r="J325" s="220">
        <f>ROUND(I325*H325,2)</f>
        <v>0</v>
      </c>
      <c r="K325" s="216" t="s">
        <v>176</v>
      </c>
      <c r="L325" s="46"/>
      <c r="M325" s="221" t="s">
        <v>19</v>
      </c>
      <c r="N325" s="222" t="s">
        <v>48</v>
      </c>
      <c r="O325" s="86"/>
      <c r="P325" s="223">
        <f>O325*H325</f>
        <v>0</v>
      </c>
      <c r="Q325" s="223">
        <v>0.00142</v>
      </c>
      <c r="R325" s="223">
        <f>Q325*H325</f>
        <v>0.098661600000000002</v>
      </c>
      <c r="S325" s="223">
        <v>0</v>
      </c>
      <c r="T325" s="224">
        <f>S325*H325</f>
        <v>0</v>
      </c>
      <c r="U325" s="40"/>
      <c r="V325" s="40"/>
      <c r="W325" s="40"/>
      <c r="X325" s="40"/>
      <c r="Y325" s="40"/>
      <c r="Z325" s="40"/>
      <c r="AA325" s="40"/>
      <c r="AB325" s="40"/>
      <c r="AC325" s="40"/>
      <c r="AD325" s="40"/>
      <c r="AE325" s="40"/>
      <c r="AR325" s="225" t="s">
        <v>278</v>
      </c>
      <c r="AT325" s="225" t="s">
        <v>172</v>
      </c>
      <c r="AU325" s="225" t="s">
        <v>85</v>
      </c>
      <c r="AY325" s="19" t="s">
        <v>170</v>
      </c>
      <c r="BE325" s="226">
        <f>IF(N325="základní",J325,0)</f>
        <v>0</v>
      </c>
      <c r="BF325" s="226">
        <f>IF(N325="snížená",J325,0)</f>
        <v>0</v>
      </c>
      <c r="BG325" s="226">
        <f>IF(N325="zákl. přenesená",J325,0)</f>
        <v>0</v>
      </c>
      <c r="BH325" s="226">
        <f>IF(N325="sníž. přenesená",J325,0)</f>
        <v>0</v>
      </c>
      <c r="BI325" s="226">
        <f>IF(N325="nulová",J325,0)</f>
        <v>0</v>
      </c>
      <c r="BJ325" s="19" t="s">
        <v>81</v>
      </c>
      <c r="BK325" s="226">
        <f>ROUND(I325*H325,2)</f>
        <v>0</v>
      </c>
      <c r="BL325" s="19" t="s">
        <v>278</v>
      </c>
      <c r="BM325" s="225" t="s">
        <v>495</v>
      </c>
    </row>
    <row r="326" s="2" customFormat="1">
      <c r="A326" s="40"/>
      <c r="B326" s="41"/>
      <c r="C326" s="42"/>
      <c r="D326" s="227" t="s">
        <v>179</v>
      </c>
      <c r="E326" s="42"/>
      <c r="F326" s="228" t="s">
        <v>496</v>
      </c>
      <c r="G326" s="42"/>
      <c r="H326" s="42"/>
      <c r="I326" s="229"/>
      <c r="J326" s="42"/>
      <c r="K326" s="42"/>
      <c r="L326" s="46"/>
      <c r="M326" s="230"/>
      <c r="N326" s="231"/>
      <c r="O326" s="86"/>
      <c r="P326" s="86"/>
      <c r="Q326" s="86"/>
      <c r="R326" s="86"/>
      <c r="S326" s="86"/>
      <c r="T326" s="87"/>
      <c r="U326" s="40"/>
      <c r="V326" s="40"/>
      <c r="W326" s="40"/>
      <c r="X326" s="40"/>
      <c r="Y326" s="40"/>
      <c r="Z326" s="40"/>
      <c r="AA326" s="40"/>
      <c r="AB326" s="40"/>
      <c r="AC326" s="40"/>
      <c r="AD326" s="40"/>
      <c r="AE326" s="40"/>
      <c r="AT326" s="19" t="s">
        <v>179</v>
      </c>
      <c r="AU326" s="19" t="s">
        <v>85</v>
      </c>
    </row>
    <row r="327" s="13" customFormat="1">
      <c r="A327" s="13"/>
      <c r="B327" s="232"/>
      <c r="C327" s="233"/>
      <c r="D327" s="234" t="s">
        <v>181</v>
      </c>
      <c r="E327" s="235" t="s">
        <v>19</v>
      </c>
      <c r="F327" s="236" t="s">
        <v>497</v>
      </c>
      <c r="G327" s="233"/>
      <c r="H327" s="237">
        <v>7.7199999999999998</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181</v>
      </c>
      <c r="AU327" s="243" t="s">
        <v>85</v>
      </c>
      <c r="AV327" s="13" t="s">
        <v>85</v>
      </c>
      <c r="AW327" s="13" t="s">
        <v>37</v>
      </c>
      <c r="AX327" s="13" t="s">
        <v>77</v>
      </c>
      <c r="AY327" s="243" t="s">
        <v>170</v>
      </c>
    </row>
    <row r="328" s="14" customFormat="1">
      <c r="A328" s="14"/>
      <c r="B328" s="244"/>
      <c r="C328" s="245"/>
      <c r="D328" s="234" t="s">
        <v>181</v>
      </c>
      <c r="E328" s="246" t="s">
        <v>19</v>
      </c>
      <c r="F328" s="247" t="s">
        <v>183</v>
      </c>
      <c r="G328" s="245"/>
      <c r="H328" s="248">
        <v>7.7199999999999998</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181</v>
      </c>
      <c r="AU328" s="254" t="s">
        <v>85</v>
      </c>
      <c r="AV328" s="14" t="s">
        <v>177</v>
      </c>
      <c r="AW328" s="14" t="s">
        <v>37</v>
      </c>
      <c r="AX328" s="14" t="s">
        <v>81</v>
      </c>
      <c r="AY328" s="254" t="s">
        <v>170</v>
      </c>
    </row>
    <row r="329" s="13" customFormat="1">
      <c r="A329" s="13"/>
      <c r="B329" s="232"/>
      <c r="C329" s="233"/>
      <c r="D329" s="234" t="s">
        <v>181</v>
      </c>
      <c r="E329" s="233"/>
      <c r="F329" s="236" t="s">
        <v>498</v>
      </c>
      <c r="G329" s="233"/>
      <c r="H329" s="237">
        <v>69.480000000000004</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181</v>
      </c>
      <c r="AU329" s="243" t="s">
        <v>85</v>
      </c>
      <c r="AV329" s="13" t="s">
        <v>85</v>
      </c>
      <c r="AW329" s="13" t="s">
        <v>4</v>
      </c>
      <c r="AX329" s="13" t="s">
        <v>81</v>
      </c>
      <c r="AY329" s="243" t="s">
        <v>170</v>
      </c>
    </row>
    <row r="330" s="2" customFormat="1" ht="24.15" customHeight="1">
      <c r="A330" s="40"/>
      <c r="B330" s="41"/>
      <c r="C330" s="214" t="s">
        <v>499</v>
      </c>
      <c r="D330" s="214" t="s">
        <v>172</v>
      </c>
      <c r="E330" s="215" t="s">
        <v>500</v>
      </c>
      <c r="F330" s="216" t="s">
        <v>501</v>
      </c>
      <c r="G330" s="217" t="s">
        <v>194</v>
      </c>
      <c r="H330" s="218">
        <v>45</v>
      </c>
      <c r="I330" s="219"/>
      <c r="J330" s="220">
        <f>ROUND(I330*H330,2)</f>
        <v>0</v>
      </c>
      <c r="K330" s="216" t="s">
        <v>176</v>
      </c>
      <c r="L330" s="46"/>
      <c r="M330" s="221" t="s">
        <v>19</v>
      </c>
      <c r="N330" s="222" t="s">
        <v>48</v>
      </c>
      <c r="O330" s="86"/>
      <c r="P330" s="223">
        <f>O330*H330</f>
        <v>0</v>
      </c>
      <c r="Q330" s="223">
        <v>0.00021000000000000001</v>
      </c>
      <c r="R330" s="223">
        <f>Q330*H330</f>
        <v>0.0094500000000000001</v>
      </c>
      <c r="S330" s="223">
        <v>0</v>
      </c>
      <c r="T330" s="224">
        <f>S330*H330</f>
        <v>0</v>
      </c>
      <c r="U330" s="40"/>
      <c r="V330" s="40"/>
      <c r="W330" s="40"/>
      <c r="X330" s="40"/>
      <c r="Y330" s="40"/>
      <c r="Z330" s="40"/>
      <c r="AA330" s="40"/>
      <c r="AB330" s="40"/>
      <c r="AC330" s="40"/>
      <c r="AD330" s="40"/>
      <c r="AE330" s="40"/>
      <c r="AR330" s="225" t="s">
        <v>278</v>
      </c>
      <c r="AT330" s="225" t="s">
        <v>172</v>
      </c>
      <c r="AU330" s="225" t="s">
        <v>85</v>
      </c>
      <c r="AY330" s="19" t="s">
        <v>170</v>
      </c>
      <c r="BE330" s="226">
        <f>IF(N330="základní",J330,0)</f>
        <v>0</v>
      </c>
      <c r="BF330" s="226">
        <f>IF(N330="snížená",J330,0)</f>
        <v>0</v>
      </c>
      <c r="BG330" s="226">
        <f>IF(N330="zákl. přenesená",J330,0)</f>
        <v>0</v>
      </c>
      <c r="BH330" s="226">
        <f>IF(N330="sníž. přenesená",J330,0)</f>
        <v>0</v>
      </c>
      <c r="BI330" s="226">
        <f>IF(N330="nulová",J330,0)</f>
        <v>0</v>
      </c>
      <c r="BJ330" s="19" t="s">
        <v>81</v>
      </c>
      <c r="BK330" s="226">
        <f>ROUND(I330*H330,2)</f>
        <v>0</v>
      </c>
      <c r="BL330" s="19" t="s">
        <v>278</v>
      </c>
      <c r="BM330" s="225" t="s">
        <v>502</v>
      </c>
    </row>
    <row r="331" s="2" customFormat="1">
      <c r="A331" s="40"/>
      <c r="B331" s="41"/>
      <c r="C331" s="42"/>
      <c r="D331" s="227" t="s">
        <v>179</v>
      </c>
      <c r="E331" s="42"/>
      <c r="F331" s="228" t="s">
        <v>503</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179</v>
      </c>
      <c r="AU331" s="19" t="s">
        <v>85</v>
      </c>
    </row>
    <row r="332" s="13" customFormat="1">
      <c r="A332" s="13"/>
      <c r="B332" s="232"/>
      <c r="C332" s="233"/>
      <c r="D332" s="234" t="s">
        <v>181</v>
      </c>
      <c r="E332" s="235" t="s">
        <v>19</v>
      </c>
      <c r="F332" s="236" t="s">
        <v>504</v>
      </c>
      <c r="G332" s="233"/>
      <c r="H332" s="237">
        <v>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181</v>
      </c>
      <c r="AU332" s="243" t="s">
        <v>85</v>
      </c>
      <c r="AV332" s="13" t="s">
        <v>85</v>
      </c>
      <c r="AW332" s="13" t="s">
        <v>37</v>
      </c>
      <c r="AX332" s="13" t="s">
        <v>77</v>
      </c>
      <c r="AY332" s="243" t="s">
        <v>170</v>
      </c>
    </row>
    <row r="333" s="14" customFormat="1">
      <c r="A333" s="14"/>
      <c r="B333" s="244"/>
      <c r="C333" s="245"/>
      <c r="D333" s="234" t="s">
        <v>181</v>
      </c>
      <c r="E333" s="246" t="s">
        <v>19</v>
      </c>
      <c r="F333" s="247" t="s">
        <v>183</v>
      </c>
      <c r="G333" s="245"/>
      <c r="H333" s="248">
        <v>5</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181</v>
      </c>
      <c r="AU333" s="254" t="s">
        <v>85</v>
      </c>
      <c r="AV333" s="14" t="s">
        <v>177</v>
      </c>
      <c r="AW333" s="14" t="s">
        <v>37</v>
      </c>
      <c r="AX333" s="14" t="s">
        <v>81</v>
      </c>
      <c r="AY333" s="254" t="s">
        <v>170</v>
      </c>
    </row>
    <row r="334" s="13" customFormat="1">
      <c r="A334" s="13"/>
      <c r="B334" s="232"/>
      <c r="C334" s="233"/>
      <c r="D334" s="234" t="s">
        <v>181</v>
      </c>
      <c r="E334" s="233"/>
      <c r="F334" s="236" t="s">
        <v>505</v>
      </c>
      <c r="G334" s="233"/>
      <c r="H334" s="237">
        <v>45</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181</v>
      </c>
      <c r="AU334" s="243" t="s">
        <v>85</v>
      </c>
      <c r="AV334" s="13" t="s">
        <v>85</v>
      </c>
      <c r="AW334" s="13" t="s">
        <v>4</v>
      </c>
      <c r="AX334" s="13" t="s">
        <v>81</v>
      </c>
      <c r="AY334" s="243" t="s">
        <v>170</v>
      </c>
    </row>
    <row r="335" s="2" customFormat="1" ht="24.15" customHeight="1">
      <c r="A335" s="40"/>
      <c r="B335" s="41"/>
      <c r="C335" s="214" t="s">
        <v>506</v>
      </c>
      <c r="D335" s="214" t="s">
        <v>172</v>
      </c>
      <c r="E335" s="215" t="s">
        <v>507</v>
      </c>
      <c r="F335" s="216" t="s">
        <v>508</v>
      </c>
      <c r="G335" s="217" t="s">
        <v>194</v>
      </c>
      <c r="H335" s="218">
        <v>9</v>
      </c>
      <c r="I335" s="219"/>
      <c r="J335" s="220">
        <f>ROUND(I335*H335,2)</f>
        <v>0</v>
      </c>
      <c r="K335" s="216" t="s">
        <v>176</v>
      </c>
      <c r="L335" s="46"/>
      <c r="M335" s="221" t="s">
        <v>19</v>
      </c>
      <c r="N335" s="222" t="s">
        <v>48</v>
      </c>
      <c r="O335" s="86"/>
      <c r="P335" s="223">
        <f>O335*H335</f>
        <v>0</v>
      </c>
      <c r="Q335" s="223">
        <v>0.00020000000000000001</v>
      </c>
      <c r="R335" s="223">
        <f>Q335*H335</f>
        <v>0.0018000000000000002</v>
      </c>
      <c r="S335" s="223">
        <v>0</v>
      </c>
      <c r="T335" s="224">
        <f>S335*H335</f>
        <v>0</v>
      </c>
      <c r="U335" s="40"/>
      <c r="V335" s="40"/>
      <c r="W335" s="40"/>
      <c r="X335" s="40"/>
      <c r="Y335" s="40"/>
      <c r="Z335" s="40"/>
      <c r="AA335" s="40"/>
      <c r="AB335" s="40"/>
      <c r="AC335" s="40"/>
      <c r="AD335" s="40"/>
      <c r="AE335" s="40"/>
      <c r="AR335" s="225" t="s">
        <v>278</v>
      </c>
      <c r="AT335" s="225" t="s">
        <v>172</v>
      </c>
      <c r="AU335" s="225" t="s">
        <v>85</v>
      </c>
      <c r="AY335" s="19" t="s">
        <v>170</v>
      </c>
      <c r="BE335" s="226">
        <f>IF(N335="základní",J335,0)</f>
        <v>0</v>
      </c>
      <c r="BF335" s="226">
        <f>IF(N335="snížená",J335,0)</f>
        <v>0</v>
      </c>
      <c r="BG335" s="226">
        <f>IF(N335="zákl. přenesená",J335,0)</f>
        <v>0</v>
      </c>
      <c r="BH335" s="226">
        <f>IF(N335="sníž. přenesená",J335,0)</f>
        <v>0</v>
      </c>
      <c r="BI335" s="226">
        <f>IF(N335="nulová",J335,0)</f>
        <v>0</v>
      </c>
      <c r="BJ335" s="19" t="s">
        <v>81</v>
      </c>
      <c r="BK335" s="226">
        <f>ROUND(I335*H335,2)</f>
        <v>0</v>
      </c>
      <c r="BL335" s="19" t="s">
        <v>278</v>
      </c>
      <c r="BM335" s="225" t="s">
        <v>509</v>
      </c>
    </row>
    <row r="336" s="2" customFormat="1">
      <c r="A336" s="40"/>
      <c r="B336" s="41"/>
      <c r="C336" s="42"/>
      <c r="D336" s="227" t="s">
        <v>179</v>
      </c>
      <c r="E336" s="42"/>
      <c r="F336" s="228" t="s">
        <v>510</v>
      </c>
      <c r="G336" s="42"/>
      <c r="H336" s="42"/>
      <c r="I336" s="229"/>
      <c r="J336" s="42"/>
      <c r="K336" s="42"/>
      <c r="L336" s="46"/>
      <c r="M336" s="230"/>
      <c r="N336" s="231"/>
      <c r="O336" s="86"/>
      <c r="P336" s="86"/>
      <c r="Q336" s="86"/>
      <c r="R336" s="86"/>
      <c r="S336" s="86"/>
      <c r="T336" s="87"/>
      <c r="U336" s="40"/>
      <c r="V336" s="40"/>
      <c r="W336" s="40"/>
      <c r="X336" s="40"/>
      <c r="Y336" s="40"/>
      <c r="Z336" s="40"/>
      <c r="AA336" s="40"/>
      <c r="AB336" s="40"/>
      <c r="AC336" s="40"/>
      <c r="AD336" s="40"/>
      <c r="AE336" s="40"/>
      <c r="AT336" s="19" t="s">
        <v>179</v>
      </c>
      <c r="AU336" s="19" t="s">
        <v>85</v>
      </c>
    </row>
    <row r="337" s="13" customFormat="1">
      <c r="A337" s="13"/>
      <c r="B337" s="232"/>
      <c r="C337" s="233"/>
      <c r="D337" s="234" t="s">
        <v>181</v>
      </c>
      <c r="E337" s="235" t="s">
        <v>19</v>
      </c>
      <c r="F337" s="236" t="s">
        <v>420</v>
      </c>
      <c r="G337" s="233"/>
      <c r="H337" s="237">
        <v>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181</v>
      </c>
      <c r="AU337" s="243" t="s">
        <v>85</v>
      </c>
      <c r="AV337" s="13" t="s">
        <v>85</v>
      </c>
      <c r="AW337" s="13" t="s">
        <v>37</v>
      </c>
      <c r="AX337" s="13" t="s">
        <v>77</v>
      </c>
      <c r="AY337" s="243" t="s">
        <v>170</v>
      </c>
    </row>
    <row r="338" s="14" customFormat="1">
      <c r="A338" s="14"/>
      <c r="B338" s="244"/>
      <c r="C338" s="245"/>
      <c r="D338" s="234" t="s">
        <v>181</v>
      </c>
      <c r="E338" s="246" t="s">
        <v>19</v>
      </c>
      <c r="F338" s="247" t="s">
        <v>183</v>
      </c>
      <c r="G338" s="245"/>
      <c r="H338" s="248">
        <v>1</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181</v>
      </c>
      <c r="AU338" s="254" t="s">
        <v>85</v>
      </c>
      <c r="AV338" s="14" t="s">
        <v>177</v>
      </c>
      <c r="AW338" s="14" t="s">
        <v>37</v>
      </c>
      <c r="AX338" s="14" t="s">
        <v>81</v>
      </c>
      <c r="AY338" s="254" t="s">
        <v>170</v>
      </c>
    </row>
    <row r="339" s="13" customFormat="1">
      <c r="A339" s="13"/>
      <c r="B339" s="232"/>
      <c r="C339" s="233"/>
      <c r="D339" s="234" t="s">
        <v>181</v>
      </c>
      <c r="E339" s="233"/>
      <c r="F339" s="236" t="s">
        <v>197</v>
      </c>
      <c r="G339" s="233"/>
      <c r="H339" s="237">
        <v>9</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181</v>
      </c>
      <c r="AU339" s="243" t="s">
        <v>85</v>
      </c>
      <c r="AV339" s="13" t="s">
        <v>85</v>
      </c>
      <c r="AW339" s="13" t="s">
        <v>4</v>
      </c>
      <c r="AX339" s="13" t="s">
        <v>81</v>
      </c>
      <c r="AY339" s="243" t="s">
        <v>170</v>
      </c>
    </row>
    <row r="340" s="2" customFormat="1" ht="37.8" customHeight="1">
      <c r="A340" s="40"/>
      <c r="B340" s="41"/>
      <c r="C340" s="214" t="s">
        <v>511</v>
      </c>
      <c r="D340" s="214" t="s">
        <v>172</v>
      </c>
      <c r="E340" s="215" t="s">
        <v>512</v>
      </c>
      <c r="F340" s="216" t="s">
        <v>513</v>
      </c>
      <c r="G340" s="217" t="s">
        <v>175</v>
      </c>
      <c r="H340" s="218">
        <v>122.13</v>
      </c>
      <c r="I340" s="219"/>
      <c r="J340" s="220">
        <f>ROUND(I340*H340,2)</f>
        <v>0</v>
      </c>
      <c r="K340" s="216" t="s">
        <v>176</v>
      </c>
      <c r="L340" s="46"/>
      <c r="M340" s="221" t="s">
        <v>19</v>
      </c>
      <c r="N340" s="222" t="s">
        <v>48</v>
      </c>
      <c r="O340" s="86"/>
      <c r="P340" s="223">
        <f>O340*H340</f>
        <v>0</v>
      </c>
      <c r="Q340" s="223">
        <v>0.0060000000000000001</v>
      </c>
      <c r="R340" s="223">
        <f>Q340*H340</f>
        <v>0.73277999999999999</v>
      </c>
      <c r="S340" s="223">
        <v>0</v>
      </c>
      <c r="T340" s="224">
        <f>S340*H340</f>
        <v>0</v>
      </c>
      <c r="U340" s="40"/>
      <c r="V340" s="40"/>
      <c r="W340" s="40"/>
      <c r="X340" s="40"/>
      <c r="Y340" s="40"/>
      <c r="Z340" s="40"/>
      <c r="AA340" s="40"/>
      <c r="AB340" s="40"/>
      <c r="AC340" s="40"/>
      <c r="AD340" s="40"/>
      <c r="AE340" s="40"/>
      <c r="AR340" s="225" t="s">
        <v>278</v>
      </c>
      <c r="AT340" s="225" t="s">
        <v>172</v>
      </c>
      <c r="AU340" s="225" t="s">
        <v>85</v>
      </c>
      <c r="AY340" s="19" t="s">
        <v>170</v>
      </c>
      <c r="BE340" s="226">
        <f>IF(N340="základní",J340,0)</f>
        <v>0</v>
      </c>
      <c r="BF340" s="226">
        <f>IF(N340="snížená",J340,0)</f>
        <v>0</v>
      </c>
      <c r="BG340" s="226">
        <f>IF(N340="zákl. přenesená",J340,0)</f>
        <v>0</v>
      </c>
      <c r="BH340" s="226">
        <f>IF(N340="sníž. přenesená",J340,0)</f>
        <v>0</v>
      </c>
      <c r="BI340" s="226">
        <f>IF(N340="nulová",J340,0)</f>
        <v>0</v>
      </c>
      <c r="BJ340" s="19" t="s">
        <v>81</v>
      </c>
      <c r="BK340" s="226">
        <f>ROUND(I340*H340,2)</f>
        <v>0</v>
      </c>
      <c r="BL340" s="19" t="s">
        <v>278</v>
      </c>
      <c r="BM340" s="225" t="s">
        <v>514</v>
      </c>
    </row>
    <row r="341" s="2" customFormat="1">
      <c r="A341" s="40"/>
      <c r="B341" s="41"/>
      <c r="C341" s="42"/>
      <c r="D341" s="227" t="s">
        <v>179</v>
      </c>
      <c r="E341" s="42"/>
      <c r="F341" s="228" t="s">
        <v>515</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179</v>
      </c>
      <c r="AU341" s="19" t="s">
        <v>85</v>
      </c>
    </row>
    <row r="342" s="13" customFormat="1">
      <c r="A342" s="13"/>
      <c r="B342" s="232"/>
      <c r="C342" s="233"/>
      <c r="D342" s="234" t="s">
        <v>181</v>
      </c>
      <c r="E342" s="233"/>
      <c r="F342" s="236" t="s">
        <v>472</v>
      </c>
      <c r="G342" s="233"/>
      <c r="H342" s="237">
        <v>122.13</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181</v>
      </c>
      <c r="AU342" s="243" t="s">
        <v>85</v>
      </c>
      <c r="AV342" s="13" t="s">
        <v>85</v>
      </c>
      <c r="AW342" s="13" t="s">
        <v>4</v>
      </c>
      <c r="AX342" s="13" t="s">
        <v>81</v>
      </c>
      <c r="AY342" s="243" t="s">
        <v>170</v>
      </c>
    </row>
    <row r="343" s="2" customFormat="1" ht="24.15" customHeight="1">
      <c r="A343" s="40"/>
      <c r="B343" s="41"/>
      <c r="C343" s="255" t="s">
        <v>516</v>
      </c>
      <c r="D343" s="255" t="s">
        <v>382</v>
      </c>
      <c r="E343" s="256" t="s">
        <v>517</v>
      </c>
      <c r="F343" s="257" t="s">
        <v>518</v>
      </c>
      <c r="G343" s="258" t="s">
        <v>175</v>
      </c>
      <c r="H343" s="259">
        <v>140.45400000000001</v>
      </c>
      <c r="I343" s="260"/>
      <c r="J343" s="261">
        <f>ROUND(I343*H343,2)</f>
        <v>0</v>
      </c>
      <c r="K343" s="257" t="s">
        <v>176</v>
      </c>
      <c r="L343" s="262"/>
      <c r="M343" s="263" t="s">
        <v>19</v>
      </c>
      <c r="N343" s="264" t="s">
        <v>48</v>
      </c>
      <c r="O343" s="86"/>
      <c r="P343" s="223">
        <f>O343*H343</f>
        <v>0</v>
      </c>
      <c r="Q343" s="223">
        <v>0.021999999999999999</v>
      </c>
      <c r="R343" s="223">
        <f>Q343*H343</f>
        <v>3.089988</v>
      </c>
      <c r="S343" s="223">
        <v>0</v>
      </c>
      <c r="T343" s="224">
        <f>S343*H343</f>
        <v>0</v>
      </c>
      <c r="U343" s="40"/>
      <c r="V343" s="40"/>
      <c r="W343" s="40"/>
      <c r="X343" s="40"/>
      <c r="Y343" s="40"/>
      <c r="Z343" s="40"/>
      <c r="AA343" s="40"/>
      <c r="AB343" s="40"/>
      <c r="AC343" s="40"/>
      <c r="AD343" s="40"/>
      <c r="AE343" s="40"/>
      <c r="AR343" s="225" t="s">
        <v>386</v>
      </c>
      <c r="AT343" s="225" t="s">
        <v>382</v>
      </c>
      <c r="AU343" s="225" t="s">
        <v>85</v>
      </c>
      <c r="AY343" s="19" t="s">
        <v>170</v>
      </c>
      <c r="BE343" s="226">
        <f>IF(N343="základní",J343,0)</f>
        <v>0</v>
      </c>
      <c r="BF343" s="226">
        <f>IF(N343="snížená",J343,0)</f>
        <v>0</v>
      </c>
      <c r="BG343" s="226">
        <f>IF(N343="zákl. přenesená",J343,0)</f>
        <v>0</v>
      </c>
      <c r="BH343" s="226">
        <f>IF(N343="sníž. přenesená",J343,0)</f>
        <v>0</v>
      </c>
      <c r="BI343" s="226">
        <f>IF(N343="nulová",J343,0)</f>
        <v>0</v>
      </c>
      <c r="BJ343" s="19" t="s">
        <v>81</v>
      </c>
      <c r="BK343" s="226">
        <f>ROUND(I343*H343,2)</f>
        <v>0</v>
      </c>
      <c r="BL343" s="19" t="s">
        <v>278</v>
      </c>
      <c r="BM343" s="225" t="s">
        <v>519</v>
      </c>
    </row>
    <row r="344" s="13" customFormat="1">
      <c r="A344" s="13"/>
      <c r="B344" s="232"/>
      <c r="C344" s="233"/>
      <c r="D344" s="234" t="s">
        <v>181</v>
      </c>
      <c r="E344" s="235" t="s">
        <v>19</v>
      </c>
      <c r="F344" s="236" t="s">
        <v>520</v>
      </c>
      <c r="G344" s="233"/>
      <c r="H344" s="237">
        <v>15.606</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181</v>
      </c>
      <c r="AU344" s="243" t="s">
        <v>85</v>
      </c>
      <c r="AV344" s="13" t="s">
        <v>85</v>
      </c>
      <c r="AW344" s="13" t="s">
        <v>37</v>
      </c>
      <c r="AX344" s="13" t="s">
        <v>77</v>
      </c>
      <c r="AY344" s="243" t="s">
        <v>170</v>
      </c>
    </row>
    <row r="345" s="14" customFormat="1">
      <c r="A345" s="14"/>
      <c r="B345" s="244"/>
      <c r="C345" s="245"/>
      <c r="D345" s="234" t="s">
        <v>181</v>
      </c>
      <c r="E345" s="246" t="s">
        <v>19</v>
      </c>
      <c r="F345" s="247" t="s">
        <v>183</v>
      </c>
      <c r="G345" s="245"/>
      <c r="H345" s="248">
        <v>15.606</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181</v>
      </c>
      <c r="AU345" s="254" t="s">
        <v>85</v>
      </c>
      <c r="AV345" s="14" t="s">
        <v>177</v>
      </c>
      <c r="AW345" s="14" t="s">
        <v>37</v>
      </c>
      <c r="AX345" s="14" t="s">
        <v>81</v>
      </c>
      <c r="AY345" s="254" t="s">
        <v>170</v>
      </c>
    </row>
    <row r="346" s="13" customFormat="1">
      <c r="A346" s="13"/>
      <c r="B346" s="232"/>
      <c r="C346" s="233"/>
      <c r="D346" s="234" t="s">
        <v>181</v>
      </c>
      <c r="E346" s="233"/>
      <c r="F346" s="236" t="s">
        <v>521</v>
      </c>
      <c r="G346" s="233"/>
      <c r="H346" s="237">
        <v>140.45400000000001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181</v>
      </c>
      <c r="AU346" s="243" t="s">
        <v>85</v>
      </c>
      <c r="AV346" s="13" t="s">
        <v>85</v>
      </c>
      <c r="AW346" s="13" t="s">
        <v>4</v>
      </c>
      <c r="AX346" s="13" t="s">
        <v>81</v>
      </c>
      <c r="AY346" s="243" t="s">
        <v>170</v>
      </c>
    </row>
    <row r="347" s="2" customFormat="1" ht="37.8" customHeight="1">
      <c r="A347" s="40"/>
      <c r="B347" s="41"/>
      <c r="C347" s="214" t="s">
        <v>522</v>
      </c>
      <c r="D347" s="214" t="s">
        <v>172</v>
      </c>
      <c r="E347" s="215" t="s">
        <v>523</v>
      </c>
      <c r="F347" s="216" t="s">
        <v>524</v>
      </c>
      <c r="G347" s="217" t="s">
        <v>175</v>
      </c>
      <c r="H347" s="218">
        <v>32.310000000000002</v>
      </c>
      <c r="I347" s="219"/>
      <c r="J347" s="220">
        <f>ROUND(I347*H347,2)</f>
        <v>0</v>
      </c>
      <c r="K347" s="216" t="s">
        <v>176</v>
      </c>
      <c r="L347" s="46"/>
      <c r="M347" s="221" t="s">
        <v>19</v>
      </c>
      <c r="N347" s="222" t="s">
        <v>48</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278</v>
      </c>
      <c r="AT347" s="225" t="s">
        <v>172</v>
      </c>
      <c r="AU347" s="225" t="s">
        <v>85</v>
      </c>
      <c r="AY347" s="19" t="s">
        <v>170</v>
      </c>
      <c r="BE347" s="226">
        <f>IF(N347="základní",J347,0)</f>
        <v>0</v>
      </c>
      <c r="BF347" s="226">
        <f>IF(N347="snížená",J347,0)</f>
        <v>0</v>
      </c>
      <c r="BG347" s="226">
        <f>IF(N347="zákl. přenesená",J347,0)</f>
        <v>0</v>
      </c>
      <c r="BH347" s="226">
        <f>IF(N347="sníž. přenesená",J347,0)</f>
        <v>0</v>
      </c>
      <c r="BI347" s="226">
        <f>IF(N347="nulová",J347,0)</f>
        <v>0</v>
      </c>
      <c r="BJ347" s="19" t="s">
        <v>81</v>
      </c>
      <c r="BK347" s="226">
        <f>ROUND(I347*H347,2)</f>
        <v>0</v>
      </c>
      <c r="BL347" s="19" t="s">
        <v>278</v>
      </c>
      <c r="BM347" s="225" t="s">
        <v>525</v>
      </c>
    </row>
    <row r="348" s="2" customFormat="1">
      <c r="A348" s="40"/>
      <c r="B348" s="41"/>
      <c r="C348" s="42"/>
      <c r="D348" s="227" t="s">
        <v>179</v>
      </c>
      <c r="E348" s="42"/>
      <c r="F348" s="228" t="s">
        <v>526</v>
      </c>
      <c r="G348" s="42"/>
      <c r="H348" s="42"/>
      <c r="I348" s="229"/>
      <c r="J348" s="42"/>
      <c r="K348" s="42"/>
      <c r="L348" s="46"/>
      <c r="M348" s="230"/>
      <c r="N348" s="231"/>
      <c r="O348" s="86"/>
      <c r="P348" s="86"/>
      <c r="Q348" s="86"/>
      <c r="R348" s="86"/>
      <c r="S348" s="86"/>
      <c r="T348" s="87"/>
      <c r="U348" s="40"/>
      <c r="V348" s="40"/>
      <c r="W348" s="40"/>
      <c r="X348" s="40"/>
      <c r="Y348" s="40"/>
      <c r="Z348" s="40"/>
      <c r="AA348" s="40"/>
      <c r="AB348" s="40"/>
      <c r="AC348" s="40"/>
      <c r="AD348" s="40"/>
      <c r="AE348" s="40"/>
      <c r="AT348" s="19" t="s">
        <v>179</v>
      </c>
      <c r="AU348" s="19" t="s">
        <v>85</v>
      </c>
    </row>
    <row r="349" s="13" customFormat="1">
      <c r="A349" s="13"/>
      <c r="B349" s="232"/>
      <c r="C349" s="233"/>
      <c r="D349" s="234" t="s">
        <v>181</v>
      </c>
      <c r="E349" s="235" t="s">
        <v>19</v>
      </c>
      <c r="F349" s="236" t="s">
        <v>316</v>
      </c>
      <c r="G349" s="233"/>
      <c r="H349" s="237">
        <v>3.5899999999999999</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181</v>
      </c>
      <c r="AU349" s="243" t="s">
        <v>85</v>
      </c>
      <c r="AV349" s="13" t="s">
        <v>85</v>
      </c>
      <c r="AW349" s="13" t="s">
        <v>37</v>
      </c>
      <c r="AX349" s="13" t="s">
        <v>77</v>
      </c>
      <c r="AY349" s="243" t="s">
        <v>170</v>
      </c>
    </row>
    <row r="350" s="14" customFormat="1">
      <c r="A350" s="14"/>
      <c r="B350" s="244"/>
      <c r="C350" s="245"/>
      <c r="D350" s="234" t="s">
        <v>181</v>
      </c>
      <c r="E350" s="246" t="s">
        <v>19</v>
      </c>
      <c r="F350" s="247" t="s">
        <v>183</v>
      </c>
      <c r="G350" s="245"/>
      <c r="H350" s="248">
        <v>3.5899999999999999</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181</v>
      </c>
      <c r="AU350" s="254" t="s">
        <v>85</v>
      </c>
      <c r="AV350" s="14" t="s">
        <v>177</v>
      </c>
      <c r="AW350" s="14" t="s">
        <v>37</v>
      </c>
      <c r="AX350" s="14" t="s">
        <v>81</v>
      </c>
      <c r="AY350" s="254" t="s">
        <v>170</v>
      </c>
    </row>
    <row r="351" s="13" customFormat="1">
      <c r="A351" s="13"/>
      <c r="B351" s="232"/>
      <c r="C351" s="233"/>
      <c r="D351" s="234" t="s">
        <v>181</v>
      </c>
      <c r="E351" s="233"/>
      <c r="F351" s="236" t="s">
        <v>380</v>
      </c>
      <c r="G351" s="233"/>
      <c r="H351" s="237">
        <v>32.310000000000002</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181</v>
      </c>
      <c r="AU351" s="243" t="s">
        <v>85</v>
      </c>
      <c r="AV351" s="13" t="s">
        <v>85</v>
      </c>
      <c r="AW351" s="13" t="s">
        <v>4</v>
      </c>
      <c r="AX351" s="13" t="s">
        <v>81</v>
      </c>
      <c r="AY351" s="243" t="s">
        <v>170</v>
      </c>
    </row>
    <row r="352" s="2" customFormat="1" ht="33" customHeight="1">
      <c r="A352" s="40"/>
      <c r="B352" s="41"/>
      <c r="C352" s="214" t="s">
        <v>527</v>
      </c>
      <c r="D352" s="214" t="s">
        <v>172</v>
      </c>
      <c r="E352" s="215" t="s">
        <v>528</v>
      </c>
      <c r="F352" s="216" t="s">
        <v>529</v>
      </c>
      <c r="G352" s="217" t="s">
        <v>385</v>
      </c>
      <c r="H352" s="218">
        <v>66.420000000000002</v>
      </c>
      <c r="I352" s="219"/>
      <c r="J352" s="220">
        <f>ROUND(I352*H352,2)</f>
        <v>0</v>
      </c>
      <c r="K352" s="216" t="s">
        <v>176</v>
      </c>
      <c r="L352" s="46"/>
      <c r="M352" s="221" t="s">
        <v>19</v>
      </c>
      <c r="N352" s="222" t="s">
        <v>48</v>
      </c>
      <c r="O352" s="86"/>
      <c r="P352" s="223">
        <f>O352*H352</f>
        <v>0</v>
      </c>
      <c r="Q352" s="223">
        <v>0.00042999999999999999</v>
      </c>
      <c r="R352" s="223">
        <f>Q352*H352</f>
        <v>0.028560599999999998</v>
      </c>
      <c r="S352" s="223">
        <v>0</v>
      </c>
      <c r="T352" s="224">
        <f>S352*H352</f>
        <v>0</v>
      </c>
      <c r="U352" s="40"/>
      <c r="V352" s="40"/>
      <c r="W352" s="40"/>
      <c r="X352" s="40"/>
      <c r="Y352" s="40"/>
      <c r="Z352" s="40"/>
      <c r="AA352" s="40"/>
      <c r="AB352" s="40"/>
      <c r="AC352" s="40"/>
      <c r="AD352" s="40"/>
      <c r="AE352" s="40"/>
      <c r="AR352" s="225" t="s">
        <v>278</v>
      </c>
      <c r="AT352" s="225" t="s">
        <v>172</v>
      </c>
      <c r="AU352" s="225" t="s">
        <v>85</v>
      </c>
      <c r="AY352" s="19" t="s">
        <v>170</v>
      </c>
      <c r="BE352" s="226">
        <f>IF(N352="základní",J352,0)</f>
        <v>0</v>
      </c>
      <c r="BF352" s="226">
        <f>IF(N352="snížená",J352,0)</f>
        <v>0</v>
      </c>
      <c r="BG352" s="226">
        <f>IF(N352="zákl. přenesená",J352,0)</f>
        <v>0</v>
      </c>
      <c r="BH352" s="226">
        <f>IF(N352="sníž. přenesená",J352,0)</f>
        <v>0</v>
      </c>
      <c r="BI352" s="226">
        <f>IF(N352="nulová",J352,0)</f>
        <v>0</v>
      </c>
      <c r="BJ352" s="19" t="s">
        <v>81</v>
      </c>
      <c r="BK352" s="226">
        <f>ROUND(I352*H352,2)</f>
        <v>0</v>
      </c>
      <c r="BL352" s="19" t="s">
        <v>278</v>
      </c>
      <c r="BM352" s="225" t="s">
        <v>530</v>
      </c>
    </row>
    <row r="353" s="2" customFormat="1">
      <c r="A353" s="40"/>
      <c r="B353" s="41"/>
      <c r="C353" s="42"/>
      <c r="D353" s="227" t="s">
        <v>179</v>
      </c>
      <c r="E353" s="42"/>
      <c r="F353" s="228" t="s">
        <v>531</v>
      </c>
      <c r="G353" s="42"/>
      <c r="H353" s="42"/>
      <c r="I353" s="229"/>
      <c r="J353" s="42"/>
      <c r="K353" s="42"/>
      <c r="L353" s="46"/>
      <c r="M353" s="230"/>
      <c r="N353" s="231"/>
      <c r="O353" s="86"/>
      <c r="P353" s="86"/>
      <c r="Q353" s="86"/>
      <c r="R353" s="86"/>
      <c r="S353" s="86"/>
      <c r="T353" s="87"/>
      <c r="U353" s="40"/>
      <c r="V353" s="40"/>
      <c r="W353" s="40"/>
      <c r="X353" s="40"/>
      <c r="Y353" s="40"/>
      <c r="Z353" s="40"/>
      <c r="AA353" s="40"/>
      <c r="AB353" s="40"/>
      <c r="AC353" s="40"/>
      <c r="AD353" s="40"/>
      <c r="AE353" s="40"/>
      <c r="AT353" s="19" t="s">
        <v>179</v>
      </c>
      <c r="AU353" s="19" t="s">
        <v>85</v>
      </c>
    </row>
    <row r="354" s="13" customFormat="1">
      <c r="A354" s="13"/>
      <c r="B354" s="232"/>
      <c r="C354" s="233"/>
      <c r="D354" s="234" t="s">
        <v>181</v>
      </c>
      <c r="E354" s="235" t="s">
        <v>19</v>
      </c>
      <c r="F354" s="236" t="s">
        <v>532</v>
      </c>
      <c r="G354" s="233"/>
      <c r="H354" s="237">
        <v>7.3799999999999999</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181</v>
      </c>
      <c r="AU354" s="243" t="s">
        <v>85</v>
      </c>
      <c r="AV354" s="13" t="s">
        <v>85</v>
      </c>
      <c r="AW354" s="13" t="s">
        <v>37</v>
      </c>
      <c r="AX354" s="13" t="s">
        <v>77</v>
      </c>
      <c r="AY354" s="243" t="s">
        <v>170</v>
      </c>
    </row>
    <row r="355" s="14" customFormat="1">
      <c r="A355" s="14"/>
      <c r="B355" s="244"/>
      <c r="C355" s="245"/>
      <c r="D355" s="234" t="s">
        <v>181</v>
      </c>
      <c r="E355" s="246" t="s">
        <v>19</v>
      </c>
      <c r="F355" s="247" t="s">
        <v>183</v>
      </c>
      <c r="G355" s="245"/>
      <c r="H355" s="248">
        <v>7.3799999999999999</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181</v>
      </c>
      <c r="AU355" s="254" t="s">
        <v>85</v>
      </c>
      <c r="AV355" s="14" t="s">
        <v>177</v>
      </c>
      <c r="AW355" s="14" t="s">
        <v>37</v>
      </c>
      <c r="AX355" s="14" t="s">
        <v>81</v>
      </c>
      <c r="AY355" s="254" t="s">
        <v>170</v>
      </c>
    </row>
    <row r="356" s="13" customFormat="1">
      <c r="A356" s="13"/>
      <c r="B356" s="232"/>
      <c r="C356" s="233"/>
      <c r="D356" s="234" t="s">
        <v>181</v>
      </c>
      <c r="E356" s="233"/>
      <c r="F356" s="236" t="s">
        <v>533</v>
      </c>
      <c r="G356" s="233"/>
      <c r="H356" s="237">
        <v>66.420000000000002</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181</v>
      </c>
      <c r="AU356" s="243" t="s">
        <v>85</v>
      </c>
      <c r="AV356" s="13" t="s">
        <v>85</v>
      </c>
      <c r="AW356" s="13" t="s">
        <v>4</v>
      </c>
      <c r="AX356" s="13" t="s">
        <v>81</v>
      </c>
      <c r="AY356" s="243" t="s">
        <v>170</v>
      </c>
    </row>
    <row r="357" s="2" customFormat="1" ht="24.15" customHeight="1">
      <c r="A357" s="40"/>
      <c r="B357" s="41"/>
      <c r="C357" s="255" t="s">
        <v>534</v>
      </c>
      <c r="D357" s="255" t="s">
        <v>382</v>
      </c>
      <c r="E357" s="256" t="s">
        <v>535</v>
      </c>
      <c r="F357" s="257" t="s">
        <v>536</v>
      </c>
      <c r="G357" s="258" t="s">
        <v>385</v>
      </c>
      <c r="H357" s="259">
        <v>76.382999999999996</v>
      </c>
      <c r="I357" s="260"/>
      <c r="J357" s="261">
        <f>ROUND(I357*H357,2)</f>
        <v>0</v>
      </c>
      <c r="K357" s="257" t="s">
        <v>176</v>
      </c>
      <c r="L357" s="262"/>
      <c r="M357" s="263" t="s">
        <v>19</v>
      </c>
      <c r="N357" s="264" t="s">
        <v>48</v>
      </c>
      <c r="O357" s="86"/>
      <c r="P357" s="223">
        <f>O357*H357</f>
        <v>0</v>
      </c>
      <c r="Q357" s="223">
        <v>0.00198</v>
      </c>
      <c r="R357" s="223">
        <f>Q357*H357</f>
        <v>0.15123834</v>
      </c>
      <c r="S357" s="223">
        <v>0</v>
      </c>
      <c r="T357" s="224">
        <f>S357*H357</f>
        <v>0</v>
      </c>
      <c r="U357" s="40"/>
      <c r="V357" s="40"/>
      <c r="W357" s="40"/>
      <c r="X357" s="40"/>
      <c r="Y357" s="40"/>
      <c r="Z357" s="40"/>
      <c r="AA357" s="40"/>
      <c r="AB357" s="40"/>
      <c r="AC357" s="40"/>
      <c r="AD357" s="40"/>
      <c r="AE357" s="40"/>
      <c r="AR357" s="225" t="s">
        <v>386</v>
      </c>
      <c r="AT357" s="225" t="s">
        <v>382</v>
      </c>
      <c r="AU357" s="225" t="s">
        <v>85</v>
      </c>
      <c r="AY357" s="19" t="s">
        <v>170</v>
      </c>
      <c r="BE357" s="226">
        <f>IF(N357="základní",J357,0)</f>
        <v>0</v>
      </c>
      <c r="BF357" s="226">
        <f>IF(N357="snížená",J357,0)</f>
        <v>0</v>
      </c>
      <c r="BG357" s="226">
        <f>IF(N357="zákl. přenesená",J357,0)</f>
        <v>0</v>
      </c>
      <c r="BH357" s="226">
        <f>IF(N357="sníž. přenesená",J357,0)</f>
        <v>0</v>
      </c>
      <c r="BI357" s="226">
        <f>IF(N357="nulová",J357,0)</f>
        <v>0</v>
      </c>
      <c r="BJ357" s="19" t="s">
        <v>81</v>
      </c>
      <c r="BK357" s="226">
        <f>ROUND(I357*H357,2)</f>
        <v>0</v>
      </c>
      <c r="BL357" s="19" t="s">
        <v>278</v>
      </c>
      <c r="BM357" s="225" t="s">
        <v>537</v>
      </c>
    </row>
    <row r="358" s="13" customFormat="1">
      <c r="A358" s="13"/>
      <c r="B358" s="232"/>
      <c r="C358" s="233"/>
      <c r="D358" s="234" t="s">
        <v>181</v>
      </c>
      <c r="E358" s="235" t="s">
        <v>19</v>
      </c>
      <c r="F358" s="236" t="s">
        <v>538</v>
      </c>
      <c r="G358" s="233"/>
      <c r="H358" s="237">
        <v>8.4870000000000001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181</v>
      </c>
      <c r="AU358" s="243" t="s">
        <v>85</v>
      </c>
      <c r="AV358" s="13" t="s">
        <v>85</v>
      </c>
      <c r="AW358" s="13" t="s">
        <v>37</v>
      </c>
      <c r="AX358" s="13" t="s">
        <v>77</v>
      </c>
      <c r="AY358" s="243" t="s">
        <v>170</v>
      </c>
    </row>
    <row r="359" s="14" customFormat="1">
      <c r="A359" s="14"/>
      <c r="B359" s="244"/>
      <c r="C359" s="245"/>
      <c r="D359" s="234" t="s">
        <v>181</v>
      </c>
      <c r="E359" s="246" t="s">
        <v>19</v>
      </c>
      <c r="F359" s="247" t="s">
        <v>183</v>
      </c>
      <c r="G359" s="245"/>
      <c r="H359" s="248">
        <v>8.4870000000000001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181</v>
      </c>
      <c r="AU359" s="254" t="s">
        <v>85</v>
      </c>
      <c r="AV359" s="14" t="s">
        <v>177</v>
      </c>
      <c r="AW359" s="14" t="s">
        <v>37</v>
      </c>
      <c r="AX359" s="14" t="s">
        <v>81</v>
      </c>
      <c r="AY359" s="254" t="s">
        <v>170</v>
      </c>
    </row>
    <row r="360" s="13" customFormat="1">
      <c r="A360" s="13"/>
      <c r="B360" s="232"/>
      <c r="C360" s="233"/>
      <c r="D360" s="234" t="s">
        <v>181</v>
      </c>
      <c r="E360" s="233"/>
      <c r="F360" s="236" t="s">
        <v>539</v>
      </c>
      <c r="G360" s="233"/>
      <c r="H360" s="237">
        <v>76.382999999999996</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181</v>
      </c>
      <c r="AU360" s="243" t="s">
        <v>85</v>
      </c>
      <c r="AV360" s="13" t="s">
        <v>85</v>
      </c>
      <c r="AW360" s="13" t="s">
        <v>4</v>
      </c>
      <c r="AX360" s="13" t="s">
        <v>81</v>
      </c>
      <c r="AY360" s="243" t="s">
        <v>170</v>
      </c>
    </row>
    <row r="361" s="2" customFormat="1" ht="16.5" customHeight="1">
      <c r="A361" s="40"/>
      <c r="B361" s="41"/>
      <c r="C361" s="214" t="s">
        <v>540</v>
      </c>
      <c r="D361" s="214" t="s">
        <v>172</v>
      </c>
      <c r="E361" s="215" t="s">
        <v>541</v>
      </c>
      <c r="F361" s="216" t="s">
        <v>542</v>
      </c>
      <c r="G361" s="217" t="s">
        <v>385</v>
      </c>
      <c r="H361" s="218">
        <v>135.90000000000001</v>
      </c>
      <c r="I361" s="219"/>
      <c r="J361" s="220">
        <f>ROUND(I361*H361,2)</f>
        <v>0</v>
      </c>
      <c r="K361" s="216" t="s">
        <v>176</v>
      </c>
      <c r="L361" s="46"/>
      <c r="M361" s="221" t="s">
        <v>19</v>
      </c>
      <c r="N361" s="222" t="s">
        <v>48</v>
      </c>
      <c r="O361" s="86"/>
      <c r="P361" s="223">
        <f>O361*H361</f>
        <v>0</v>
      </c>
      <c r="Q361" s="223">
        <v>9.0000000000000006E-05</v>
      </c>
      <c r="R361" s="223">
        <f>Q361*H361</f>
        <v>0.012231000000000001</v>
      </c>
      <c r="S361" s="223">
        <v>0</v>
      </c>
      <c r="T361" s="224">
        <f>S361*H361</f>
        <v>0</v>
      </c>
      <c r="U361" s="40"/>
      <c r="V361" s="40"/>
      <c r="W361" s="40"/>
      <c r="X361" s="40"/>
      <c r="Y361" s="40"/>
      <c r="Z361" s="40"/>
      <c r="AA361" s="40"/>
      <c r="AB361" s="40"/>
      <c r="AC361" s="40"/>
      <c r="AD361" s="40"/>
      <c r="AE361" s="40"/>
      <c r="AR361" s="225" t="s">
        <v>278</v>
      </c>
      <c r="AT361" s="225" t="s">
        <v>172</v>
      </c>
      <c r="AU361" s="225" t="s">
        <v>85</v>
      </c>
      <c r="AY361" s="19" t="s">
        <v>170</v>
      </c>
      <c r="BE361" s="226">
        <f>IF(N361="základní",J361,0)</f>
        <v>0</v>
      </c>
      <c r="BF361" s="226">
        <f>IF(N361="snížená",J361,0)</f>
        <v>0</v>
      </c>
      <c r="BG361" s="226">
        <f>IF(N361="zákl. přenesená",J361,0)</f>
        <v>0</v>
      </c>
      <c r="BH361" s="226">
        <f>IF(N361="sníž. přenesená",J361,0)</f>
        <v>0</v>
      </c>
      <c r="BI361" s="226">
        <f>IF(N361="nulová",J361,0)</f>
        <v>0</v>
      </c>
      <c r="BJ361" s="19" t="s">
        <v>81</v>
      </c>
      <c r="BK361" s="226">
        <f>ROUND(I361*H361,2)</f>
        <v>0</v>
      </c>
      <c r="BL361" s="19" t="s">
        <v>278</v>
      </c>
      <c r="BM361" s="225" t="s">
        <v>543</v>
      </c>
    </row>
    <row r="362" s="2" customFormat="1">
      <c r="A362" s="40"/>
      <c r="B362" s="41"/>
      <c r="C362" s="42"/>
      <c r="D362" s="227" t="s">
        <v>179</v>
      </c>
      <c r="E362" s="42"/>
      <c r="F362" s="228" t="s">
        <v>544</v>
      </c>
      <c r="G362" s="42"/>
      <c r="H362" s="42"/>
      <c r="I362" s="229"/>
      <c r="J362" s="42"/>
      <c r="K362" s="42"/>
      <c r="L362" s="46"/>
      <c r="M362" s="230"/>
      <c r="N362" s="231"/>
      <c r="O362" s="86"/>
      <c r="P362" s="86"/>
      <c r="Q362" s="86"/>
      <c r="R362" s="86"/>
      <c r="S362" s="86"/>
      <c r="T362" s="87"/>
      <c r="U362" s="40"/>
      <c r="V362" s="40"/>
      <c r="W362" s="40"/>
      <c r="X362" s="40"/>
      <c r="Y362" s="40"/>
      <c r="Z362" s="40"/>
      <c r="AA362" s="40"/>
      <c r="AB362" s="40"/>
      <c r="AC362" s="40"/>
      <c r="AD362" s="40"/>
      <c r="AE362" s="40"/>
      <c r="AT362" s="19" t="s">
        <v>179</v>
      </c>
      <c r="AU362" s="19" t="s">
        <v>85</v>
      </c>
    </row>
    <row r="363" s="13" customFormat="1">
      <c r="A363" s="13"/>
      <c r="B363" s="232"/>
      <c r="C363" s="233"/>
      <c r="D363" s="234" t="s">
        <v>181</v>
      </c>
      <c r="E363" s="235" t="s">
        <v>19</v>
      </c>
      <c r="F363" s="236" t="s">
        <v>497</v>
      </c>
      <c r="G363" s="233"/>
      <c r="H363" s="237">
        <v>7.7199999999999998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181</v>
      </c>
      <c r="AU363" s="243" t="s">
        <v>85</v>
      </c>
      <c r="AV363" s="13" t="s">
        <v>85</v>
      </c>
      <c r="AW363" s="13" t="s">
        <v>37</v>
      </c>
      <c r="AX363" s="13" t="s">
        <v>77</v>
      </c>
      <c r="AY363" s="243" t="s">
        <v>170</v>
      </c>
    </row>
    <row r="364" s="13" customFormat="1">
      <c r="A364" s="13"/>
      <c r="B364" s="232"/>
      <c r="C364" s="233"/>
      <c r="D364" s="234" t="s">
        <v>181</v>
      </c>
      <c r="E364" s="235" t="s">
        <v>19</v>
      </c>
      <c r="F364" s="236" t="s">
        <v>532</v>
      </c>
      <c r="G364" s="233"/>
      <c r="H364" s="237">
        <v>7.3799999999999999</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181</v>
      </c>
      <c r="AU364" s="243" t="s">
        <v>85</v>
      </c>
      <c r="AV364" s="13" t="s">
        <v>85</v>
      </c>
      <c r="AW364" s="13" t="s">
        <v>37</v>
      </c>
      <c r="AX364" s="13" t="s">
        <v>77</v>
      </c>
      <c r="AY364" s="243" t="s">
        <v>170</v>
      </c>
    </row>
    <row r="365" s="14" customFormat="1">
      <c r="A365" s="14"/>
      <c r="B365" s="244"/>
      <c r="C365" s="245"/>
      <c r="D365" s="234" t="s">
        <v>181</v>
      </c>
      <c r="E365" s="246" t="s">
        <v>19</v>
      </c>
      <c r="F365" s="247" t="s">
        <v>183</v>
      </c>
      <c r="G365" s="245"/>
      <c r="H365" s="248">
        <v>15.1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181</v>
      </c>
      <c r="AU365" s="254" t="s">
        <v>85</v>
      </c>
      <c r="AV365" s="14" t="s">
        <v>177</v>
      </c>
      <c r="AW365" s="14" t="s">
        <v>37</v>
      </c>
      <c r="AX365" s="14" t="s">
        <v>81</v>
      </c>
      <c r="AY365" s="254" t="s">
        <v>170</v>
      </c>
    </row>
    <row r="366" s="13" customFormat="1">
      <c r="A366" s="13"/>
      <c r="B366" s="232"/>
      <c r="C366" s="233"/>
      <c r="D366" s="234" t="s">
        <v>181</v>
      </c>
      <c r="E366" s="233"/>
      <c r="F366" s="236" t="s">
        <v>545</v>
      </c>
      <c r="G366" s="233"/>
      <c r="H366" s="237">
        <v>135.90000000000001</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181</v>
      </c>
      <c r="AU366" s="243" t="s">
        <v>85</v>
      </c>
      <c r="AV366" s="13" t="s">
        <v>85</v>
      </c>
      <c r="AW366" s="13" t="s">
        <v>4</v>
      </c>
      <c r="AX366" s="13" t="s">
        <v>81</v>
      </c>
      <c r="AY366" s="243" t="s">
        <v>170</v>
      </c>
    </row>
    <row r="367" s="2" customFormat="1" ht="24.15" customHeight="1">
      <c r="A367" s="40"/>
      <c r="B367" s="41"/>
      <c r="C367" s="214" t="s">
        <v>546</v>
      </c>
      <c r="D367" s="214" t="s">
        <v>172</v>
      </c>
      <c r="E367" s="215" t="s">
        <v>547</v>
      </c>
      <c r="F367" s="216" t="s">
        <v>548</v>
      </c>
      <c r="G367" s="217" t="s">
        <v>175</v>
      </c>
      <c r="H367" s="218">
        <v>127.44</v>
      </c>
      <c r="I367" s="219"/>
      <c r="J367" s="220">
        <f>ROUND(I367*H367,2)</f>
        <v>0</v>
      </c>
      <c r="K367" s="216" t="s">
        <v>176</v>
      </c>
      <c r="L367" s="46"/>
      <c r="M367" s="221" t="s">
        <v>19</v>
      </c>
      <c r="N367" s="222" t="s">
        <v>48</v>
      </c>
      <c r="O367" s="86"/>
      <c r="P367" s="223">
        <f>O367*H367</f>
        <v>0</v>
      </c>
      <c r="Q367" s="223">
        <v>5.0000000000000002E-05</v>
      </c>
      <c r="R367" s="223">
        <f>Q367*H367</f>
        <v>0.0063720000000000001</v>
      </c>
      <c r="S367" s="223">
        <v>0</v>
      </c>
      <c r="T367" s="224">
        <f>S367*H367</f>
        <v>0</v>
      </c>
      <c r="U367" s="40"/>
      <c r="V367" s="40"/>
      <c r="W367" s="40"/>
      <c r="X367" s="40"/>
      <c r="Y367" s="40"/>
      <c r="Z367" s="40"/>
      <c r="AA367" s="40"/>
      <c r="AB367" s="40"/>
      <c r="AC367" s="40"/>
      <c r="AD367" s="40"/>
      <c r="AE367" s="40"/>
      <c r="AR367" s="225" t="s">
        <v>278</v>
      </c>
      <c r="AT367" s="225" t="s">
        <v>172</v>
      </c>
      <c r="AU367" s="225" t="s">
        <v>85</v>
      </c>
      <c r="AY367" s="19" t="s">
        <v>170</v>
      </c>
      <c r="BE367" s="226">
        <f>IF(N367="základní",J367,0)</f>
        <v>0</v>
      </c>
      <c r="BF367" s="226">
        <f>IF(N367="snížená",J367,0)</f>
        <v>0</v>
      </c>
      <c r="BG367" s="226">
        <f>IF(N367="zákl. přenesená",J367,0)</f>
        <v>0</v>
      </c>
      <c r="BH367" s="226">
        <f>IF(N367="sníž. přenesená",J367,0)</f>
        <v>0</v>
      </c>
      <c r="BI367" s="226">
        <f>IF(N367="nulová",J367,0)</f>
        <v>0</v>
      </c>
      <c r="BJ367" s="19" t="s">
        <v>81</v>
      </c>
      <c r="BK367" s="226">
        <f>ROUND(I367*H367,2)</f>
        <v>0</v>
      </c>
      <c r="BL367" s="19" t="s">
        <v>278</v>
      </c>
      <c r="BM367" s="225" t="s">
        <v>549</v>
      </c>
    </row>
    <row r="368" s="2" customFormat="1">
      <c r="A368" s="40"/>
      <c r="B368" s="41"/>
      <c r="C368" s="42"/>
      <c r="D368" s="227" t="s">
        <v>179</v>
      </c>
      <c r="E368" s="42"/>
      <c r="F368" s="228" t="s">
        <v>550</v>
      </c>
      <c r="G368" s="42"/>
      <c r="H368" s="42"/>
      <c r="I368" s="229"/>
      <c r="J368" s="42"/>
      <c r="K368" s="42"/>
      <c r="L368" s="46"/>
      <c r="M368" s="230"/>
      <c r="N368" s="231"/>
      <c r="O368" s="86"/>
      <c r="P368" s="86"/>
      <c r="Q368" s="86"/>
      <c r="R368" s="86"/>
      <c r="S368" s="86"/>
      <c r="T368" s="87"/>
      <c r="U368" s="40"/>
      <c r="V368" s="40"/>
      <c r="W368" s="40"/>
      <c r="X368" s="40"/>
      <c r="Y368" s="40"/>
      <c r="Z368" s="40"/>
      <c r="AA368" s="40"/>
      <c r="AB368" s="40"/>
      <c r="AC368" s="40"/>
      <c r="AD368" s="40"/>
      <c r="AE368" s="40"/>
      <c r="AT368" s="19" t="s">
        <v>179</v>
      </c>
      <c r="AU368" s="19" t="s">
        <v>85</v>
      </c>
    </row>
    <row r="369" s="13" customFormat="1">
      <c r="A369" s="13"/>
      <c r="B369" s="232"/>
      <c r="C369" s="233"/>
      <c r="D369" s="234" t="s">
        <v>181</v>
      </c>
      <c r="E369" s="235" t="s">
        <v>19</v>
      </c>
      <c r="F369" s="236" t="s">
        <v>551</v>
      </c>
      <c r="G369" s="233"/>
      <c r="H369" s="237">
        <v>13.57</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181</v>
      </c>
      <c r="AU369" s="243" t="s">
        <v>85</v>
      </c>
      <c r="AV369" s="13" t="s">
        <v>85</v>
      </c>
      <c r="AW369" s="13" t="s">
        <v>37</v>
      </c>
      <c r="AX369" s="13" t="s">
        <v>77</v>
      </c>
      <c r="AY369" s="243" t="s">
        <v>170</v>
      </c>
    </row>
    <row r="370" s="13" customFormat="1">
      <c r="A370" s="13"/>
      <c r="B370" s="232"/>
      <c r="C370" s="233"/>
      <c r="D370" s="234" t="s">
        <v>181</v>
      </c>
      <c r="E370" s="235" t="s">
        <v>19</v>
      </c>
      <c r="F370" s="236" t="s">
        <v>552</v>
      </c>
      <c r="G370" s="233"/>
      <c r="H370" s="237">
        <v>0.58999999999999997</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181</v>
      </c>
      <c r="AU370" s="243" t="s">
        <v>85</v>
      </c>
      <c r="AV370" s="13" t="s">
        <v>85</v>
      </c>
      <c r="AW370" s="13" t="s">
        <v>37</v>
      </c>
      <c r="AX370" s="13" t="s">
        <v>77</v>
      </c>
      <c r="AY370" s="243" t="s">
        <v>170</v>
      </c>
    </row>
    <row r="371" s="14" customFormat="1">
      <c r="A371" s="14"/>
      <c r="B371" s="244"/>
      <c r="C371" s="245"/>
      <c r="D371" s="234" t="s">
        <v>181</v>
      </c>
      <c r="E371" s="246" t="s">
        <v>19</v>
      </c>
      <c r="F371" s="247" t="s">
        <v>183</v>
      </c>
      <c r="G371" s="245"/>
      <c r="H371" s="248">
        <v>14.16</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181</v>
      </c>
      <c r="AU371" s="254" t="s">
        <v>85</v>
      </c>
      <c r="AV371" s="14" t="s">
        <v>177</v>
      </c>
      <c r="AW371" s="14" t="s">
        <v>37</v>
      </c>
      <c r="AX371" s="14" t="s">
        <v>81</v>
      </c>
      <c r="AY371" s="254" t="s">
        <v>170</v>
      </c>
    </row>
    <row r="372" s="13" customFormat="1">
      <c r="A372" s="13"/>
      <c r="B372" s="232"/>
      <c r="C372" s="233"/>
      <c r="D372" s="234" t="s">
        <v>181</v>
      </c>
      <c r="E372" s="233"/>
      <c r="F372" s="236" t="s">
        <v>553</v>
      </c>
      <c r="G372" s="233"/>
      <c r="H372" s="237">
        <v>127.44</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181</v>
      </c>
      <c r="AU372" s="243" t="s">
        <v>85</v>
      </c>
      <c r="AV372" s="13" t="s">
        <v>85</v>
      </c>
      <c r="AW372" s="13" t="s">
        <v>4</v>
      </c>
      <c r="AX372" s="13" t="s">
        <v>81</v>
      </c>
      <c r="AY372" s="243" t="s">
        <v>170</v>
      </c>
    </row>
    <row r="373" s="2" customFormat="1" ht="55.5" customHeight="1">
      <c r="A373" s="40"/>
      <c r="B373" s="41"/>
      <c r="C373" s="214" t="s">
        <v>205</v>
      </c>
      <c r="D373" s="214" t="s">
        <v>172</v>
      </c>
      <c r="E373" s="215" t="s">
        <v>554</v>
      </c>
      <c r="F373" s="216" t="s">
        <v>555</v>
      </c>
      <c r="G373" s="217" t="s">
        <v>322</v>
      </c>
      <c r="H373" s="218">
        <v>5.1420000000000003</v>
      </c>
      <c r="I373" s="219"/>
      <c r="J373" s="220">
        <f>ROUND(I373*H373,2)</f>
        <v>0</v>
      </c>
      <c r="K373" s="216" t="s">
        <v>176</v>
      </c>
      <c r="L373" s="46"/>
      <c r="M373" s="221" t="s">
        <v>19</v>
      </c>
      <c r="N373" s="222" t="s">
        <v>48</v>
      </c>
      <c r="O373" s="86"/>
      <c r="P373" s="223">
        <f>O373*H373</f>
        <v>0</v>
      </c>
      <c r="Q373" s="223">
        <v>0</v>
      </c>
      <c r="R373" s="223">
        <f>Q373*H373</f>
        <v>0</v>
      </c>
      <c r="S373" s="223">
        <v>0</v>
      </c>
      <c r="T373" s="224">
        <f>S373*H373</f>
        <v>0</v>
      </c>
      <c r="U373" s="40"/>
      <c r="V373" s="40"/>
      <c r="W373" s="40"/>
      <c r="X373" s="40"/>
      <c r="Y373" s="40"/>
      <c r="Z373" s="40"/>
      <c r="AA373" s="40"/>
      <c r="AB373" s="40"/>
      <c r="AC373" s="40"/>
      <c r="AD373" s="40"/>
      <c r="AE373" s="40"/>
      <c r="AR373" s="225" t="s">
        <v>278</v>
      </c>
      <c r="AT373" s="225" t="s">
        <v>172</v>
      </c>
      <c r="AU373" s="225" t="s">
        <v>85</v>
      </c>
      <c r="AY373" s="19" t="s">
        <v>170</v>
      </c>
      <c r="BE373" s="226">
        <f>IF(N373="základní",J373,0)</f>
        <v>0</v>
      </c>
      <c r="BF373" s="226">
        <f>IF(N373="snížená",J373,0)</f>
        <v>0</v>
      </c>
      <c r="BG373" s="226">
        <f>IF(N373="zákl. přenesená",J373,0)</f>
        <v>0</v>
      </c>
      <c r="BH373" s="226">
        <f>IF(N373="sníž. přenesená",J373,0)</f>
        <v>0</v>
      </c>
      <c r="BI373" s="226">
        <f>IF(N373="nulová",J373,0)</f>
        <v>0</v>
      </c>
      <c r="BJ373" s="19" t="s">
        <v>81</v>
      </c>
      <c r="BK373" s="226">
        <f>ROUND(I373*H373,2)</f>
        <v>0</v>
      </c>
      <c r="BL373" s="19" t="s">
        <v>278</v>
      </c>
      <c r="BM373" s="225" t="s">
        <v>556</v>
      </c>
    </row>
    <row r="374" s="2" customFormat="1">
      <c r="A374" s="40"/>
      <c r="B374" s="41"/>
      <c r="C374" s="42"/>
      <c r="D374" s="227" t="s">
        <v>179</v>
      </c>
      <c r="E374" s="42"/>
      <c r="F374" s="228" t="s">
        <v>557</v>
      </c>
      <c r="G374" s="42"/>
      <c r="H374" s="42"/>
      <c r="I374" s="229"/>
      <c r="J374" s="42"/>
      <c r="K374" s="42"/>
      <c r="L374" s="46"/>
      <c r="M374" s="230"/>
      <c r="N374" s="231"/>
      <c r="O374" s="86"/>
      <c r="P374" s="86"/>
      <c r="Q374" s="86"/>
      <c r="R374" s="86"/>
      <c r="S374" s="86"/>
      <c r="T374" s="87"/>
      <c r="U374" s="40"/>
      <c r="V374" s="40"/>
      <c r="W374" s="40"/>
      <c r="X374" s="40"/>
      <c r="Y374" s="40"/>
      <c r="Z374" s="40"/>
      <c r="AA374" s="40"/>
      <c r="AB374" s="40"/>
      <c r="AC374" s="40"/>
      <c r="AD374" s="40"/>
      <c r="AE374" s="40"/>
      <c r="AT374" s="19" t="s">
        <v>179</v>
      </c>
      <c r="AU374" s="19" t="s">
        <v>85</v>
      </c>
    </row>
    <row r="375" s="12" customFormat="1" ht="22.8" customHeight="1">
      <c r="A375" s="12"/>
      <c r="B375" s="198"/>
      <c r="C375" s="199"/>
      <c r="D375" s="200" t="s">
        <v>76</v>
      </c>
      <c r="E375" s="212" t="s">
        <v>558</v>
      </c>
      <c r="F375" s="212" t="s">
        <v>559</v>
      </c>
      <c r="G375" s="199"/>
      <c r="H375" s="199"/>
      <c r="I375" s="202"/>
      <c r="J375" s="213">
        <f>BK375</f>
        <v>0</v>
      </c>
      <c r="K375" s="199"/>
      <c r="L375" s="204"/>
      <c r="M375" s="205"/>
      <c r="N375" s="206"/>
      <c r="O375" s="206"/>
      <c r="P375" s="207">
        <f>SUM(P376:P414)</f>
        <v>0</v>
      </c>
      <c r="Q375" s="206"/>
      <c r="R375" s="207">
        <f>SUM(R376:R414)</f>
        <v>3.4337501999999995</v>
      </c>
      <c r="S375" s="206"/>
      <c r="T375" s="208">
        <f>SUM(T376:T414)</f>
        <v>0</v>
      </c>
      <c r="U375" s="12"/>
      <c r="V375" s="12"/>
      <c r="W375" s="12"/>
      <c r="X375" s="12"/>
      <c r="Y375" s="12"/>
      <c r="Z375" s="12"/>
      <c r="AA375" s="12"/>
      <c r="AB375" s="12"/>
      <c r="AC375" s="12"/>
      <c r="AD375" s="12"/>
      <c r="AE375" s="12"/>
      <c r="AR375" s="209" t="s">
        <v>85</v>
      </c>
      <c r="AT375" s="210" t="s">
        <v>76</v>
      </c>
      <c r="AU375" s="210" t="s">
        <v>81</v>
      </c>
      <c r="AY375" s="209" t="s">
        <v>170</v>
      </c>
      <c r="BK375" s="211">
        <f>SUM(BK376:BK414)</f>
        <v>0</v>
      </c>
    </row>
    <row r="376" s="2" customFormat="1" ht="24.15" customHeight="1">
      <c r="A376" s="40"/>
      <c r="B376" s="41"/>
      <c r="C376" s="214" t="s">
        <v>560</v>
      </c>
      <c r="D376" s="214" t="s">
        <v>172</v>
      </c>
      <c r="E376" s="215" t="s">
        <v>561</v>
      </c>
      <c r="F376" s="216" t="s">
        <v>562</v>
      </c>
      <c r="G376" s="217" t="s">
        <v>175</v>
      </c>
      <c r="H376" s="218">
        <v>211.41</v>
      </c>
      <c r="I376" s="219"/>
      <c r="J376" s="220">
        <f>ROUND(I376*H376,2)</f>
        <v>0</v>
      </c>
      <c r="K376" s="216" t="s">
        <v>176</v>
      </c>
      <c r="L376" s="46"/>
      <c r="M376" s="221" t="s">
        <v>19</v>
      </c>
      <c r="N376" s="222" t="s">
        <v>48</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278</v>
      </c>
      <c r="AT376" s="225" t="s">
        <v>172</v>
      </c>
      <c r="AU376" s="225" t="s">
        <v>85</v>
      </c>
      <c r="AY376" s="19" t="s">
        <v>170</v>
      </c>
      <c r="BE376" s="226">
        <f>IF(N376="základní",J376,0)</f>
        <v>0</v>
      </c>
      <c r="BF376" s="226">
        <f>IF(N376="snížená",J376,0)</f>
        <v>0</v>
      </c>
      <c r="BG376" s="226">
        <f>IF(N376="zákl. přenesená",J376,0)</f>
        <v>0</v>
      </c>
      <c r="BH376" s="226">
        <f>IF(N376="sníž. přenesená",J376,0)</f>
        <v>0</v>
      </c>
      <c r="BI376" s="226">
        <f>IF(N376="nulová",J376,0)</f>
        <v>0</v>
      </c>
      <c r="BJ376" s="19" t="s">
        <v>81</v>
      </c>
      <c r="BK376" s="226">
        <f>ROUND(I376*H376,2)</f>
        <v>0</v>
      </c>
      <c r="BL376" s="19" t="s">
        <v>278</v>
      </c>
      <c r="BM376" s="225" t="s">
        <v>563</v>
      </c>
    </row>
    <row r="377" s="2" customFormat="1">
      <c r="A377" s="40"/>
      <c r="B377" s="41"/>
      <c r="C377" s="42"/>
      <c r="D377" s="227" t="s">
        <v>179</v>
      </c>
      <c r="E377" s="42"/>
      <c r="F377" s="228" t="s">
        <v>564</v>
      </c>
      <c r="G377" s="42"/>
      <c r="H377" s="42"/>
      <c r="I377" s="229"/>
      <c r="J377" s="42"/>
      <c r="K377" s="42"/>
      <c r="L377" s="46"/>
      <c r="M377" s="230"/>
      <c r="N377" s="231"/>
      <c r="O377" s="86"/>
      <c r="P377" s="86"/>
      <c r="Q377" s="86"/>
      <c r="R377" s="86"/>
      <c r="S377" s="86"/>
      <c r="T377" s="87"/>
      <c r="U377" s="40"/>
      <c r="V377" s="40"/>
      <c r="W377" s="40"/>
      <c r="X377" s="40"/>
      <c r="Y377" s="40"/>
      <c r="Z377" s="40"/>
      <c r="AA377" s="40"/>
      <c r="AB377" s="40"/>
      <c r="AC377" s="40"/>
      <c r="AD377" s="40"/>
      <c r="AE377" s="40"/>
      <c r="AT377" s="19" t="s">
        <v>179</v>
      </c>
      <c r="AU377" s="19" t="s">
        <v>85</v>
      </c>
    </row>
    <row r="378" s="13" customFormat="1">
      <c r="A378" s="13"/>
      <c r="B378" s="232"/>
      <c r="C378" s="233"/>
      <c r="D378" s="234" t="s">
        <v>181</v>
      </c>
      <c r="E378" s="235" t="s">
        <v>19</v>
      </c>
      <c r="F378" s="236" t="s">
        <v>243</v>
      </c>
      <c r="G378" s="233"/>
      <c r="H378" s="237">
        <v>23.489999999999998</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181</v>
      </c>
      <c r="AU378" s="243" t="s">
        <v>85</v>
      </c>
      <c r="AV378" s="13" t="s">
        <v>85</v>
      </c>
      <c r="AW378" s="13" t="s">
        <v>37</v>
      </c>
      <c r="AX378" s="13" t="s">
        <v>77</v>
      </c>
      <c r="AY378" s="243" t="s">
        <v>170</v>
      </c>
    </row>
    <row r="379" s="14" customFormat="1">
      <c r="A379" s="14"/>
      <c r="B379" s="244"/>
      <c r="C379" s="245"/>
      <c r="D379" s="234" t="s">
        <v>181</v>
      </c>
      <c r="E379" s="246" t="s">
        <v>19</v>
      </c>
      <c r="F379" s="247" t="s">
        <v>183</v>
      </c>
      <c r="G379" s="245"/>
      <c r="H379" s="248">
        <v>23.489999999999998</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181</v>
      </c>
      <c r="AU379" s="254" t="s">
        <v>85</v>
      </c>
      <c r="AV379" s="14" t="s">
        <v>177</v>
      </c>
      <c r="AW379" s="14" t="s">
        <v>37</v>
      </c>
      <c r="AX379" s="14" t="s">
        <v>81</v>
      </c>
      <c r="AY379" s="254" t="s">
        <v>170</v>
      </c>
    </row>
    <row r="380" s="13" customFormat="1">
      <c r="A380" s="13"/>
      <c r="B380" s="232"/>
      <c r="C380" s="233"/>
      <c r="D380" s="234" t="s">
        <v>181</v>
      </c>
      <c r="E380" s="233"/>
      <c r="F380" s="236" t="s">
        <v>565</v>
      </c>
      <c r="G380" s="233"/>
      <c r="H380" s="237">
        <v>211.41</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181</v>
      </c>
      <c r="AU380" s="243" t="s">
        <v>85</v>
      </c>
      <c r="AV380" s="13" t="s">
        <v>85</v>
      </c>
      <c r="AW380" s="13" t="s">
        <v>4</v>
      </c>
      <c r="AX380" s="13" t="s">
        <v>81</v>
      </c>
      <c r="AY380" s="243" t="s">
        <v>170</v>
      </c>
    </row>
    <row r="381" s="2" customFormat="1" ht="21.75" customHeight="1">
      <c r="A381" s="40"/>
      <c r="B381" s="41"/>
      <c r="C381" s="214" t="s">
        <v>566</v>
      </c>
      <c r="D381" s="214" t="s">
        <v>172</v>
      </c>
      <c r="E381" s="215" t="s">
        <v>567</v>
      </c>
      <c r="F381" s="216" t="s">
        <v>568</v>
      </c>
      <c r="G381" s="217" t="s">
        <v>175</v>
      </c>
      <c r="H381" s="218">
        <v>211.41</v>
      </c>
      <c r="I381" s="219"/>
      <c r="J381" s="220">
        <f>ROUND(I381*H381,2)</f>
        <v>0</v>
      </c>
      <c r="K381" s="216" t="s">
        <v>176</v>
      </c>
      <c r="L381" s="46"/>
      <c r="M381" s="221" t="s">
        <v>19</v>
      </c>
      <c r="N381" s="222" t="s">
        <v>48</v>
      </c>
      <c r="O381" s="86"/>
      <c r="P381" s="223">
        <f>O381*H381</f>
        <v>0</v>
      </c>
      <c r="Q381" s="223">
        <v>0</v>
      </c>
      <c r="R381" s="223">
        <f>Q381*H381</f>
        <v>0</v>
      </c>
      <c r="S381" s="223">
        <v>0</v>
      </c>
      <c r="T381" s="224">
        <f>S381*H381</f>
        <v>0</v>
      </c>
      <c r="U381" s="40"/>
      <c r="V381" s="40"/>
      <c r="W381" s="40"/>
      <c r="X381" s="40"/>
      <c r="Y381" s="40"/>
      <c r="Z381" s="40"/>
      <c r="AA381" s="40"/>
      <c r="AB381" s="40"/>
      <c r="AC381" s="40"/>
      <c r="AD381" s="40"/>
      <c r="AE381" s="40"/>
      <c r="AR381" s="225" t="s">
        <v>278</v>
      </c>
      <c r="AT381" s="225" t="s">
        <v>172</v>
      </c>
      <c r="AU381" s="225" t="s">
        <v>85</v>
      </c>
      <c r="AY381" s="19" t="s">
        <v>170</v>
      </c>
      <c r="BE381" s="226">
        <f>IF(N381="základní",J381,0)</f>
        <v>0</v>
      </c>
      <c r="BF381" s="226">
        <f>IF(N381="snížená",J381,0)</f>
        <v>0</v>
      </c>
      <c r="BG381" s="226">
        <f>IF(N381="zákl. přenesená",J381,0)</f>
        <v>0</v>
      </c>
      <c r="BH381" s="226">
        <f>IF(N381="sníž. přenesená",J381,0)</f>
        <v>0</v>
      </c>
      <c r="BI381" s="226">
        <f>IF(N381="nulová",J381,0)</f>
        <v>0</v>
      </c>
      <c r="BJ381" s="19" t="s">
        <v>81</v>
      </c>
      <c r="BK381" s="226">
        <f>ROUND(I381*H381,2)</f>
        <v>0</v>
      </c>
      <c r="BL381" s="19" t="s">
        <v>278</v>
      </c>
      <c r="BM381" s="225" t="s">
        <v>569</v>
      </c>
    </row>
    <row r="382" s="2" customFormat="1">
      <c r="A382" s="40"/>
      <c r="B382" s="41"/>
      <c r="C382" s="42"/>
      <c r="D382" s="227" t="s">
        <v>179</v>
      </c>
      <c r="E382" s="42"/>
      <c r="F382" s="228" t="s">
        <v>570</v>
      </c>
      <c r="G382" s="42"/>
      <c r="H382" s="42"/>
      <c r="I382" s="229"/>
      <c r="J382" s="42"/>
      <c r="K382" s="42"/>
      <c r="L382" s="46"/>
      <c r="M382" s="230"/>
      <c r="N382" s="231"/>
      <c r="O382" s="86"/>
      <c r="P382" s="86"/>
      <c r="Q382" s="86"/>
      <c r="R382" s="86"/>
      <c r="S382" s="86"/>
      <c r="T382" s="87"/>
      <c r="U382" s="40"/>
      <c r="V382" s="40"/>
      <c r="W382" s="40"/>
      <c r="X382" s="40"/>
      <c r="Y382" s="40"/>
      <c r="Z382" s="40"/>
      <c r="AA382" s="40"/>
      <c r="AB382" s="40"/>
      <c r="AC382" s="40"/>
      <c r="AD382" s="40"/>
      <c r="AE382" s="40"/>
      <c r="AT382" s="19" t="s">
        <v>179</v>
      </c>
      <c r="AU382" s="19" t="s">
        <v>85</v>
      </c>
    </row>
    <row r="383" s="13" customFormat="1">
      <c r="A383" s="13"/>
      <c r="B383" s="232"/>
      <c r="C383" s="233"/>
      <c r="D383" s="234" t="s">
        <v>181</v>
      </c>
      <c r="E383" s="233"/>
      <c r="F383" s="236" t="s">
        <v>565</v>
      </c>
      <c r="G383" s="233"/>
      <c r="H383" s="237">
        <v>211.41</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181</v>
      </c>
      <c r="AU383" s="243" t="s">
        <v>85</v>
      </c>
      <c r="AV383" s="13" t="s">
        <v>85</v>
      </c>
      <c r="AW383" s="13" t="s">
        <v>4</v>
      </c>
      <c r="AX383" s="13" t="s">
        <v>81</v>
      </c>
      <c r="AY383" s="243" t="s">
        <v>170</v>
      </c>
    </row>
    <row r="384" s="2" customFormat="1" ht="37.8" customHeight="1">
      <c r="A384" s="40"/>
      <c r="B384" s="41"/>
      <c r="C384" s="214" t="s">
        <v>571</v>
      </c>
      <c r="D384" s="214" t="s">
        <v>172</v>
      </c>
      <c r="E384" s="215" t="s">
        <v>572</v>
      </c>
      <c r="F384" s="216" t="s">
        <v>573</v>
      </c>
      <c r="G384" s="217" t="s">
        <v>175</v>
      </c>
      <c r="H384" s="218">
        <v>211.41</v>
      </c>
      <c r="I384" s="219"/>
      <c r="J384" s="220">
        <f>ROUND(I384*H384,2)</f>
        <v>0</v>
      </c>
      <c r="K384" s="216" t="s">
        <v>176</v>
      </c>
      <c r="L384" s="46"/>
      <c r="M384" s="221" t="s">
        <v>19</v>
      </c>
      <c r="N384" s="222" t="s">
        <v>48</v>
      </c>
      <c r="O384" s="86"/>
      <c r="P384" s="223">
        <f>O384*H384</f>
        <v>0</v>
      </c>
      <c r="Q384" s="223">
        <v>0.0075799999999999999</v>
      </c>
      <c r="R384" s="223">
        <f>Q384*H384</f>
        <v>1.6024878</v>
      </c>
      <c r="S384" s="223">
        <v>0</v>
      </c>
      <c r="T384" s="224">
        <f>S384*H384</f>
        <v>0</v>
      </c>
      <c r="U384" s="40"/>
      <c r="V384" s="40"/>
      <c r="W384" s="40"/>
      <c r="X384" s="40"/>
      <c r="Y384" s="40"/>
      <c r="Z384" s="40"/>
      <c r="AA384" s="40"/>
      <c r="AB384" s="40"/>
      <c r="AC384" s="40"/>
      <c r="AD384" s="40"/>
      <c r="AE384" s="40"/>
      <c r="AR384" s="225" t="s">
        <v>278</v>
      </c>
      <c r="AT384" s="225" t="s">
        <v>172</v>
      </c>
      <c r="AU384" s="225" t="s">
        <v>85</v>
      </c>
      <c r="AY384" s="19" t="s">
        <v>170</v>
      </c>
      <c r="BE384" s="226">
        <f>IF(N384="základní",J384,0)</f>
        <v>0</v>
      </c>
      <c r="BF384" s="226">
        <f>IF(N384="snížená",J384,0)</f>
        <v>0</v>
      </c>
      <c r="BG384" s="226">
        <f>IF(N384="zákl. přenesená",J384,0)</f>
        <v>0</v>
      </c>
      <c r="BH384" s="226">
        <f>IF(N384="sníž. přenesená",J384,0)</f>
        <v>0</v>
      </c>
      <c r="BI384" s="226">
        <f>IF(N384="nulová",J384,0)</f>
        <v>0</v>
      </c>
      <c r="BJ384" s="19" t="s">
        <v>81</v>
      </c>
      <c r="BK384" s="226">
        <f>ROUND(I384*H384,2)</f>
        <v>0</v>
      </c>
      <c r="BL384" s="19" t="s">
        <v>278</v>
      </c>
      <c r="BM384" s="225" t="s">
        <v>574</v>
      </c>
    </row>
    <row r="385" s="2" customFormat="1">
      <c r="A385" s="40"/>
      <c r="B385" s="41"/>
      <c r="C385" s="42"/>
      <c r="D385" s="227" t="s">
        <v>179</v>
      </c>
      <c r="E385" s="42"/>
      <c r="F385" s="228" t="s">
        <v>575</v>
      </c>
      <c r="G385" s="42"/>
      <c r="H385" s="42"/>
      <c r="I385" s="229"/>
      <c r="J385" s="42"/>
      <c r="K385" s="42"/>
      <c r="L385" s="46"/>
      <c r="M385" s="230"/>
      <c r="N385" s="231"/>
      <c r="O385" s="86"/>
      <c r="P385" s="86"/>
      <c r="Q385" s="86"/>
      <c r="R385" s="86"/>
      <c r="S385" s="86"/>
      <c r="T385" s="87"/>
      <c r="U385" s="40"/>
      <c r="V385" s="40"/>
      <c r="W385" s="40"/>
      <c r="X385" s="40"/>
      <c r="Y385" s="40"/>
      <c r="Z385" s="40"/>
      <c r="AA385" s="40"/>
      <c r="AB385" s="40"/>
      <c r="AC385" s="40"/>
      <c r="AD385" s="40"/>
      <c r="AE385" s="40"/>
      <c r="AT385" s="19" t="s">
        <v>179</v>
      </c>
      <c r="AU385" s="19" t="s">
        <v>85</v>
      </c>
    </row>
    <row r="386" s="13" customFormat="1">
      <c r="A386" s="13"/>
      <c r="B386" s="232"/>
      <c r="C386" s="233"/>
      <c r="D386" s="234" t="s">
        <v>181</v>
      </c>
      <c r="E386" s="233"/>
      <c r="F386" s="236" t="s">
        <v>565</v>
      </c>
      <c r="G386" s="233"/>
      <c r="H386" s="237">
        <v>211.41</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181</v>
      </c>
      <c r="AU386" s="243" t="s">
        <v>85</v>
      </c>
      <c r="AV386" s="13" t="s">
        <v>85</v>
      </c>
      <c r="AW386" s="13" t="s">
        <v>4</v>
      </c>
      <c r="AX386" s="13" t="s">
        <v>81</v>
      </c>
      <c r="AY386" s="243" t="s">
        <v>170</v>
      </c>
    </row>
    <row r="387" s="2" customFormat="1" ht="24.15" customHeight="1">
      <c r="A387" s="40"/>
      <c r="B387" s="41"/>
      <c r="C387" s="214" t="s">
        <v>576</v>
      </c>
      <c r="D387" s="214" t="s">
        <v>172</v>
      </c>
      <c r="E387" s="215" t="s">
        <v>577</v>
      </c>
      <c r="F387" s="216" t="s">
        <v>578</v>
      </c>
      <c r="G387" s="217" t="s">
        <v>175</v>
      </c>
      <c r="H387" s="218">
        <v>211.41</v>
      </c>
      <c r="I387" s="219"/>
      <c r="J387" s="220">
        <f>ROUND(I387*H387,2)</f>
        <v>0</v>
      </c>
      <c r="K387" s="216" t="s">
        <v>176</v>
      </c>
      <c r="L387" s="46"/>
      <c r="M387" s="221" t="s">
        <v>19</v>
      </c>
      <c r="N387" s="222" t="s">
        <v>48</v>
      </c>
      <c r="O387" s="86"/>
      <c r="P387" s="223">
        <f>O387*H387</f>
        <v>0</v>
      </c>
      <c r="Q387" s="223">
        <v>0.00020000000000000001</v>
      </c>
      <c r="R387" s="223">
        <f>Q387*H387</f>
        <v>0.042282</v>
      </c>
      <c r="S387" s="223">
        <v>0</v>
      </c>
      <c r="T387" s="224">
        <f>S387*H387</f>
        <v>0</v>
      </c>
      <c r="U387" s="40"/>
      <c r="V387" s="40"/>
      <c r="W387" s="40"/>
      <c r="X387" s="40"/>
      <c r="Y387" s="40"/>
      <c r="Z387" s="40"/>
      <c r="AA387" s="40"/>
      <c r="AB387" s="40"/>
      <c r="AC387" s="40"/>
      <c r="AD387" s="40"/>
      <c r="AE387" s="40"/>
      <c r="AR387" s="225" t="s">
        <v>278</v>
      </c>
      <c r="AT387" s="225" t="s">
        <v>172</v>
      </c>
      <c r="AU387" s="225" t="s">
        <v>85</v>
      </c>
      <c r="AY387" s="19" t="s">
        <v>170</v>
      </c>
      <c r="BE387" s="226">
        <f>IF(N387="základní",J387,0)</f>
        <v>0</v>
      </c>
      <c r="BF387" s="226">
        <f>IF(N387="snížená",J387,0)</f>
        <v>0</v>
      </c>
      <c r="BG387" s="226">
        <f>IF(N387="zákl. přenesená",J387,0)</f>
        <v>0</v>
      </c>
      <c r="BH387" s="226">
        <f>IF(N387="sníž. přenesená",J387,0)</f>
        <v>0</v>
      </c>
      <c r="BI387" s="226">
        <f>IF(N387="nulová",J387,0)</f>
        <v>0</v>
      </c>
      <c r="BJ387" s="19" t="s">
        <v>81</v>
      </c>
      <c r="BK387" s="226">
        <f>ROUND(I387*H387,2)</f>
        <v>0</v>
      </c>
      <c r="BL387" s="19" t="s">
        <v>278</v>
      </c>
      <c r="BM387" s="225" t="s">
        <v>579</v>
      </c>
    </row>
    <row r="388" s="2" customFormat="1">
      <c r="A388" s="40"/>
      <c r="B388" s="41"/>
      <c r="C388" s="42"/>
      <c r="D388" s="227" t="s">
        <v>179</v>
      </c>
      <c r="E388" s="42"/>
      <c r="F388" s="228" t="s">
        <v>580</v>
      </c>
      <c r="G388" s="42"/>
      <c r="H388" s="42"/>
      <c r="I388" s="229"/>
      <c r="J388" s="42"/>
      <c r="K388" s="42"/>
      <c r="L388" s="46"/>
      <c r="M388" s="230"/>
      <c r="N388" s="231"/>
      <c r="O388" s="86"/>
      <c r="P388" s="86"/>
      <c r="Q388" s="86"/>
      <c r="R388" s="86"/>
      <c r="S388" s="86"/>
      <c r="T388" s="87"/>
      <c r="U388" s="40"/>
      <c r="V388" s="40"/>
      <c r="W388" s="40"/>
      <c r="X388" s="40"/>
      <c r="Y388" s="40"/>
      <c r="Z388" s="40"/>
      <c r="AA388" s="40"/>
      <c r="AB388" s="40"/>
      <c r="AC388" s="40"/>
      <c r="AD388" s="40"/>
      <c r="AE388" s="40"/>
      <c r="AT388" s="19" t="s">
        <v>179</v>
      </c>
      <c r="AU388" s="19" t="s">
        <v>85</v>
      </c>
    </row>
    <row r="389" s="13" customFormat="1">
      <c r="A389" s="13"/>
      <c r="B389" s="232"/>
      <c r="C389" s="233"/>
      <c r="D389" s="234" t="s">
        <v>181</v>
      </c>
      <c r="E389" s="233"/>
      <c r="F389" s="236" t="s">
        <v>565</v>
      </c>
      <c r="G389" s="233"/>
      <c r="H389" s="237">
        <v>211.41</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181</v>
      </c>
      <c r="AU389" s="243" t="s">
        <v>85</v>
      </c>
      <c r="AV389" s="13" t="s">
        <v>85</v>
      </c>
      <c r="AW389" s="13" t="s">
        <v>4</v>
      </c>
      <c r="AX389" s="13" t="s">
        <v>81</v>
      </c>
      <c r="AY389" s="243" t="s">
        <v>170</v>
      </c>
    </row>
    <row r="390" s="2" customFormat="1" ht="24.15" customHeight="1">
      <c r="A390" s="40"/>
      <c r="B390" s="41"/>
      <c r="C390" s="214" t="s">
        <v>581</v>
      </c>
      <c r="D390" s="214" t="s">
        <v>172</v>
      </c>
      <c r="E390" s="215" t="s">
        <v>582</v>
      </c>
      <c r="F390" s="216" t="s">
        <v>583</v>
      </c>
      <c r="G390" s="217" t="s">
        <v>175</v>
      </c>
      <c r="H390" s="218">
        <v>211.41</v>
      </c>
      <c r="I390" s="219"/>
      <c r="J390" s="220">
        <f>ROUND(I390*H390,2)</f>
        <v>0</v>
      </c>
      <c r="K390" s="216" t="s">
        <v>176</v>
      </c>
      <c r="L390" s="46"/>
      <c r="M390" s="221" t="s">
        <v>19</v>
      </c>
      <c r="N390" s="222" t="s">
        <v>48</v>
      </c>
      <c r="O390" s="86"/>
      <c r="P390" s="223">
        <f>O390*H390</f>
        <v>0</v>
      </c>
      <c r="Q390" s="223">
        <v>0</v>
      </c>
      <c r="R390" s="223">
        <f>Q390*H390</f>
        <v>0</v>
      </c>
      <c r="S390" s="223">
        <v>0</v>
      </c>
      <c r="T390" s="224">
        <f>S390*H390</f>
        <v>0</v>
      </c>
      <c r="U390" s="40"/>
      <c r="V390" s="40"/>
      <c r="W390" s="40"/>
      <c r="X390" s="40"/>
      <c r="Y390" s="40"/>
      <c r="Z390" s="40"/>
      <c r="AA390" s="40"/>
      <c r="AB390" s="40"/>
      <c r="AC390" s="40"/>
      <c r="AD390" s="40"/>
      <c r="AE390" s="40"/>
      <c r="AR390" s="225" t="s">
        <v>278</v>
      </c>
      <c r="AT390" s="225" t="s">
        <v>172</v>
      </c>
      <c r="AU390" s="225" t="s">
        <v>85</v>
      </c>
      <c r="AY390" s="19" t="s">
        <v>170</v>
      </c>
      <c r="BE390" s="226">
        <f>IF(N390="základní",J390,0)</f>
        <v>0</v>
      </c>
      <c r="BF390" s="226">
        <f>IF(N390="snížená",J390,0)</f>
        <v>0</v>
      </c>
      <c r="BG390" s="226">
        <f>IF(N390="zákl. přenesená",J390,0)</f>
        <v>0</v>
      </c>
      <c r="BH390" s="226">
        <f>IF(N390="sníž. přenesená",J390,0)</f>
        <v>0</v>
      </c>
      <c r="BI390" s="226">
        <f>IF(N390="nulová",J390,0)</f>
        <v>0</v>
      </c>
      <c r="BJ390" s="19" t="s">
        <v>81</v>
      </c>
      <c r="BK390" s="226">
        <f>ROUND(I390*H390,2)</f>
        <v>0</v>
      </c>
      <c r="BL390" s="19" t="s">
        <v>278</v>
      </c>
      <c r="BM390" s="225" t="s">
        <v>584</v>
      </c>
    </row>
    <row r="391" s="2" customFormat="1">
      <c r="A391" s="40"/>
      <c r="B391" s="41"/>
      <c r="C391" s="42"/>
      <c r="D391" s="227" t="s">
        <v>179</v>
      </c>
      <c r="E391" s="42"/>
      <c r="F391" s="228" t="s">
        <v>585</v>
      </c>
      <c r="G391" s="42"/>
      <c r="H391" s="42"/>
      <c r="I391" s="229"/>
      <c r="J391" s="42"/>
      <c r="K391" s="42"/>
      <c r="L391" s="46"/>
      <c r="M391" s="230"/>
      <c r="N391" s="231"/>
      <c r="O391" s="86"/>
      <c r="P391" s="86"/>
      <c r="Q391" s="86"/>
      <c r="R391" s="86"/>
      <c r="S391" s="86"/>
      <c r="T391" s="87"/>
      <c r="U391" s="40"/>
      <c r="V391" s="40"/>
      <c r="W391" s="40"/>
      <c r="X391" s="40"/>
      <c r="Y391" s="40"/>
      <c r="Z391" s="40"/>
      <c r="AA391" s="40"/>
      <c r="AB391" s="40"/>
      <c r="AC391" s="40"/>
      <c r="AD391" s="40"/>
      <c r="AE391" s="40"/>
      <c r="AT391" s="19" t="s">
        <v>179</v>
      </c>
      <c r="AU391" s="19" t="s">
        <v>85</v>
      </c>
    </row>
    <row r="392" s="13" customFormat="1">
      <c r="A392" s="13"/>
      <c r="B392" s="232"/>
      <c r="C392" s="233"/>
      <c r="D392" s="234" t="s">
        <v>181</v>
      </c>
      <c r="E392" s="233"/>
      <c r="F392" s="236" t="s">
        <v>565</v>
      </c>
      <c r="G392" s="233"/>
      <c r="H392" s="237">
        <v>211.41</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181</v>
      </c>
      <c r="AU392" s="243" t="s">
        <v>85</v>
      </c>
      <c r="AV392" s="13" t="s">
        <v>85</v>
      </c>
      <c r="AW392" s="13" t="s">
        <v>4</v>
      </c>
      <c r="AX392" s="13" t="s">
        <v>81</v>
      </c>
      <c r="AY392" s="243" t="s">
        <v>170</v>
      </c>
    </row>
    <row r="393" s="2" customFormat="1" ht="16.5" customHeight="1">
      <c r="A393" s="40"/>
      <c r="B393" s="41"/>
      <c r="C393" s="255" t="s">
        <v>586</v>
      </c>
      <c r="D393" s="255" t="s">
        <v>382</v>
      </c>
      <c r="E393" s="256" t="s">
        <v>587</v>
      </c>
      <c r="F393" s="257" t="s">
        <v>588</v>
      </c>
      <c r="G393" s="258" t="s">
        <v>175</v>
      </c>
      <c r="H393" s="259">
        <v>232.55099999999999</v>
      </c>
      <c r="I393" s="260"/>
      <c r="J393" s="261">
        <f>ROUND(I393*H393,2)</f>
        <v>0</v>
      </c>
      <c r="K393" s="257" t="s">
        <v>19</v>
      </c>
      <c r="L393" s="262"/>
      <c r="M393" s="263" t="s">
        <v>19</v>
      </c>
      <c r="N393" s="264" t="s">
        <v>48</v>
      </c>
      <c r="O393" s="86"/>
      <c r="P393" s="223">
        <f>O393*H393</f>
        <v>0</v>
      </c>
      <c r="Q393" s="223">
        <v>0.00040000000000000002</v>
      </c>
      <c r="R393" s="223">
        <f>Q393*H393</f>
        <v>0.093020400000000003</v>
      </c>
      <c r="S393" s="223">
        <v>0</v>
      </c>
      <c r="T393" s="224">
        <f>S393*H393</f>
        <v>0</v>
      </c>
      <c r="U393" s="40"/>
      <c r="V393" s="40"/>
      <c r="W393" s="40"/>
      <c r="X393" s="40"/>
      <c r="Y393" s="40"/>
      <c r="Z393" s="40"/>
      <c r="AA393" s="40"/>
      <c r="AB393" s="40"/>
      <c r="AC393" s="40"/>
      <c r="AD393" s="40"/>
      <c r="AE393" s="40"/>
      <c r="AR393" s="225" t="s">
        <v>386</v>
      </c>
      <c r="AT393" s="225" t="s">
        <v>382</v>
      </c>
      <c r="AU393" s="225" t="s">
        <v>85</v>
      </c>
      <c r="AY393" s="19" t="s">
        <v>170</v>
      </c>
      <c r="BE393" s="226">
        <f>IF(N393="základní",J393,0)</f>
        <v>0</v>
      </c>
      <c r="BF393" s="226">
        <f>IF(N393="snížená",J393,0)</f>
        <v>0</v>
      </c>
      <c r="BG393" s="226">
        <f>IF(N393="zákl. přenesená",J393,0)</f>
        <v>0</v>
      </c>
      <c r="BH393" s="226">
        <f>IF(N393="sníž. přenesená",J393,0)</f>
        <v>0</v>
      </c>
      <c r="BI393" s="226">
        <f>IF(N393="nulová",J393,0)</f>
        <v>0</v>
      </c>
      <c r="BJ393" s="19" t="s">
        <v>81</v>
      </c>
      <c r="BK393" s="226">
        <f>ROUND(I393*H393,2)</f>
        <v>0</v>
      </c>
      <c r="BL393" s="19" t="s">
        <v>278</v>
      </c>
      <c r="BM393" s="225" t="s">
        <v>589</v>
      </c>
    </row>
    <row r="394" s="13" customFormat="1">
      <c r="A394" s="13"/>
      <c r="B394" s="232"/>
      <c r="C394" s="233"/>
      <c r="D394" s="234" t="s">
        <v>181</v>
      </c>
      <c r="E394" s="235" t="s">
        <v>19</v>
      </c>
      <c r="F394" s="236" t="s">
        <v>590</v>
      </c>
      <c r="G394" s="233"/>
      <c r="H394" s="237">
        <v>25.838999999999999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181</v>
      </c>
      <c r="AU394" s="243" t="s">
        <v>85</v>
      </c>
      <c r="AV394" s="13" t="s">
        <v>85</v>
      </c>
      <c r="AW394" s="13" t="s">
        <v>37</v>
      </c>
      <c r="AX394" s="13" t="s">
        <v>77</v>
      </c>
      <c r="AY394" s="243" t="s">
        <v>170</v>
      </c>
    </row>
    <row r="395" s="14" customFormat="1">
      <c r="A395" s="14"/>
      <c r="B395" s="244"/>
      <c r="C395" s="245"/>
      <c r="D395" s="234" t="s">
        <v>181</v>
      </c>
      <c r="E395" s="246" t="s">
        <v>19</v>
      </c>
      <c r="F395" s="247" t="s">
        <v>183</v>
      </c>
      <c r="G395" s="245"/>
      <c r="H395" s="248">
        <v>25.838999999999999</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181</v>
      </c>
      <c r="AU395" s="254" t="s">
        <v>85</v>
      </c>
      <c r="AV395" s="14" t="s">
        <v>177</v>
      </c>
      <c r="AW395" s="14" t="s">
        <v>37</v>
      </c>
      <c r="AX395" s="14" t="s">
        <v>81</v>
      </c>
      <c r="AY395" s="254" t="s">
        <v>170</v>
      </c>
    </row>
    <row r="396" s="13" customFormat="1">
      <c r="A396" s="13"/>
      <c r="B396" s="232"/>
      <c r="C396" s="233"/>
      <c r="D396" s="234" t="s">
        <v>181</v>
      </c>
      <c r="E396" s="233"/>
      <c r="F396" s="236" t="s">
        <v>591</v>
      </c>
      <c r="G396" s="233"/>
      <c r="H396" s="237">
        <v>232.55099999999999</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181</v>
      </c>
      <c r="AU396" s="243" t="s">
        <v>85</v>
      </c>
      <c r="AV396" s="13" t="s">
        <v>85</v>
      </c>
      <c r="AW396" s="13" t="s">
        <v>4</v>
      </c>
      <c r="AX396" s="13" t="s">
        <v>81</v>
      </c>
      <c r="AY396" s="243" t="s">
        <v>170</v>
      </c>
    </row>
    <row r="397" s="2" customFormat="1" ht="37.8" customHeight="1">
      <c r="A397" s="40"/>
      <c r="B397" s="41"/>
      <c r="C397" s="214" t="s">
        <v>592</v>
      </c>
      <c r="D397" s="214" t="s">
        <v>172</v>
      </c>
      <c r="E397" s="215" t="s">
        <v>593</v>
      </c>
      <c r="F397" s="216" t="s">
        <v>594</v>
      </c>
      <c r="G397" s="217" t="s">
        <v>175</v>
      </c>
      <c r="H397" s="218">
        <v>211.41</v>
      </c>
      <c r="I397" s="219"/>
      <c r="J397" s="220">
        <f>ROUND(I397*H397,2)</f>
        <v>0</v>
      </c>
      <c r="K397" s="216" t="s">
        <v>176</v>
      </c>
      <c r="L397" s="46"/>
      <c r="M397" s="221" t="s">
        <v>19</v>
      </c>
      <c r="N397" s="222" t="s">
        <v>48</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278</v>
      </c>
      <c r="AT397" s="225" t="s">
        <v>172</v>
      </c>
      <c r="AU397" s="225" t="s">
        <v>85</v>
      </c>
      <c r="AY397" s="19" t="s">
        <v>170</v>
      </c>
      <c r="BE397" s="226">
        <f>IF(N397="základní",J397,0)</f>
        <v>0</v>
      </c>
      <c r="BF397" s="226">
        <f>IF(N397="snížená",J397,0)</f>
        <v>0</v>
      </c>
      <c r="BG397" s="226">
        <f>IF(N397="zákl. přenesená",J397,0)</f>
        <v>0</v>
      </c>
      <c r="BH397" s="226">
        <f>IF(N397="sníž. přenesená",J397,0)</f>
        <v>0</v>
      </c>
      <c r="BI397" s="226">
        <f>IF(N397="nulová",J397,0)</f>
        <v>0</v>
      </c>
      <c r="BJ397" s="19" t="s">
        <v>81</v>
      </c>
      <c r="BK397" s="226">
        <f>ROUND(I397*H397,2)</f>
        <v>0</v>
      </c>
      <c r="BL397" s="19" t="s">
        <v>278</v>
      </c>
      <c r="BM397" s="225" t="s">
        <v>595</v>
      </c>
    </row>
    <row r="398" s="2" customFormat="1">
      <c r="A398" s="40"/>
      <c r="B398" s="41"/>
      <c r="C398" s="42"/>
      <c r="D398" s="227" t="s">
        <v>179</v>
      </c>
      <c r="E398" s="42"/>
      <c r="F398" s="228" t="s">
        <v>596</v>
      </c>
      <c r="G398" s="42"/>
      <c r="H398" s="42"/>
      <c r="I398" s="229"/>
      <c r="J398" s="42"/>
      <c r="K398" s="42"/>
      <c r="L398" s="46"/>
      <c r="M398" s="230"/>
      <c r="N398" s="231"/>
      <c r="O398" s="86"/>
      <c r="P398" s="86"/>
      <c r="Q398" s="86"/>
      <c r="R398" s="86"/>
      <c r="S398" s="86"/>
      <c r="T398" s="87"/>
      <c r="U398" s="40"/>
      <c r="V398" s="40"/>
      <c r="W398" s="40"/>
      <c r="X398" s="40"/>
      <c r="Y398" s="40"/>
      <c r="Z398" s="40"/>
      <c r="AA398" s="40"/>
      <c r="AB398" s="40"/>
      <c r="AC398" s="40"/>
      <c r="AD398" s="40"/>
      <c r="AE398" s="40"/>
      <c r="AT398" s="19" t="s">
        <v>179</v>
      </c>
      <c r="AU398" s="19" t="s">
        <v>85</v>
      </c>
    </row>
    <row r="399" s="13" customFormat="1">
      <c r="A399" s="13"/>
      <c r="B399" s="232"/>
      <c r="C399" s="233"/>
      <c r="D399" s="234" t="s">
        <v>181</v>
      </c>
      <c r="E399" s="233"/>
      <c r="F399" s="236" t="s">
        <v>565</v>
      </c>
      <c r="G399" s="233"/>
      <c r="H399" s="237">
        <v>211.41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181</v>
      </c>
      <c r="AU399" s="243" t="s">
        <v>85</v>
      </c>
      <c r="AV399" s="13" t="s">
        <v>85</v>
      </c>
      <c r="AW399" s="13" t="s">
        <v>4</v>
      </c>
      <c r="AX399" s="13" t="s">
        <v>81</v>
      </c>
      <c r="AY399" s="243" t="s">
        <v>170</v>
      </c>
    </row>
    <row r="400" s="2" customFormat="1" ht="44.25" customHeight="1">
      <c r="A400" s="40"/>
      <c r="B400" s="41"/>
      <c r="C400" s="255" t="s">
        <v>597</v>
      </c>
      <c r="D400" s="255" t="s">
        <v>382</v>
      </c>
      <c r="E400" s="256" t="s">
        <v>598</v>
      </c>
      <c r="F400" s="257" t="s">
        <v>599</v>
      </c>
      <c r="G400" s="258" t="s">
        <v>175</v>
      </c>
      <c r="H400" s="259">
        <v>232.55099999999999</v>
      </c>
      <c r="I400" s="260"/>
      <c r="J400" s="261">
        <f>ROUND(I400*H400,2)</f>
        <v>0</v>
      </c>
      <c r="K400" s="257" t="s">
        <v>600</v>
      </c>
      <c r="L400" s="262"/>
      <c r="M400" s="263" t="s">
        <v>19</v>
      </c>
      <c r="N400" s="264" t="s">
        <v>48</v>
      </c>
      <c r="O400" s="86"/>
      <c r="P400" s="223">
        <f>O400*H400</f>
        <v>0</v>
      </c>
      <c r="Q400" s="223">
        <v>0.0070000000000000001</v>
      </c>
      <c r="R400" s="223">
        <f>Q400*H400</f>
        <v>1.6278569999999999</v>
      </c>
      <c r="S400" s="223">
        <v>0</v>
      </c>
      <c r="T400" s="224">
        <f>S400*H400</f>
        <v>0</v>
      </c>
      <c r="U400" s="40"/>
      <c r="V400" s="40"/>
      <c r="W400" s="40"/>
      <c r="X400" s="40"/>
      <c r="Y400" s="40"/>
      <c r="Z400" s="40"/>
      <c r="AA400" s="40"/>
      <c r="AB400" s="40"/>
      <c r="AC400" s="40"/>
      <c r="AD400" s="40"/>
      <c r="AE400" s="40"/>
      <c r="AR400" s="225" t="s">
        <v>386</v>
      </c>
      <c r="AT400" s="225" t="s">
        <v>382</v>
      </c>
      <c r="AU400" s="225" t="s">
        <v>85</v>
      </c>
      <c r="AY400" s="19" t="s">
        <v>170</v>
      </c>
      <c r="BE400" s="226">
        <f>IF(N400="základní",J400,0)</f>
        <v>0</v>
      </c>
      <c r="BF400" s="226">
        <f>IF(N400="snížená",J400,0)</f>
        <v>0</v>
      </c>
      <c r="BG400" s="226">
        <f>IF(N400="zákl. přenesená",J400,0)</f>
        <v>0</v>
      </c>
      <c r="BH400" s="226">
        <f>IF(N400="sníž. přenesená",J400,0)</f>
        <v>0</v>
      </c>
      <c r="BI400" s="226">
        <f>IF(N400="nulová",J400,0)</f>
        <v>0</v>
      </c>
      <c r="BJ400" s="19" t="s">
        <v>81</v>
      </c>
      <c r="BK400" s="226">
        <f>ROUND(I400*H400,2)</f>
        <v>0</v>
      </c>
      <c r="BL400" s="19" t="s">
        <v>278</v>
      </c>
      <c r="BM400" s="225" t="s">
        <v>601</v>
      </c>
    </row>
    <row r="401" s="13" customFormat="1">
      <c r="A401" s="13"/>
      <c r="B401" s="232"/>
      <c r="C401" s="233"/>
      <c r="D401" s="234" t="s">
        <v>181</v>
      </c>
      <c r="E401" s="235" t="s">
        <v>19</v>
      </c>
      <c r="F401" s="236" t="s">
        <v>590</v>
      </c>
      <c r="G401" s="233"/>
      <c r="H401" s="237">
        <v>25.838999999999999</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181</v>
      </c>
      <c r="AU401" s="243" t="s">
        <v>85</v>
      </c>
      <c r="AV401" s="13" t="s">
        <v>85</v>
      </c>
      <c r="AW401" s="13" t="s">
        <v>37</v>
      </c>
      <c r="AX401" s="13" t="s">
        <v>77</v>
      </c>
      <c r="AY401" s="243" t="s">
        <v>170</v>
      </c>
    </row>
    <row r="402" s="14" customFormat="1">
      <c r="A402" s="14"/>
      <c r="B402" s="244"/>
      <c r="C402" s="245"/>
      <c r="D402" s="234" t="s">
        <v>181</v>
      </c>
      <c r="E402" s="246" t="s">
        <v>19</v>
      </c>
      <c r="F402" s="247" t="s">
        <v>183</v>
      </c>
      <c r="G402" s="245"/>
      <c r="H402" s="248">
        <v>25.838999999999999</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181</v>
      </c>
      <c r="AU402" s="254" t="s">
        <v>85</v>
      </c>
      <c r="AV402" s="14" t="s">
        <v>177</v>
      </c>
      <c r="AW402" s="14" t="s">
        <v>37</v>
      </c>
      <c r="AX402" s="14" t="s">
        <v>81</v>
      </c>
      <c r="AY402" s="254" t="s">
        <v>170</v>
      </c>
    </row>
    <row r="403" s="13" customFormat="1">
      <c r="A403" s="13"/>
      <c r="B403" s="232"/>
      <c r="C403" s="233"/>
      <c r="D403" s="234" t="s">
        <v>181</v>
      </c>
      <c r="E403" s="233"/>
      <c r="F403" s="236" t="s">
        <v>591</v>
      </c>
      <c r="G403" s="233"/>
      <c r="H403" s="237">
        <v>232.55099999999999</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181</v>
      </c>
      <c r="AU403" s="243" t="s">
        <v>85</v>
      </c>
      <c r="AV403" s="13" t="s">
        <v>85</v>
      </c>
      <c r="AW403" s="13" t="s">
        <v>4</v>
      </c>
      <c r="AX403" s="13" t="s">
        <v>81</v>
      </c>
      <c r="AY403" s="243" t="s">
        <v>170</v>
      </c>
    </row>
    <row r="404" s="2" customFormat="1" ht="16.5" customHeight="1">
      <c r="A404" s="40"/>
      <c r="B404" s="41"/>
      <c r="C404" s="214" t="s">
        <v>602</v>
      </c>
      <c r="D404" s="214" t="s">
        <v>172</v>
      </c>
      <c r="E404" s="215" t="s">
        <v>603</v>
      </c>
      <c r="F404" s="216" t="s">
        <v>604</v>
      </c>
      <c r="G404" s="217" t="s">
        <v>385</v>
      </c>
      <c r="H404" s="218">
        <v>169.19999999999999</v>
      </c>
      <c r="I404" s="219"/>
      <c r="J404" s="220">
        <f>ROUND(I404*H404,2)</f>
        <v>0</v>
      </c>
      <c r="K404" s="216" t="s">
        <v>176</v>
      </c>
      <c r="L404" s="46"/>
      <c r="M404" s="221" t="s">
        <v>19</v>
      </c>
      <c r="N404" s="222" t="s">
        <v>48</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278</v>
      </c>
      <c r="AT404" s="225" t="s">
        <v>172</v>
      </c>
      <c r="AU404" s="225" t="s">
        <v>85</v>
      </c>
      <c r="AY404" s="19" t="s">
        <v>170</v>
      </c>
      <c r="BE404" s="226">
        <f>IF(N404="základní",J404,0)</f>
        <v>0</v>
      </c>
      <c r="BF404" s="226">
        <f>IF(N404="snížená",J404,0)</f>
        <v>0</v>
      </c>
      <c r="BG404" s="226">
        <f>IF(N404="zákl. přenesená",J404,0)</f>
        <v>0</v>
      </c>
      <c r="BH404" s="226">
        <f>IF(N404="sníž. přenesená",J404,0)</f>
        <v>0</v>
      </c>
      <c r="BI404" s="226">
        <f>IF(N404="nulová",J404,0)</f>
        <v>0</v>
      </c>
      <c r="BJ404" s="19" t="s">
        <v>81</v>
      </c>
      <c r="BK404" s="226">
        <f>ROUND(I404*H404,2)</f>
        <v>0</v>
      </c>
      <c r="BL404" s="19" t="s">
        <v>278</v>
      </c>
      <c r="BM404" s="225" t="s">
        <v>605</v>
      </c>
    </row>
    <row r="405" s="2" customFormat="1">
      <c r="A405" s="40"/>
      <c r="B405" s="41"/>
      <c r="C405" s="42"/>
      <c r="D405" s="227" t="s">
        <v>179</v>
      </c>
      <c r="E405" s="42"/>
      <c r="F405" s="228" t="s">
        <v>606</v>
      </c>
      <c r="G405" s="42"/>
      <c r="H405" s="42"/>
      <c r="I405" s="229"/>
      <c r="J405" s="42"/>
      <c r="K405" s="42"/>
      <c r="L405" s="46"/>
      <c r="M405" s="230"/>
      <c r="N405" s="231"/>
      <c r="O405" s="86"/>
      <c r="P405" s="86"/>
      <c r="Q405" s="86"/>
      <c r="R405" s="86"/>
      <c r="S405" s="86"/>
      <c r="T405" s="87"/>
      <c r="U405" s="40"/>
      <c r="V405" s="40"/>
      <c r="W405" s="40"/>
      <c r="X405" s="40"/>
      <c r="Y405" s="40"/>
      <c r="Z405" s="40"/>
      <c r="AA405" s="40"/>
      <c r="AB405" s="40"/>
      <c r="AC405" s="40"/>
      <c r="AD405" s="40"/>
      <c r="AE405" s="40"/>
      <c r="AT405" s="19" t="s">
        <v>179</v>
      </c>
      <c r="AU405" s="19" t="s">
        <v>85</v>
      </c>
    </row>
    <row r="406" s="13" customFormat="1">
      <c r="A406" s="13"/>
      <c r="B406" s="232"/>
      <c r="C406" s="233"/>
      <c r="D406" s="234" t="s">
        <v>181</v>
      </c>
      <c r="E406" s="235" t="s">
        <v>19</v>
      </c>
      <c r="F406" s="236" t="s">
        <v>607</v>
      </c>
      <c r="G406" s="233"/>
      <c r="H406" s="237">
        <v>18.800000000000001</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181</v>
      </c>
      <c r="AU406" s="243" t="s">
        <v>85</v>
      </c>
      <c r="AV406" s="13" t="s">
        <v>85</v>
      </c>
      <c r="AW406" s="13" t="s">
        <v>37</v>
      </c>
      <c r="AX406" s="13" t="s">
        <v>77</v>
      </c>
      <c r="AY406" s="243" t="s">
        <v>170</v>
      </c>
    </row>
    <row r="407" s="14" customFormat="1">
      <c r="A407" s="14"/>
      <c r="B407" s="244"/>
      <c r="C407" s="245"/>
      <c r="D407" s="234" t="s">
        <v>181</v>
      </c>
      <c r="E407" s="246" t="s">
        <v>19</v>
      </c>
      <c r="F407" s="247" t="s">
        <v>183</v>
      </c>
      <c r="G407" s="245"/>
      <c r="H407" s="248">
        <v>18.800000000000001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181</v>
      </c>
      <c r="AU407" s="254" t="s">
        <v>85</v>
      </c>
      <c r="AV407" s="14" t="s">
        <v>177</v>
      </c>
      <c r="AW407" s="14" t="s">
        <v>37</v>
      </c>
      <c r="AX407" s="14" t="s">
        <v>81</v>
      </c>
      <c r="AY407" s="254" t="s">
        <v>170</v>
      </c>
    </row>
    <row r="408" s="13" customFormat="1">
      <c r="A408" s="13"/>
      <c r="B408" s="232"/>
      <c r="C408" s="233"/>
      <c r="D408" s="234" t="s">
        <v>181</v>
      </c>
      <c r="E408" s="233"/>
      <c r="F408" s="236" t="s">
        <v>608</v>
      </c>
      <c r="G408" s="233"/>
      <c r="H408" s="237">
        <v>169.19999999999999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181</v>
      </c>
      <c r="AU408" s="243" t="s">
        <v>85</v>
      </c>
      <c r="AV408" s="13" t="s">
        <v>85</v>
      </c>
      <c r="AW408" s="13" t="s">
        <v>4</v>
      </c>
      <c r="AX408" s="13" t="s">
        <v>81</v>
      </c>
      <c r="AY408" s="243" t="s">
        <v>170</v>
      </c>
    </row>
    <row r="409" s="2" customFormat="1" ht="16.5" customHeight="1">
      <c r="A409" s="40"/>
      <c r="B409" s="41"/>
      <c r="C409" s="255" t="s">
        <v>609</v>
      </c>
      <c r="D409" s="255" t="s">
        <v>382</v>
      </c>
      <c r="E409" s="256" t="s">
        <v>610</v>
      </c>
      <c r="F409" s="257" t="s">
        <v>611</v>
      </c>
      <c r="G409" s="258" t="s">
        <v>385</v>
      </c>
      <c r="H409" s="259">
        <v>194.58000000000001</v>
      </c>
      <c r="I409" s="260"/>
      <c r="J409" s="261">
        <f>ROUND(I409*H409,2)</f>
        <v>0</v>
      </c>
      <c r="K409" s="257" t="s">
        <v>176</v>
      </c>
      <c r="L409" s="262"/>
      <c r="M409" s="263" t="s">
        <v>19</v>
      </c>
      <c r="N409" s="264" t="s">
        <v>48</v>
      </c>
      <c r="O409" s="86"/>
      <c r="P409" s="223">
        <f>O409*H409</f>
        <v>0</v>
      </c>
      <c r="Q409" s="223">
        <v>0.00035</v>
      </c>
      <c r="R409" s="223">
        <f>Q409*H409</f>
        <v>0.068102999999999997</v>
      </c>
      <c r="S409" s="223">
        <v>0</v>
      </c>
      <c r="T409" s="224">
        <f>S409*H409</f>
        <v>0</v>
      </c>
      <c r="U409" s="40"/>
      <c r="V409" s="40"/>
      <c r="W409" s="40"/>
      <c r="X409" s="40"/>
      <c r="Y409" s="40"/>
      <c r="Z409" s="40"/>
      <c r="AA409" s="40"/>
      <c r="AB409" s="40"/>
      <c r="AC409" s="40"/>
      <c r="AD409" s="40"/>
      <c r="AE409" s="40"/>
      <c r="AR409" s="225" t="s">
        <v>386</v>
      </c>
      <c r="AT409" s="225" t="s">
        <v>382</v>
      </c>
      <c r="AU409" s="225" t="s">
        <v>85</v>
      </c>
      <c r="AY409" s="19" t="s">
        <v>170</v>
      </c>
      <c r="BE409" s="226">
        <f>IF(N409="základní",J409,0)</f>
        <v>0</v>
      </c>
      <c r="BF409" s="226">
        <f>IF(N409="snížená",J409,0)</f>
        <v>0</v>
      </c>
      <c r="BG409" s="226">
        <f>IF(N409="zákl. přenesená",J409,0)</f>
        <v>0</v>
      </c>
      <c r="BH409" s="226">
        <f>IF(N409="sníž. přenesená",J409,0)</f>
        <v>0</v>
      </c>
      <c r="BI409" s="226">
        <f>IF(N409="nulová",J409,0)</f>
        <v>0</v>
      </c>
      <c r="BJ409" s="19" t="s">
        <v>81</v>
      </c>
      <c r="BK409" s="226">
        <f>ROUND(I409*H409,2)</f>
        <v>0</v>
      </c>
      <c r="BL409" s="19" t="s">
        <v>278</v>
      </c>
      <c r="BM409" s="225" t="s">
        <v>612</v>
      </c>
    </row>
    <row r="410" s="13" customFormat="1">
      <c r="A410" s="13"/>
      <c r="B410" s="232"/>
      <c r="C410" s="233"/>
      <c r="D410" s="234" t="s">
        <v>181</v>
      </c>
      <c r="E410" s="235" t="s">
        <v>19</v>
      </c>
      <c r="F410" s="236" t="s">
        <v>613</v>
      </c>
      <c r="G410" s="233"/>
      <c r="H410" s="237">
        <v>21.620000000000001</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181</v>
      </c>
      <c r="AU410" s="243" t="s">
        <v>85</v>
      </c>
      <c r="AV410" s="13" t="s">
        <v>85</v>
      </c>
      <c r="AW410" s="13" t="s">
        <v>37</v>
      </c>
      <c r="AX410" s="13" t="s">
        <v>77</v>
      </c>
      <c r="AY410" s="243" t="s">
        <v>170</v>
      </c>
    </row>
    <row r="411" s="14" customFormat="1">
      <c r="A411" s="14"/>
      <c r="B411" s="244"/>
      <c r="C411" s="245"/>
      <c r="D411" s="234" t="s">
        <v>181</v>
      </c>
      <c r="E411" s="246" t="s">
        <v>19</v>
      </c>
      <c r="F411" s="247" t="s">
        <v>183</v>
      </c>
      <c r="G411" s="245"/>
      <c r="H411" s="248">
        <v>21.620000000000001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181</v>
      </c>
      <c r="AU411" s="254" t="s">
        <v>85</v>
      </c>
      <c r="AV411" s="14" t="s">
        <v>177</v>
      </c>
      <c r="AW411" s="14" t="s">
        <v>37</v>
      </c>
      <c r="AX411" s="14" t="s">
        <v>81</v>
      </c>
      <c r="AY411" s="254" t="s">
        <v>170</v>
      </c>
    </row>
    <row r="412" s="13" customFormat="1">
      <c r="A412" s="13"/>
      <c r="B412" s="232"/>
      <c r="C412" s="233"/>
      <c r="D412" s="234" t="s">
        <v>181</v>
      </c>
      <c r="E412" s="233"/>
      <c r="F412" s="236" t="s">
        <v>614</v>
      </c>
      <c r="G412" s="233"/>
      <c r="H412" s="237">
        <v>194.58000000000001</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181</v>
      </c>
      <c r="AU412" s="243" t="s">
        <v>85</v>
      </c>
      <c r="AV412" s="13" t="s">
        <v>85</v>
      </c>
      <c r="AW412" s="13" t="s">
        <v>4</v>
      </c>
      <c r="AX412" s="13" t="s">
        <v>81</v>
      </c>
      <c r="AY412" s="243" t="s">
        <v>170</v>
      </c>
    </row>
    <row r="413" s="2" customFormat="1" ht="55.5" customHeight="1">
      <c r="A413" s="40"/>
      <c r="B413" s="41"/>
      <c r="C413" s="214" t="s">
        <v>615</v>
      </c>
      <c r="D413" s="214" t="s">
        <v>172</v>
      </c>
      <c r="E413" s="215" t="s">
        <v>616</v>
      </c>
      <c r="F413" s="216" t="s">
        <v>617</v>
      </c>
      <c r="G413" s="217" t="s">
        <v>322</v>
      </c>
      <c r="H413" s="218">
        <v>3.4340000000000002</v>
      </c>
      <c r="I413" s="219"/>
      <c r="J413" s="220">
        <f>ROUND(I413*H413,2)</f>
        <v>0</v>
      </c>
      <c r="K413" s="216" t="s">
        <v>176</v>
      </c>
      <c r="L413" s="46"/>
      <c r="M413" s="221" t="s">
        <v>19</v>
      </c>
      <c r="N413" s="222" t="s">
        <v>48</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278</v>
      </c>
      <c r="AT413" s="225" t="s">
        <v>172</v>
      </c>
      <c r="AU413" s="225" t="s">
        <v>85</v>
      </c>
      <c r="AY413" s="19" t="s">
        <v>170</v>
      </c>
      <c r="BE413" s="226">
        <f>IF(N413="základní",J413,0)</f>
        <v>0</v>
      </c>
      <c r="BF413" s="226">
        <f>IF(N413="snížená",J413,0)</f>
        <v>0</v>
      </c>
      <c r="BG413" s="226">
        <f>IF(N413="zákl. přenesená",J413,0)</f>
        <v>0</v>
      </c>
      <c r="BH413" s="226">
        <f>IF(N413="sníž. přenesená",J413,0)</f>
        <v>0</v>
      </c>
      <c r="BI413" s="226">
        <f>IF(N413="nulová",J413,0)</f>
        <v>0</v>
      </c>
      <c r="BJ413" s="19" t="s">
        <v>81</v>
      </c>
      <c r="BK413" s="226">
        <f>ROUND(I413*H413,2)</f>
        <v>0</v>
      </c>
      <c r="BL413" s="19" t="s">
        <v>278</v>
      </c>
      <c r="BM413" s="225" t="s">
        <v>618</v>
      </c>
    </row>
    <row r="414" s="2" customFormat="1">
      <c r="A414" s="40"/>
      <c r="B414" s="41"/>
      <c r="C414" s="42"/>
      <c r="D414" s="227" t="s">
        <v>179</v>
      </c>
      <c r="E414" s="42"/>
      <c r="F414" s="228" t="s">
        <v>619</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179</v>
      </c>
      <c r="AU414" s="19" t="s">
        <v>85</v>
      </c>
    </row>
    <row r="415" s="12" customFormat="1" ht="22.8" customHeight="1">
      <c r="A415" s="12"/>
      <c r="B415" s="198"/>
      <c r="C415" s="199"/>
      <c r="D415" s="200" t="s">
        <v>76</v>
      </c>
      <c r="E415" s="212" t="s">
        <v>620</v>
      </c>
      <c r="F415" s="212" t="s">
        <v>621</v>
      </c>
      <c r="G415" s="199"/>
      <c r="H415" s="199"/>
      <c r="I415" s="202"/>
      <c r="J415" s="213">
        <f>BK415</f>
        <v>0</v>
      </c>
      <c r="K415" s="199"/>
      <c r="L415" s="204"/>
      <c r="M415" s="205"/>
      <c r="N415" s="206"/>
      <c r="O415" s="206"/>
      <c r="P415" s="207">
        <f>SUM(P416:P420)</f>
        <v>0</v>
      </c>
      <c r="Q415" s="206"/>
      <c r="R415" s="207">
        <f>SUM(R416:R420)</f>
        <v>0</v>
      </c>
      <c r="S415" s="206"/>
      <c r="T415" s="208">
        <f>SUM(T416:T420)</f>
        <v>0.84726000000000001</v>
      </c>
      <c r="U415" s="12"/>
      <c r="V415" s="12"/>
      <c r="W415" s="12"/>
      <c r="X415" s="12"/>
      <c r="Y415" s="12"/>
      <c r="Z415" s="12"/>
      <c r="AA415" s="12"/>
      <c r="AB415" s="12"/>
      <c r="AC415" s="12"/>
      <c r="AD415" s="12"/>
      <c r="AE415" s="12"/>
      <c r="AR415" s="209" t="s">
        <v>85</v>
      </c>
      <c r="AT415" s="210" t="s">
        <v>76</v>
      </c>
      <c r="AU415" s="210" t="s">
        <v>81</v>
      </c>
      <c r="AY415" s="209" t="s">
        <v>170</v>
      </c>
      <c r="BK415" s="211">
        <f>SUM(BK416:BK420)</f>
        <v>0</v>
      </c>
    </row>
    <row r="416" s="2" customFormat="1" ht="24.15" customHeight="1">
      <c r="A416" s="40"/>
      <c r="B416" s="41"/>
      <c r="C416" s="214" t="s">
        <v>622</v>
      </c>
      <c r="D416" s="214" t="s">
        <v>172</v>
      </c>
      <c r="E416" s="215" t="s">
        <v>623</v>
      </c>
      <c r="F416" s="216" t="s">
        <v>624</v>
      </c>
      <c r="G416" s="217" t="s">
        <v>175</v>
      </c>
      <c r="H416" s="218">
        <v>282.42000000000002</v>
      </c>
      <c r="I416" s="219"/>
      <c r="J416" s="220">
        <f>ROUND(I416*H416,2)</f>
        <v>0</v>
      </c>
      <c r="K416" s="216" t="s">
        <v>176</v>
      </c>
      <c r="L416" s="46"/>
      <c r="M416" s="221" t="s">
        <v>19</v>
      </c>
      <c r="N416" s="222" t="s">
        <v>48</v>
      </c>
      <c r="O416" s="86"/>
      <c r="P416" s="223">
        <f>O416*H416</f>
        <v>0</v>
      </c>
      <c r="Q416" s="223">
        <v>0</v>
      </c>
      <c r="R416" s="223">
        <f>Q416*H416</f>
        <v>0</v>
      </c>
      <c r="S416" s="223">
        <v>0.0030000000000000001</v>
      </c>
      <c r="T416" s="224">
        <f>S416*H416</f>
        <v>0.84726000000000001</v>
      </c>
      <c r="U416" s="40"/>
      <c r="V416" s="40"/>
      <c r="W416" s="40"/>
      <c r="X416" s="40"/>
      <c r="Y416" s="40"/>
      <c r="Z416" s="40"/>
      <c r="AA416" s="40"/>
      <c r="AB416" s="40"/>
      <c r="AC416" s="40"/>
      <c r="AD416" s="40"/>
      <c r="AE416" s="40"/>
      <c r="AR416" s="225" t="s">
        <v>278</v>
      </c>
      <c r="AT416" s="225" t="s">
        <v>172</v>
      </c>
      <c r="AU416" s="225" t="s">
        <v>85</v>
      </c>
      <c r="AY416" s="19" t="s">
        <v>170</v>
      </c>
      <c r="BE416" s="226">
        <f>IF(N416="základní",J416,0)</f>
        <v>0</v>
      </c>
      <c r="BF416" s="226">
        <f>IF(N416="snížená",J416,0)</f>
        <v>0</v>
      </c>
      <c r="BG416" s="226">
        <f>IF(N416="zákl. přenesená",J416,0)</f>
        <v>0</v>
      </c>
      <c r="BH416" s="226">
        <f>IF(N416="sníž. přenesená",J416,0)</f>
        <v>0</v>
      </c>
      <c r="BI416" s="226">
        <f>IF(N416="nulová",J416,0)</f>
        <v>0</v>
      </c>
      <c r="BJ416" s="19" t="s">
        <v>81</v>
      </c>
      <c r="BK416" s="226">
        <f>ROUND(I416*H416,2)</f>
        <v>0</v>
      </c>
      <c r="BL416" s="19" t="s">
        <v>278</v>
      </c>
      <c r="BM416" s="225" t="s">
        <v>625</v>
      </c>
    </row>
    <row r="417" s="2" customFormat="1">
      <c r="A417" s="40"/>
      <c r="B417" s="41"/>
      <c r="C417" s="42"/>
      <c r="D417" s="227" t="s">
        <v>179</v>
      </c>
      <c r="E417" s="42"/>
      <c r="F417" s="228" t="s">
        <v>626</v>
      </c>
      <c r="G417" s="42"/>
      <c r="H417" s="42"/>
      <c r="I417" s="229"/>
      <c r="J417" s="42"/>
      <c r="K417" s="42"/>
      <c r="L417" s="46"/>
      <c r="M417" s="230"/>
      <c r="N417" s="231"/>
      <c r="O417" s="86"/>
      <c r="P417" s="86"/>
      <c r="Q417" s="86"/>
      <c r="R417" s="86"/>
      <c r="S417" s="86"/>
      <c r="T417" s="87"/>
      <c r="U417" s="40"/>
      <c r="V417" s="40"/>
      <c r="W417" s="40"/>
      <c r="X417" s="40"/>
      <c r="Y417" s="40"/>
      <c r="Z417" s="40"/>
      <c r="AA417" s="40"/>
      <c r="AB417" s="40"/>
      <c r="AC417" s="40"/>
      <c r="AD417" s="40"/>
      <c r="AE417" s="40"/>
      <c r="AT417" s="19" t="s">
        <v>179</v>
      </c>
      <c r="AU417" s="19" t="s">
        <v>85</v>
      </c>
    </row>
    <row r="418" s="13" customFormat="1">
      <c r="A418" s="13"/>
      <c r="B418" s="232"/>
      <c r="C418" s="233"/>
      <c r="D418" s="234" t="s">
        <v>181</v>
      </c>
      <c r="E418" s="235" t="s">
        <v>19</v>
      </c>
      <c r="F418" s="236" t="s">
        <v>627</v>
      </c>
      <c r="G418" s="233"/>
      <c r="H418" s="237">
        <v>31.379999999999999</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181</v>
      </c>
      <c r="AU418" s="243" t="s">
        <v>85</v>
      </c>
      <c r="AV418" s="13" t="s">
        <v>85</v>
      </c>
      <c r="AW418" s="13" t="s">
        <v>37</v>
      </c>
      <c r="AX418" s="13" t="s">
        <v>77</v>
      </c>
      <c r="AY418" s="243" t="s">
        <v>170</v>
      </c>
    </row>
    <row r="419" s="14" customFormat="1">
      <c r="A419" s="14"/>
      <c r="B419" s="244"/>
      <c r="C419" s="245"/>
      <c r="D419" s="234" t="s">
        <v>181</v>
      </c>
      <c r="E419" s="246" t="s">
        <v>19</v>
      </c>
      <c r="F419" s="247" t="s">
        <v>183</v>
      </c>
      <c r="G419" s="245"/>
      <c r="H419" s="248">
        <v>31.379999999999999</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181</v>
      </c>
      <c r="AU419" s="254" t="s">
        <v>85</v>
      </c>
      <c r="AV419" s="14" t="s">
        <v>177</v>
      </c>
      <c r="AW419" s="14" t="s">
        <v>37</v>
      </c>
      <c r="AX419" s="14" t="s">
        <v>81</v>
      </c>
      <c r="AY419" s="254" t="s">
        <v>170</v>
      </c>
    </row>
    <row r="420" s="13" customFormat="1">
      <c r="A420" s="13"/>
      <c r="B420" s="232"/>
      <c r="C420" s="233"/>
      <c r="D420" s="234" t="s">
        <v>181</v>
      </c>
      <c r="E420" s="233"/>
      <c r="F420" s="236" t="s">
        <v>628</v>
      </c>
      <c r="G420" s="233"/>
      <c r="H420" s="237">
        <v>282.42000000000002</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181</v>
      </c>
      <c r="AU420" s="243" t="s">
        <v>85</v>
      </c>
      <c r="AV420" s="13" t="s">
        <v>85</v>
      </c>
      <c r="AW420" s="13" t="s">
        <v>4</v>
      </c>
      <c r="AX420" s="13" t="s">
        <v>81</v>
      </c>
      <c r="AY420" s="243" t="s">
        <v>170</v>
      </c>
    </row>
    <row r="421" s="12" customFormat="1" ht="22.8" customHeight="1">
      <c r="A421" s="12"/>
      <c r="B421" s="198"/>
      <c r="C421" s="199"/>
      <c r="D421" s="200" t="s">
        <v>76</v>
      </c>
      <c r="E421" s="212" t="s">
        <v>629</v>
      </c>
      <c r="F421" s="212" t="s">
        <v>630</v>
      </c>
      <c r="G421" s="199"/>
      <c r="H421" s="199"/>
      <c r="I421" s="202"/>
      <c r="J421" s="213">
        <f>BK421</f>
        <v>0</v>
      </c>
      <c r="K421" s="199"/>
      <c r="L421" s="204"/>
      <c r="M421" s="205"/>
      <c r="N421" s="206"/>
      <c r="O421" s="206"/>
      <c r="P421" s="207">
        <f>SUM(P422:P470)</f>
        <v>0</v>
      </c>
      <c r="Q421" s="206"/>
      <c r="R421" s="207">
        <f>SUM(R422:R470)</f>
        <v>2.7016308000000002</v>
      </c>
      <c r="S421" s="206"/>
      <c r="T421" s="208">
        <f>SUM(T422:T470)</f>
        <v>3.4492319999999999</v>
      </c>
      <c r="U421" s="12"/>
      <c r="V421" s="12"/>
      <c r="W421" s="12"/>
      <c r="X421" s="12"/>
      <c r="Y421" s="12"/>
      <c r="Z421" s="12"/>
      <c r="AA421" s="12"/>
      <c r="AB421" s="12"/>
      <c r="AC421" s="12"/>
      <c r="AD421" s="12"/>
      <c r="AE421" s="12"/>
      <c r="AR421" s="209" t="s">
        <v>85</v>
      </c>
      <c r="AT421" s="210" t="s">
        <v>76</v>
      </c>
      <c r="AU421" s="210" t="s">
        <v>81</v>
      </c>
      <c r="AY421" s="209" t="s">
        <v>170</v>
      </c>
      <c r="BK421" s="211">
        <f>SUM(BK422:BK470)</f>
        <v>0</v>
      </c>
    </row>
    <row r="422" s="2" customFormat="1" ht="21.75" customHeight="1">
      <c r="A422" s="40"/>
      <c r="B422" s="41"/>
      <c r="C422" s="214" t="s">
        <v>631</v>
      </c>
      <c r="D422" s="214" t="s">
        <v>172</v>
      </c>
      <c r="E422" s="215" t="s">
        <v>632</v>
      </c>
      <c r="F422" s="216" t="s">
        <v>633</v>
      </c>
      <c r="G422" s="217" t="s">
        <v>175</v>
      </c>
      <c r="H422" s="218">
        <v>126.81</v>
      </c>
      <c r="I422" s="219"/>
      <c r="J422" s="220">
        <f>ROUND(I422*H422,2)</f>
        <v>0</v>
      </c>
      <c r="K422" s="216" t="s">
        <v>176</v>
      </c>
      <c r="L422" s="46"/>
      <c r="M422" s="221" t="s">
        <v>19</v>
      </c>
      <c r="N422" s="222" t="s">
        <v>48</v>
      </c>
      <c r="O422" s="86"/>
      <c r="P422" s="223">
        <f>O422*H422</f>
        <v>0</v>
      </c>
      <c r="Q422" s="223">
        <v>0</v>
      </c>
      <c r="R422" s="223">
        <f>Q422*H422</f>
        <v>0</v>
      </c>
      <c r="S422" s="223">
        <v>0.027199999999999998</v>
      </c>
      <c r="T422" s="224">
        <f>S422*H422</f>
        <v>3.4492319999999999</v>
      </c>
      <c r="U422" s="40"/>
      <c r="V422" s="40"/>
      <c r="W422" s="40"/>
      <c r="X422" s="40"/>
      <c r="Y422" s="40"/>
      <c r="Z422" s="40"/>
      <c r="AA422" s="40"/>
      <c r="AB422" s="40"/>
      <c r="AC422" s="40"/>
      <c r="AD422" s="40"/>
      <c r="AE422" s="40"/>
      <c r="AR422" s="225" t="s">
        <v>278</v>
      </c>
      <c r="AT422" s="225" t="s">
        <v>172</v>
      </c>
      <c r="AU422" s="225" t="s">
        <v>85</v>
      </c>
      <c r="AY422" s="19" t="s">
        <v>170</v>
      </c>
      <c r="BE422" s="226">
        <f>IF(N422="základní",J422,0)</f>
        <v>0</v>
      </c>
      <c r="BF422" s="226">
        <f>IF(N422="snížená",J422,0)</f>
        <v>0</v>
      </c>
      <c r="BG422" s="226">
        <f>IF(N422="zákl. přenesená",J422,0)</f>
        <v>0</v>
      </c>
      <c r="BH422" s="226">
        <f>IF(N422="sníž. přenesená",J422,0)</f>
        <v>0</v>
      </c>
      <c r="BI422" s="226">
        <f>IF(N422="nulová",J422,0)</f>
        <v>0</v>
      </c>
      <c r="BJ422" s="19" t="s">
        <v>81</v>
      </c>
      <c r="BK422" s="226">
        <f>ROUND(I422*H422,2)</f>
        <v>0</v>
      </c>
      <c r="BL422" s="19" t="s">
        <v>278</v>
      </c>
      <c r="BM422" s="225" t="s">
        <v>634</v>
      </c>
    </row>
    <row r="423" s="2" customFormat="1">
      <c r="A423" s="40"/>
      <c r="B423" s="41"/>
      <c r="C423" s="42"/>
      <c r="D423" s="227" t="s">
        <v>179</v>
      </c>
      <c r="E423" s="42"/>
      <c r="F423" s="228" t="s">
        <v>635</v>
      </c>
      <c r="G423" s="42"/>
      <c r="H423" s="42"/>
      <c r="I423" s="229"/>
      <c r="J423" s="42"/>
      <c r="K423" s="42"/>
      <c r="L423" s="46"/>
      <c r="M423" s="230"/>
      <c r="N423" s="231"/>
      <c r="O423" s="86"/>
      <c r="P423" s="86"/>
      <c r="Q423" s="86"/>
      <c r="R423" s="86"/>
      <c r="S423" s="86"/>
      <c r="T423" s="87"/>
      <c r="U423" s="40"/>
      <c r="V423" s="40"/>
      <c r="W423" s="40"/>
      <c r="X423" s="40"/>
      <c r="Y423" s="40"/>
      <c r="Z423" s="40"/>
      <c r="AA423" s="40"/>
      <c r="AB423" s="40"/>
      <c r="AC423" s="40"/>
      <c r="AD423" s="40"/>
      <c r="AE423" s="40"/>
      <c r="AT423" s="19" t="s">
        <v>179</v>
      </c>
      <c r="AU423" s="19" t="s">
        <v>85</v>
      </c>
    </row>
    <row r="424" s="13" customFormat="1">
      <c r="A424" s="13"/>
      <c r="B424" s="232"/>
      <c r="C424" s="233"/>
      <c r="D424" s="234" t="s">
        <v>181</v>
      </c>
      <c r="E424" s="235" t="s">
        <v>19</v>
      </c>
      <c r="F424" s="236" t="s">
        <v>636</v>
      </c>
      <c r="G424" s="233"/>
      <c r="H424" s="237">
        <v>14.09</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181</v>
      </c>
      <c r="AU424" s="243" t="s">
        <v>85</v>
      </c>
      <c r="AV424" s="13" t="s">
        <v>85</v>
      </c>
      <c r="AW424" s="13" t="s">
        <v>37</v>
      </c>
      <c r="AX424" s="13" t="s">
        <v>77</v>
      </c>
      <c r="AY424" s="243" t="s">
        <v>170</v>
      </c>
    </row>
    <row r="425" s="14" customFormat="1">
      <c r="A425" s="14"/>
      <c r="B425" s="244"/>
      <c r="C425" s="245"/>
      <c r="D425" s="234" t="s">
        <v>181</v>
      </c>
      <c r="E425" s="246" t="s">
        <v>19</v>
      </c>
      <c r="F425" s="247" t="s">
        <v>183</v>
      </c>
      <c r="G425" s="245"/>
      <c r="H425" s="248">
        <v>14.09</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181</v>
      </c>
      <c r="AU425" s="254" t="s">
        <v>85</v>
      </c>
      <c r="AV425" s="14" t="s">
        <v>177</v>
      </c>
      <c r="AW425" s="14" t="s">
        <v>37</v>
      </c>
      <c r="AX425" s="14" t="s">
        <v>81</v>
      </c>
      <c r="AY425" s="254" t="s">
        <v>170</v>
      </c>
    </row>
    <row r="426" s="13" customFormat="1">
      <c r="A426" s="13"/>
      <c r="B426" s="232"/>
      <c r="C426" s="233"/>
      <c r="D426" s="234" t="s">
        <v>181</v>
      </c>
      <c r="E426" s="233"/>
      <c r="F426" s="236" t="s">
        <v>637</v>
      </c>
      <c r="G426" s="233"/>
      <c r="H426" s="237">
        <v>126.81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181</v>
      </c>
      <c r="AU426" s="243" t="s">
        <v>85</v>
      </c>
      <c r="AV426" s="13" t="s">
        <v>85</v>
      </c>
      <c r="AW426" s="13" t="s">
        <v>4</v>
      </c>
      <c r="AX426" s="13" t="s">
        <v>81</v>
      </c>
      <c r="AY426" s="243" t="s">
        <v>170</v>
      </c>
    </row>
    <row r="427" s="2" customFormat="1" ht="24.15" customHeight="1">
      <c r="A427" s="40"/>
      <c r="B427" s="41"/>
      <c r="C427" s="214" t="s">
        <v>638</v>
      </c>
      <c r="D427" s="214" t="s">
        <v>172</v>
      </c>
      <c r="E427" s="215" t="s">
        <v>639</v>
      </c>
      <c r="F427" s="216" t="s">
        <v>640</v>
      </c>
      <c r="G427" s="217" t="s">
        <v>175</v>
      </c>
      <c r="H427" s="218">
        <v>168.309</v>
      </c>
      <c r="I427" s="219"/>
      <c r="J427" s="220">
        <f>ROUND(I427*H427,2)</f>
        <v>0</v>
      </c>
      <c r="K427" s="216" t="s">
        <v>176</v>
      </c>
      <c r="L427" s="46"/>
      <c r="M427" s="221" t="s">
        <v>19</v>
      </c>
      <c r="N427" s="222" t="s">
        <v>48</v>
      </c>
      <c r="O427" s="86"/>
      <c r="P427" s="223">
        <f>O427*H427</f>
        <v>0</v>
      </c>
      <c r="Q427" s="223">
        <v>0</v>
      </c>
      <c r="R427" s="223">
        <f>Q427*H427</f>
        <v>0</v>
      </c>
      <c r="S427" s="223">
        <v>0</v>
      </c>
      <c r="T427" s="224">
        <f>S427*H427</f>
        <v>0</v>
      </c>
      <c r="U427" s="40"/>
      <c r="V427" s="40"/>
      <c r="W427" s="40"/>
      <c r="X427" s="40"/>
      <c r="Y427" s="40"/>
      <c r="Z427" s="40"/>
      <c r="AA427" s="40"/>
      <c r="AB427" s="40"/>
      <c r="AC427" s="40"/>
      <c r="AD427" s="40"/>
      <c r="AE427" s="40"/>
      <c r="AR427" s="225" t="s">
        <v>278</v>
      </c>
      <c r="AT427" s="225" t="s">
        <v>172</v>
      </c>
      <c r="AU427" s="225" t="s">
        <v>85</v>
      </c>
      <c r="AY427" s="19" t="s">
        <v>170</v>
      </c>
      <c r="BE427" s="226">
        <f>IF(N427="základní",J427,0)</f>
        <v>0</v>
      </c>
      <c r="BF427" s="226">
        <f>IF(N427="snížená",J427,0)</f>
        <v>0</v>
      </c>
      <c r="BG427" s="226">
        <f>IF(N427="zákl. přenesená",J427,0)</f>
        <v>0</v>
      </c>
      <c r="BH427" s="226">
        <f>IF(N427="sníž. přenesená",J427,0)</f>
        <v>0</v>
      </c>
      <c r="BI427" s="226">
        <f>IF(N427="nulová",J427,0)</f>
        <v>0</v>
      </c>
      <c r="BJ427" s="19" t="s">
        <v>81</v>
      </c>
      <c r="BK427" s="226">
        <f>ROUND(I427*H427,2)</f>
        <v>0</v>
      </c>
      <c r="BL427" s="19" t="s">
        <v>278</v>
      </c>
      <c r="BM427" s="225" t="s">
        <v>641</v>
      </c>
    </row>
    <row r="428" s="2" customFormat="1">
      <c r="A428" s="40"/>
      <c r="B428" s="41"/>
      <c r="C428" s="42"/>
      <c r="D428" s="227" t="s">
        <v>179</v>
      </c>
      <c r="E428" s="42"/>
      <c r="F428" s="228" t="s">
        <v>642</v>
      </c>
      <c r="G428" s="42"/>
      <c r="H428" s="42"/>
      <c r="I428" s="229"/>
      <c r="J428" s="42"/>
      <c r="K428" s="42"/>
      <c r="L428" s="46"/>
      <c r="M428" s="230"/>
      <c r="N428" s="231"/>
      <c r="O428" s="86"/>
      <c r="P428" s="86"/>
      <c r="Q428" s="86"/>
      <c r="R428" s="86"/>
      <c r="S428" s="86"/>
      <c r="T428" s="87"/>
      <c r="U428" s="40"/>
      <c r="V428" s="40"/>
      <c r="W428" s="40"/>
      <c r="X428" s="40"/>
      <c r="Y428" s="40"/>
      <c r="Z428" s="40"/>
      <c r="AA428" s="40"/>
      <c r="AB428" s="40"/>
      <c r="AC428" s="40"/>
      <c r="AD428" s="40"/>
      <c r="AE428" s="40"/>
      <c r="AT428" s="19" t="s">
        <v>179</v>
      </c>
      <c r="AU428" s="19" t="s">
        <v>85</v>
      </c>
    </row>
    <row r="429" s="13" customFormat="1">
      <c r="A429" s="13"/>
      <c r="B429" s="232"/>
      <c r="C429" s="233"/>
      <c r="D429" s="234" t="s">
        <v>181</v>
      </c>
      <c r="E429" s="235" t="s">
        <v>19</v>
      </c>
      <c r="F429" s="236" t="s">
        <v>643</v>
      </c>
      <c r="G429" s="233"/>
      <c r="H429" s="237">
        <v>18.701000000000001</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181</v>
      </c>
      <c r="AU429" s="243" t="s">
        <v>85</v>
      </c>
      <c r="AV429" s="13" t="s">
        <v>85</v>
      </c>
      <c r="AW429" s="13" t="s">
        <v>37</v>
      </c>
      <c r="AX429" s="13" t="s">
        <v>77</v>
      </c>
      <c r="AY429" s="243" t="s">
        <v>170</v>
      </c>
    </row>
    <row r="430" s="14" customFormat="1">
      <c r="A430" s="14"/>
      <c r="B430" s="244"/>
      <c r="C430" s="245"/>
      <c r="D430" s="234" t="s">
        <v>181</v>
      </c>
      <c r="E430" s="246" t="s">
        <v>19</v>
      </c>
      <c r="F430" s="247" t="s">
        <v>183</v>
      </c>
      <c r="G430" s="245"/>
      <c r="H430" s="248">
        <v>18.701000000000001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181</v>
      </c>
      <c r="AU430" s="254" t="s">
        <v>85</v>
      </c>
      <c r="AV430" s="14" t="s">
        <v>177</v>
      </c>
      <c r="AW430" s="14" t="s">
        <v>37</v>
      </c>
      <c r="AX430" s="14" t="s">
        <v>81</v>
      </c>
      <c r="AY430" s="254" t="s">
        <v>170</v>
      </c>
    </row>
    <row r="431" s="13" customFormat="1">
      <c r="A431" s="13"/>
      <c r="B431" s="232"/>
      <c r="C431" s="233"/>
      <c r="D431" s="234" t="s">
        <v>181</v>
      </c>
      <c r="E431" s="233"/>
      <c r="F431" s="236" t="s">
        <v>644</v>
      </c>
      <c r="G431" s="233"/>
      <c r="H431" s="237">
        <v>168.309</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181</v>
      </c>
      <c r="AU431" s="243" t="s">
        <v>85</v>
      </c>
      <c r="AV431" s="13" t="s">
        <v>85</v>
      </c>
      <c r="AW431" s="13" t="s">
        <v>4</v>
      </c>
      <c r="AX431" s="13" t="s">
        <v>81</v>
      </c>
      <c r="AY431" s="243" t="s">
        <v>170</v>
      </c>
    </row>
    <row r="432" s="2" customFormat="1" ht="24.15" customHeight="1">
      <c r="A432" s="40"/>
      <c r="B432" s="41"/>
      <c r="C432" s="214" t="s">
        <v>645</v>
      </c>
      <c r="D432" s="214" t="s">
        <v>172</v>
      </c>
      <c r="E432" s="215" t="s">
        <v>646</v>
      </c>
      <c r="F432" s="216" t="s">
        <v>647</v>
      </c>
      <c r="G432" s="217" t="s">
        <v>175</v>
      </c>
      <c r="H432" s="218">
        <v>168.309</v>
      </c>
      <c r="I432" s="219"/>
      <c r="J432" s="220">
        <f>ROUND(I432*H432,2)</f>
        <v>0</v>
      </c>
      <c r="K432" s="216" t="s">
        <v>176</v>
      </c>
      <c r="L432" s="46"/>
      <c r="M432" s="221" t="s">
        <v>19</v>
      </c>
      <c r="N432" s="222" t="s">
        <v>48</v>
      </c>
      <c r="O432" s="86"/>
      <c r="P432" s="223">
        <f>O432*H432</f>
        <v>0</v>
      </c>
      <c r="Q432" s="223">
        <v>0.00029999999999999997</v>
      </c>
      <c r="R432" s="223">
        <f>Q432*H432</f>
        <v>0.050492699999999995</v>
      </c>
      <c r="S432" s="223">
        <v>0</v>
      </c>
      <c r="T432" s="224">
        <f>S432*H432</f>
        <v>0</v>
      </c>
      <c r="U432" s="40"/>
      <c r="V432" s="40"/>
      <c r="W432" s="40"/>
      <c r="X432" s="40"/>
      <c r="Y432" s="40"/>
      <c r="Z432" s="40"/>
      <c r="AA432" s="40"/>
      <c r="AB432" s="40"/>
      <c r="AC432" s="40"/>
      <c r="AD432" s="40"/>
      <c r="AE432" s="40"/>
      <c r="AR432" s="225" t="s">
        <v>278</v>
      </c>
      <c r="AT432" s="225" t="s">
        <v>172</v>
      </c>
      <c r="AU432" s="225" t="s">
        <v>85</v>
      </c>
      <c r="AY432" s="19" t="s">
        <v>170</v>
      </c>
      <c r="BE432" s="226">
        <f>IF(N432="základní",J432,0)</f>
        <v>0</v>
      </c>
      <c r="BF432" s="226">
        <f>IF(N432="snížená",J432,0)</f>
        <v>0</v>
      </c>
      <c r="BG432" s="226">
        <f>IF(N432="zákl. přenesená",J432,0)</f>
        <v>0</v>
      </c>
      <c r="BH432" s="226">
        <f>IF(N432="sníž. přenesená",J432,0)</f>
        <v>0</v>
      </c>
      <c r="BI432" s="226">
        <f>IF(N432="nulová",J432,0)</f>
        <v>0</v>
      </c>
      <c r="BJ432" s="19" t="s">
        <v>81</v>
      </c>
      <c r="BK432" s="226">
        <f>ROUND(I432*H432,2)</f>
        <v>0</v>
      </c>
      <c r="BL432" s="19" t="s">
        <v>278</v>
      </c>
      <c r="BM432" s="225" t="s">
        <v>648</v>
      </c>
    </row>
    <row r="433" s="2" customFormat="1">
      <c r="A433" s="40"/>
      <c r="B433" s="41"/>
      <c r="C433" s="42"/>
      <c r="D433" s="227" t="s">
        <v>179</v>
      </c>
      <c r="E433" s="42"/>
      <c r="F433" s="228" t="s">
        <v>649</v>
      </c>
      <c r="G433" s="42"/>
      <c r="H433" s="42"/>
      <c r="I433" s="229"/>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179</v>
      </c>
      <c r="AU433" s="19" t="s">
        <v>85</v>
      </c>
    </row>
    <row r="434" s="13" customFormat="1">
      <c r="A434" s="13"/>
      <c r="B434" s="232"/>
      <c r="C434" s="233"/>
      <c r="D434" s="234" t="s">
        <v>181</v>
      </c>
      <c r="E434" s="233"/>
      <c r="F434" s="236" t="s">
        <v>644</v>
      </c>
      <c r="G434" s="233"/>
      <c r="H434" s="237">
        <v>168.309</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181</v>
      </c>
      <c r="AU434" s="243" t="s">
        <v>85</v>
      </c>
      <c r="AV434" s="13" t="s">
        <v>85</v>
      </c>
      <c r="AW434" s="13" t="s">
        <v>4</v>
      </c>
      <c r="AX434" s="13" t="s">
        <v>81</v>
      </c>
      <c r="AY434" s="243" t="s">
        <v>170</v>
      </c>
    </row>
    <row r="435" s="2" customFormat="1" ht="24.15" customHeight="1">
      <c r="A435" s="40"/>
      <c r="B435" s="41"/>
      <c r="C435" s="214" t="s">
        <v>650</v>
      </c>
      <c r="D435" s="214" t="s">
        <v>172</v>
      </c>
      <c r="E435" s="215" t="s">
        <v>651</v>
      </c>
      <c r="F435" s="216" t="s">
        <v>652</v>
      </c>
      <c r="G435" s="217" t="s">
        <v>175</v>
      </c>
      <c r="H435" s="218">
        <v>69.111000000000004</v>
      </c>
      <c r="I435" s="219"/>
      <c r="J435" s="220">
        <f>ROUND(I435*H435,2)</f>
        <v>0</v>
      </c>
      <c r="K435" s="216" t="s">
        <v>176</v>
      </c>
      <c r="L435" s="46"/>
      <c r="M435" s="221" t="s">
        <v>19</v>
      </c>
      <c r="N435" s="222" t="s">
        <v>48</v>
      </c>
      <c r="O435" s="86"/>
      <c r="P435" s="223">
        <f>O435*H435</f>
        <v>0</v>
      </c>
      <c r="Q435" s="223">
        <v>0.0015</v>
      </c>
      <c r="R435" s="223">
        <f>Q435*H435</f>
        <v>0.10366650000000001</v>
      </c>
      <c r="S435" s="223">
        <v>0</v>
      </c>
      <c r="T435" s="224">
        <f>S435*H435</f>
        <v>0</v>
      </c>
      <c r="U435" s="40"/>
      <c r="V435" s="40"/>
      <c r="W435" s="40"/>
      <c r="X435" s="40"/>
      <c r="Y435" s="40"/>
      <c r="Z435" s="40"/>
      <c r="AA435" s="40"/>
      <c r="AB435" s="40"/>
      <c r="AC435" s="40"/>
      <c r="AD435" s="40"/>
      <c r="AE435" s="40"/>
      <c r="AR435" s="225" t="s">
        <v>278</v>
      </c>
      <c r="AT435" s="225" t="s">
        <v>172</v>
      </c>
      <c r="AU435" s="225" t="s">
        <v>85</v>
      </c>
      <c r="AY435" s="19" t="s">
        <v>170</v>
      </c>
      <c r="BE435" s="226">
        <f>IF(N435="základní",J435,0)</f>
        <v>0</v>
      </c>
      <c r="BF435" s="226">
        <f>IF(N435="snížená",J435,0)</f>
        <v>0</v>
      </c>
      <c r="BG435" s="226">
        <f>IF(N435="zákl. přenesená",J435,0)</f>
        <v>0</v>
      </c>
      <c r="BH435" s="226">
        <f>IF(N435="sníž. přenesená",J435,0)</f>
        <v>0</v>
      </c>
      <c r="BI435" s="226">
        <f>IF(N435="nulová",J435,0)</f>
        <v>0</v>
      </c>
      <c r="BJ435" s="19" t="s">
        <v>81</v>
      </c>
      <c r="BK435" s="226">
        <f>ROUND(I435*H435,2)</f>
        <v>0</v>
      </c>
      <c r="BL435" s="19" t="s">
        <v>278</v>
      </c>
      <c r="BM435" s="225" t="s">
        <v>653</v>
      </c>
    </row>
    <row r="436" s="2" customFormat="1">
      <c r="A436" s="40"/>
      <c r="B436" s="41"/>
      <c r="C436" s="42"/>
      <c r="D436" s="227" t="s">
        <v>179</v>
      </c>
      <c r="E436" s="42"/>
      <c r="F436" s="228" t="s">
        <v>654</v>
      </c>
      <c r="G436" s="42"/>
      <c r="H436" s="42"/>
      <c r="I436" s="229"/>
      <c r="J436" s="42"/>
      <c r="K436" s="42"/>
      <c r="L436" s="46"/>
      <c r="M436" s="230"/>
      <c r="N436" s="231"/>
      <c r="O436" s="86"/>
      <c r="P436" s="86"/>
      <c r="Q436" s="86"/>
      <c r="R436" s="86"/>
      <c r="S436" s="86"/>
      <c r="T436" s="87"/>
      <c r="U436" s="40"/>
      <c r="V436" s="40"/>
      <c r="W436" s="40"/>
      <c r="X436" s="40"/>
      <c r="Y436" s="40"/>
      <c r="Z436" s="40"/>
      <c r="AA436" s="40"/>
      <c r="AB436" s="40"/>
      <c r="AC436" s="40"/>
      <c r="AD436" s="40"/>
      <c r="AE436" s="40"/>
      <c r="AT436" s="19" t="s">
        <v>179</v>
      </c>
      <c r="AU436" s="19" t="s">
        <v>85</v>
      </c>
    </row>
    <row r="437" s="13" customFormat="1">
      <c r="A437" s="13"/>
      <c r="B437" s="232"/>
      <c r="C437" s="233"/>
      <c r="D437" s="234" t="s">
        <v>181</v>
      </c>
      <c r="E437" s="235" t="s">
        <v>19</v>
      </c>
      <c r="F437" s="236" t="s">
        <v>655</v>
      </c>
      <c r="G437" s="233"/>
      <c r="H437" s="237">
        <v>7.6790000000000003</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181</v>
      </c>
      <c r="AU437" s="243" t="s">
        <v>85</v>
      </c>
      <c r="AV437" s="13" t="s">
        <v>85</v>
      </c>
      <c r="AW437" s="13" t="s">
        <v>37</v>
      </c>
      <c r="AX437" s="13" t="s">
        <v>77</v>
      </c>
      <c r="AY437" s="243" t="s">
        <v>170</v>
      </c>
    </row>
    <row r="438" s="14" customFormat="1">
      <c r="A438" s="14"/>
      <c r="B438" s="244"/>
      <c r="C438" s="245"/>
      <c r="D438" s="234" t="s">
        <v>181</v>
      </c>
      <c r="E438" s="246" t="s">
        <v>19</v>
      </c>
      <c r="F438" s="247" t="s">
        <v>183</v>
      </c>
      <c r="G438" s="245"/>
      <c r="H438" s="248">
        <v>7.6790000000000003</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181</v>
      </c>
      <c r="AU438" s="254" t="s">
        <v>85</v>
      </c>
      <c r="AV438" s="14" t="s">
        <v>177</v>
      </c>
      <c r="AW438" s="14" t="s">
        <v>37</v>
      </c>
      <c r="AX438" s="14" t="s">
        <v>81</v>
      </c>
      <c r="AY438" s="254" t="s">
        <v>170</v>
      </c>
    </row>
    <row r="439" s="13" customFormat="1">
      <c r="A439" s="13"/>
      <c r="B439" s="232"/>
      <c r="C439" s="233"/>
      <c r="D439" s="234" t="s">
        <v>181</v>
      </c>
      <c r="E439" s="233"/>
      <c r="F439" s="236" t="s">
        <v>656</v>
      </c>
      <c r="G439" s="233"/>
      <c r="H439" s="237">
        <v>69.111000000000004</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181</v>
      </c>
      <c r="AU439" s="243" t="s">
        <v>85</v>
      </c>
      <c r="AV439" s="13" t="s">
        <v>85</v>
      </c>
      <c r="AW439" s="13" t="s">
        <v>4</v>
      </c>
      <c r="AX439" s="13" t="s">
        <v>81</v>
      </c>
      <c r="AY439" s="243" t="s">
        <v>170</v>
      </c>
    </row>
    <row r="440" s="2" customFormat="1" ht="24.15" customHeight="1">
      <c r="A440" s="40"/>
      <c r="B440" s="41"/>
      <c r="C440" s="214" t="s">
        <v>657</v>
      </c>
      <c r="D440" s="214" t="s">
        <v>172</v>
      </c>
      <c r="E440" s="215" t="s">
        <v>658</v>
      </c>
      <c r="F440" s="216" t="s">
        <v>659</v>
      </c>
      <c r="G440" s="217" t="s">
        <v>385</v>
      </c>
      <c r="H440" s="218">
        <v>69.299999999999997</v>
      </c>
      <c r="I440" s="219"/>
      <c r="J440" s="220">
        <f>ROUND(I440*H440,2)</f>
        <v>0</v>
      </c>
      <c r="K440" s="216" t="s">
        <v>176</v>
      </c>
      <c r="L440" s="46"/>
      <c r="M440" s="221" t="s">
        <v>19</v>
      </c>
      <c r="N440" s="222" t="s">
        <v>48</v>
      </c>
      <c r="O440" s="86"/>
      <c r="P440" s="223">
        <f>O440*H440</f>
        <v>0</v>
      </c>
      <c r="Q440" s="223">
        <v>0.00027999999999999998</v>
      </c>
      <c r="R440" s="223">
        <f>Q440*H440</f>
        <v>0.019403999999999998</v>
      </c>
      <c r="S440" s="223">
        <v>0</v>
      </c>
      <c r="T440" s="224">
        <f>S440*H440</f>
        <v>0</v>
      </c>
      <c r="U440" s="40"/>
      <c r="V440" s="40"/>
      <c r="W440" s="40"/>
      <c r="X440" s="40"/>
      <c r="Y440" s="40"/>
      <c r="Z440" s="40"/>
      <c r="AA440" s="40"/>
      <c r="AB440" s="40"/>
      <c r="AC440" s="40"/>
      <c r="AD440" s="40"/>
      <c r="AE440" s="40"/>
      <c r="AR440" s="225" t="s">
        <v>278</v>
      </c>
      <c r="AT440" s="225" t="s">
        <v>172</v>
      </c>
      <c r="AU440" s="225" t="s">
        <v>85</v>
      </c>
      <c r="AY440" s="19" t="s">
        <v>170</v>
      </c>
      <c r="BE440" s="226">
        <f>IF(N440="základní",J440,0)</f>
        <v>0</v>
      </c>
      <c r="BF440" s="226">
        <f>IF(N440="snížená",J440,0)</f>
        <v>0</v>
      </c>
      <c r="BG440" s="226">
        <f>IF(N440="zákl. přenesená",J440,0)</f>
        <v>0</v>
      </c>
      <c r="BH440" s="226">
        <f>IF(N440="sníž. přenesená",J440,0)</f>
        <v>0</v>
      </c>
      <c r="BI440" s="226">
        <f>IF(N440="nulová",J440,0)</f>
        <v>0</v>
      </c>
      <c r="BJ440" s="19" t="s">
        <v>81</v>
      </c>
      <c r="BK440" s="226">
        <f>ROUND(I440*H440,2)</f>
        <v>0</v>
      </c>
      <c r="BL440" s="19" t="s">
        <v>278</v>
      </c>
      <c r="BM440" s="225" t="s">
        <v>660</v>
      </c>
    </row>
    <row r="441" s="2" customFormat="1">
      <c r="A441" s="40"/>
      <c r="B441" s="41"/>
      <c r="C441" s="42"/>
      <c r="D441" s="227" t="s">
        <v>179</v>
      </c>
      <c r="E441" s="42"/>
      <c r="F441" s="228" t="s">
        <v>661</v>
      </c>
      <c r="G441" s="42"/>
      <c r="H441" s="42"/>
      <c r="I441" s="229"/>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179</v>
      </c>
      <c r="AU441" s="19" t="s">
        <v>85</v>
      </c>
    </row>
    <row r="442" s="13" customFormat="1">
      <c r="A442" s="13"/>
      <c r="B442" s="232"/>
      <c r="C442" s="233"/>
      <c r="D442" s="234" t="s">
        <v>181</v>
      </c>
      <c r="E442" s="235" t="s">
        <v>19</v>
      </c>
      <c r="F442" s="236" t="s">
        <v>662</v>
      </c>
      <c r="G442" s="233"/>
      <c r="H442" s="237">
        <v>7.7000000000000002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181</v>
      </c>
      <c r="AU442" s="243" t="s">
        <v>85</v>
      </c>
      <c r="AV442" s="13" t="s">
        <v>85</v>
      </c>
      <c r="AW442" s="13" t="s">
        <v>37</v>
      </c>
      <c r="AX442" s="13" t="s">
        <v>77</v>
      </c>
      <c r="AY442" s="243" t="s">
        <v>170</v>
      </c>
    </row>
    <row r="443" s="14" customFormat="1">
      <c r="A443" s="14"/>
      <c r="B443" s="244"/>
      <c r="C443" s="245"/>
      <c r="D443" s="234" t="s">
        <v>181</v>
      </c>
      <c r="E443" s="246" t="s">
        <v>19</v>
      </c>
      <c r="F443" s="247" t="s">
        <v>183</v>
      </c>
      <c r="G443" s="245"/>
      <c r="H443" s="248">
        <v>7.7000000000000002</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181</v>
      </c>
      <c r="AU443" s="254" t="s">
        <v>85</v>
      </c>
      <c r="AV443" s="14" t="s">
        <v>177</v>
      </c>
      <c r="AW443" s="14" t="s">
        <v>37</v>
      </c>
      <c r="AX443" s="14" t="s">
        <v>81</v>
      </c>
      <c r="AY443" s="254" t="s">
        <v>170</v>
      </c>
    </row>
    <row r="444" s="13" customFormat="1">
      <c r="A444" s="13"/>
      <c r="B444" s="232"/>
      <c r="C444" s="233"/>
      <c r="D444" s="234" t="s">
        <v>181</v>
      </c>
      <c r="E444" s="233"/>
      <c r="F444" s="236" t="s">
        <v>663</v>
      </c>
      <c r="G444" s="233"/>
      <c r="H444" s="237">
        <v>69.299999999999997</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181</v>
      </c>
      <c r="AU444" s="243" t="s">
        <v>85</v>
      </c>
      <c r="AV444" s="13" t="s">
        <v>85</v>
      </c>
      <c r="AW444" s="13" t="s">
        <v>4</v>
      </c>
      <c r="AX444" s="13" t="s">
        <v>81</v>
      </c>
      <c r="AY444" s="243" t="s">
        <v>170</v>
      </c>
    </row>
    <row r="445" s="2" customFormat="1" ht="33" customHeight="1">
      <c r="A445" s="40"/>
      <c r="B445" s="41"/>
      <c r="C445" s="214" t="s">
        <v>664</v>
      </c>
      <c r="D445" s="214" t="s">
        <v>172</v>
      </c>
      <c r="E445" s="215" t="s">
        <v>665</v>
      </c>
      <c r="F445" s="216" t="s">
        <v>666</v>
      </c>
      <c r="G445" s="217" t="s">
        <v>385</v>
      </c>
      <c r="H445" s="218">
        <v>36.539999999999999</v>
      </c>
      <c r="I445" s="219"/>
      <c r="J445" s="220">
        <f>ROUND(I445*H445,2)</f>
        <v>0</v>
      </c>
      <c r="K445" s="216" t="s">
        <v>600</v>
      </c>
      <c r="L445" s="46"/>
      <c r="M445" s="221" t="s">
        <v>19</v>
      </c>
      <c r="N445" s="222" t="s">
        <v>48</v>
      </c>
      <c r="O445" s="86"/>
      <c r="P445" s="223">
        <f>O445*H445</f>
        <v>0</v>
      </c>
      <c r="Q445" s="223">
        <v>0.00020000000000000001</v>
      </c>
      <c r="R445" s="223">
        <f>Q445*H445</f>
        <v>0.0073080000000000003</v>
      </c>
      <c r="S445" s="223">
        <v>0</v>
      </c>
      <c r="T445" s="224">
        <f>S445*H445</f>
        <v>0</v>
      </c>
      <c r="U445" s="40"/>
      <c r="V445" s="40"/>
      <c r="W445" s="40"/>
      <c r="X445" s="40"/>
      <c r="Y445" s="40"/>
      <c r="Z445" s="40"/>
      <c r="AA445" s="40"/>
      <c r="AB445" s="40"/>
      <c r="AC445" s="40"/>
      <c r="AD445" s="40"/>
      <c r="AE445" s="40"/>
      <c r="AR445" s="225" t="s">
        <v>278</v>
      </c>
      <c r="AT445" s="225" t="s">
        <v>172</v>
      </c>
      <c r="AU445" s="225" t="s">
        <v>85</v>
      </c>
      <c r="AY445" s="19" t="s">
        <v>170</v>
      </c>
      <c r="BE445" s="226">
        <f>IF(N445="základní",J445,0)</f>
        <v>0</v>
      </c>
      <c r="BF445" s="226">
        <f>IF(N445="snížená",J445,0)</f>
        <v>0</v>
      </c>
      <c r="BG445" s="226">
        <f>IF(N445="zákl. přenesená",J445,0)</f>
        <v>0</v>
      </c>
      <c r="BH445" s="226">
        <f>IF(N445="sníž. přenesená",J445,0)</f>
        <v>0</v>
      </c>
      <c r="BI445" s="226">
        <f>IF(N445="nulová",J445,0)</f>
        <v>0</v>
      </c>
      <c r="BJ445" s="19" t="s">
        <v>81</v>
      </c>
      <c r="BK445" s="226">
        <f>ROUND(I445*H445,2)</f>
        <v>0</v>
      </c>
      <c r="BL445" s="19" t="s">
        <v>278</v>
      </c>
      <c r="BM445" s="225" t="s">
        <v>667</v>
      </c>
    </row>
    <row r="446" s="2" customFormat="1">
      <c r="A446" s="40"/>
      <c r="B446" s="41"/>
      <c r="C446" s="42"/>
      <c r="D446" s="227" t="s">
        <v>179</v>
      </c>
      <c r="E446" s="42"/>
      <c r="F446" s="228" t="s">
        <v>668</v>
      </c>
      <c r="G446" s="42"/>
      <c r="H446" s="42"/>
      <c r="I446" s="229"/>
      <c r="J446" s="42"/>
      <c r="K446" s="42"/>
      <c r="L446" s="46"/>
      <c r="M446" s="230"/>
      <c r="N446" s="231"/>
      <c r="O446" s="86"/>
      <c r="P446" s="86"/>
      <c r="Q446" s="86"/>
      <c r="R446" s="86"/>
      <c r="S446" s="86"/>
      <c r="T446" s="87"/>
      <c r="U446" s="40"/>
      <c r="V446" s="40"/>
      <c r="W446" s="40"/>
      <c r="X446" s="40"/>
      <c r="Y446" s="40"/>
      <c r="Z446" s="40"/>
      <c r="AA446" s="40"/>
      <c r="AB446" s="40"/>
      <c r="AC446" s="40"/>
      <c r="AD446" s="40"/>
      <c r="AE446" s="40"/>
      <c r="AT446" s="19" t="s">
        <v>179</v>
      </c>
      <c r="AU446" s="19" t="s">
        <v>85</v>
      </c>
    </row>
    <row r="447" s="13" customFormat="1">
      <c r="A447" s="13"/>
      <c r="B447" s="232"/>
      <c r="C447" s="233"/>
      <c r="D447" s="234" t="s">
        <v>181</v>
      </c>
      <c r="E447" s="235" t="s">
        <v>19</v>
      </c>
      <c r="F447" s="236" t="s">
        <v>669</v>
      </c>
      <c r="G447" s="233"/>
      <c r="H447" s="237">
        <v>4.0599999999999996</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181</v>
      </c>
      <c r="AU447" s="243" t="s">
        <v>85</v>
      </c>
      <c r="AV447" s="13" t="s">
        <v>85</v>
      </c>
      <c r="AW447" s="13" t="s">
        <v>37</v>
      </c>
      <c r="AX447" s="13" t="s">
        <v>77</v>
      </c>
      <c r="AY447" s="243" t="s">
        <v>170</v>
      </c>
    </row>
    <row r="448" s="14" customFormat="1">
      <c r="A448" s="14"/>
      <c r="B448" s="244"/>
      <c r="C448" s="245"/>
      <c r="D448" s="234" t="s">
        <v>181</v>
      </c>
      <c r="E448" s="246" t="s">
        <v>19</v>
      </c>
      <c r="F448" s="247" t="s">
        <v>183</v>
      </c>
      <c r="G448" s="245"/>
      <c r="H448" s="248">
        <v>4.0599999999999996</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181</v>
      </c>
      <c r="AU448" s="254" t="s">
        <v>85</v>
      </c>
      <c r="AV448" s="14" t="s">
        <v>177</v>
      </c>
      <c r="AW448" s="14" t="s">
        <v>37</v>
      </c>
      <c r="AX448" s="14" t="s">
        <v>81</v>
      </c>
      <c r="AY448" s="254" t="s">
        <v>170</v>
      </c>
    </row>
    <row r="449" s="13" customFormat="1">
      <c r="A449" s="13"/>
      <c r="B449" s="232"/>
      <c r="C449" s="233"/>
      <c r="D449" s="234" t="s">
        <v>181</v>
      </c>
      <c r="E449" s="233"/>
      <c r="F449" s="236" t="s">
        <v>670</v>
      </c>
      <c r="G449" s="233"/>
      <c r="H449" s="237">
        <v>36.539999999999999</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181</v>
      </c>
      <c r="AU449" s="243" t="s">
        <v>85</v>
      </c>
      <c r="AV449" s="13" t="s">
        <v>85</v>
      </c>
      <c r="AW449" s="13" t="s">
        <v>4</v>
      </c>
      <c r="AX449" s="13" t="s">
        <v>81</v>
      </c>
      <c r="AY449" s="243" t="s">
        <v>170</v>
      </c>
    </row>
    <row r="450" s="2" customFormat="1" ht="24.15" customHeight="1">
      <c r="A450" s="40"/>
      <c r="B450" s="41"/>
      <c r="C450" s="255" t="s">
        <v>671</v>
      </c>
      <c r="D450" s="255" t="s">
        <v>382</v>
      </c>
      <c r="E450" s="256" t="s">
        <v>672</v>
      </c>
      <c r="F450" s="257" t="s">
        <v>673</v>
      </c>
      <c r="G450" s="258" t="s">
        <v>385</v>
      </c>
      <c r="H450" s="259">
        <v>42.021000000000001</v>
      </c>
      <c r="I450" s="260"/>
      <c r="J450" s="261">
        <f>ROUND(I450*H450,2)</f>
        <v>0</v>
      </c>
      <c r="K450" s="257" t="s">
        <v>176</v>
      </c>
      <c r="L450" s="262"/>
      <c r="M450" s="263" t="s">
        <v>19</v>
      </c>
      <c r="N450" s="264" t="s">
        <v>48</v>
      </c>
      <c r="O450" s="86"/>
      <c r="P450" s="223">
        <f>O450*H450</f>
        <v>0</v>
      </c>
      <c r="Q450" s="223">
        <v>0.00029999999999999997</v>
      </c>
      <c r="R450" s="223">
        <f>Q450*H450</f>
        <v>0.012606299999999999</v>
      </c>
      <c r="S450" s="223">
        <v>0</v>
      </c>
      <c r="T450" s="224">
        <f>S450*H450</f>
        <v>0</v>
      </c>
      <c r="U450" s="40"/>
      <c r="V450" s="40"/>
      <c r="W450" s="40"/>
      <c r="X450" s="40"/>
      <c r="Y450" s="40"/>
      <c r="Z450" s="40"/>
      <c r="AA450" s="40"/>
      <c r="AB450" s="40"/>
      <c r="AC450" s="40"/>
      <c r="AD450" s="40"/>
      <c r="AE450" s="40"/>
      <c r="AR450" s="225" t="s">
        <v>386</v>
      </c>
      <c r="AT450" s="225" t="s">
        <v>382</v>
      </c>
      <c r="AU450" s="225" t="s">
        <v>85</v>
      </c>
      <c r="AY450" s="19" t="s">
        <v>170</v>
      </c>
      <c r="BE450" s="226">
        <f>IF(N450="základní",J450,0)</f>
        <v>0</v>
      </c>
      <c r="BF450" s="226">
        <f>IF(N450="snížená",J450,0)</f>
        <v>0</v>
      </c>
      <c r="BG450" s="226">
        <f>IF(N450="zákl. přenesená",J450,0)</f>
        <v>0</v>
      </c>
      <c r="BH450" s="226">
        <f>IF(N450="sníž. přenesená",J450,0)</f>
        <v>0</v>
      </c>
      <c r="BI450" s="226">
        <f>IF(N450="nulová",J450,0)</f>
        <v>0</v>
      </c>
      <c r="BJ450" s="19" t="s">
        <v>81</v>
      </c>
      <c r="BK450" s="226">
        <f>ROUND(I450*H450,2)</f>
        <v>0</v>
      </c>
      <c r="BL450" s="19" t="s">
        <v>278</v>
      </c>
      <c r="BM450" s="225" t="s">
        <v>674</v>
      </c>
    </row>
    <row r="451" s="13" customFormat="1">
      <c r="A451" s="13"/>
      <c r="B451" s="232"/>
      <c r="C451" s="233"/>
      <c r="D451" s="234" t="s">
        <v>181</v>
      </c>
      <c r="E451" s="235" t="s">
        <v>19</v>
      </c>
      <c r="F451" s="236" t="s">
        <v>675</v>
      </c>
      <c r="G451" s="233"/>
      <c r="H451" s="237">
        <v>4.6689999999999996</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181</v>
      </c>
      <c r="AU451" s="243" t="s">
        <v>85</v>
      </c>
      <c r="AV451" s="13" t="s">
        <v>85</v>
      </c>
      <c r="AW451" s="13" t="s">
        <v>37</v>
      </c>
      <c r="AX451" s="13" t="s">
        <v>77</v>
      </c>
      <c r="AY451" s="243" t="s">
        <v>170</v>
      </c>
    </row>
    <row r="452" s="14" customFormat="1">
      <c r="A452" s="14"/>
      <c r="B452" s="244"/>
      <c r="C452" s="245"/>
      <c r="D452" s="234" t="s">
        <v>181</v>
      </c>
      <c r="E452" s="246" t="s">
        <v>19</v>
      </c>
      <c r="F452" s="247" t="s">
        <v>183</v>
      </c>
      <c r="G452" s="245"/>
      <c r="H452" s="248">
        <v>4.6689999999999996</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181</v>
      </c>
      <c r="AU452" s="254" t="s">
        <v>85</v>
      </c>
      <c r="AV452" s="14" t="s">
        <v>177</v>
      </c>
      <c r="AW452" s="14" t="s">
        <v>37</v>
      </c>
      <c r="AX452" s="14" t="s">
        <v>81</v>
      </c>
      <c r="AY452" s="254" t="s">
        <v>170</v>
      </c>
    </row>
    <row r="453" s="13" customFormat="1">
      <c r="A453" s="13"/>
      <c r="B453" s="232"/>
      <c r="C453" s="233"/>
      <c r="D453" s="234" t="s">
        <v>181</v>
      </c>
      <c r="E453" s="233"/>
      <c r="F453" s="236" t="s">
        <v>676</v>
      </c>
      <c r="G453" s="233"/>
      <c r="H453" s="237">
        <v>42.021000000000001</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181</v>
      </c>
      <c r="AU453" s="243" t="s">
        <v>85</v>
      </c>
      <c r="AV453" s="13" t="s">
        <v>85</v>
      </c>
      <c r="AW453" s="13" t="s">
        <v>4</v>
      </c>
      <c r="AX453" s="13" t="s">
        <v>81</v>
      </c>
      <c r="AY453" s="243" t="s">
        <v>170</v>
      </c>
    </row>
    <row r="454" s="2" customFormat="1" ht="37.8" customHeight="1">
      <c r="A454" s="40"/>
      <c r="B454" s="41"/>
      <c r="C454" s="214" t="s">
        <v>677</v>
      </c>
      <c r="D454" s="214" t="s">
        <v>172</v>
      </c>
      <c r="E454" s="215" t="s">
        <v>678</v>
      </c>
      <c r="F454" s="216" t="s">
        <v>679</v>
      </c>
      <c r="G454" s="217" t="s">
        <v>175</v>
      </c>
      <c r="H454" s="218">
        <v>126.81</v>
      </c>
      <c r="I454" s="219"/>
      <c r="J454" s="220">
        <f>ROUND(I454*H454,2)</f>
        <v>0</v>
      </c>
      <c r="K454" s="216" t="s">
        <v>176</v>
      </c>
      <c r="L454" s="46"/>
      <c r="M454" s="221" t="s">
        <v>19</v>
      </c>
      <c r="N454" s="222" t="s">
        <v>48</v>
      </c>
      <c r="O454" s="86"/>
      <c r="P454" s="223">
        <f>O454*H454</f>
        <v>0</v>
      </c>
      <c r="Q454" s="223">
        <v>0.0060000000000000001</v>
      </c>
      <c r="R454" s="223">
        <f>Q454*H454</f>
        <v>0.76085999999999998</v>
      </c>
      <c r="S454" s="223">
        <v>0</v>
      </c>
      <c r="T454" s="224">
        <f>S454*H454</f>
        <v>0</v>
      </c>
      <c r="U454" s="40"/>
      <c r="V454" s="40"/>
      <c r="W454" s="40"/>
      <c r="X454" s="40"/>
      <c r="Y454" s="40"/>
      <c r="Z454" s="40"/>
      <c r="AA454" s="40"/>
      <c r="AB454" s="40"/>
      <c r="AC454" s="40"/>
      <c r="AD454" s="40"/>
      <c r="AE454" s="40"/>
      <c r="AR454" s="225" t="s">
        <v>278</v>
      </c>
      <c r="AT454" s="225" t="s">
        <v>172</v>
      </c>
      <c r="AU454" s="225" t="s">
        <v>85</v>
      </c>
      <c r="AY454" s="19" t="s">
        <v>170</v>
      </c>
      <c r="BE454" s="226">
        <f>IF(N454="základní",J454,0)</f>
        <v>0</v>
      </c>
      <c r="BF454" s="226">
        <f>IF(N454="snížená",J454,0)</f>
        <v>0</v>
      </c>
      <c r="BG454" s="226">
        <f>IF(N454="zákl. přenesená",J454,0)</f>
        <v>0</v>
      </c>
      <c r="BH454" s="226">
        <f>IF(N454="sníž. přenesená",J454,0)</f>
        <v>0</v>
      </c>
      <c r="BI454" s="226">
        <f>IF(N454="nulová",J454,0)</f>
        <v>0</v>
      </c>
      <c r="BJ454" s="19" t="s">
        <v>81</v>
      </c>
      <c r="BK454" s="226">
        <f>ROUND(I454*H454,2)</f>
        <v>0</v>
      </c>
      <c r="BL454" s="19" t="s">
        <v>278</v>
      </c>
      <c r="BM454" s="225" t="s">
        <v>680</v>
      </c>
    </row>
    <row r="455" s="2" customFormat="1">
      <c r="A455" s="40"/>
      <c r="B455" s="41"/>
      <c r="C455" s="42"/>
      <c r="D455" s="227" t="s">
        <v>179</v>
      </c>
      <c r="E455" s="42"/>
      <c r="F455" s="228" t="s">
        <v>681</v>
      </c>
      <c r="G455" s="42"/>
      <c r="H455" s="42"/>
      <c r="I455" s="229"/>
      <c r="J455" s="42"/>
      <c r="K455" s="42"/>
      <c r="L455" s="46"/>
      <c r="M455" s="230"/>
      <c r="N455" s="231"/>
      <c r="O455" s="86"/>
      <c r="P455" s="86"/>
      <c r="Q455" s="86"/>
      <c r="R455" s="86"/>
      <c r="S455" s="86"/>
      <c r="T455" s="87"/>
      <c r="U455" s="40"/>
      <c r="V455" s="40"/>
      <c r="W455" s="40"/>
      <c r="X455" s="40"/>
      <c r="Y455" s="40"/>
      <c r="Z455" s="40"/>
      <c r="AA455" s="40"/>
      <c r="AB455" s="40"/>
      <c r="AC455" s="40"/>
      <c r="AD455" s="40"/>
      <c r="AE455" s="40"/>
      <c r="AT455" s="19" t="s">
        <v>179</v>
      </c>
      <c r="AU455" s="19" t="s">
        <v>85</v>
      </c>
    </row>
    <row r="456" s="13" customFormat="1">
      <c r="A456" s="13"/>
      <c r="B456" s="232"/>
      <c r="C456" s="233"/>
      <c r="D456" s="234" t="s">
        <v>181</v>
      </c>
      <c r="E456" s="233"/>
      <c r="F456" s="236" t="s">
        <v>637</v>
      </c>
      <c r="G456" s="233"/>
      <c r="H456" s="237">
        <v>126.81</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181</v>
      </c>
      <c r="AU456" s="243" t="s">
        <v>85</v>
      </c>
      <c r="AV456" s="13" t="s">
        <v>85</v>
      </c>
      <c r="AW456" s="13" t="s">
        <v>4</v>
      </c>
      <c r="AX456" s="13" t="s">
        <v>81</v>
      </c>
      <c r="AY456" s="243" t="s">
        <v>170</v>
      </c>
    </row>
    <row r="457" s="2" customFormat="1" ht="16.5" customHeight="1">
      <c r="A457" s="40"/>
      <c r="B457" s="41"/>
      <c r="C457" s="255" t="s">
        <v>682</v>
      </c>
      <c r="D457" s="255" t="s">
        <v>382</v>
      </c>
      <c r="E457" s="256" t="s">
        <v>683</v>
      </c>
      <c r="F457" s="257" t="s">
        <v>684</v>
      </c>
      <c r="G457" s="258" t="s">
        <v>175</v>
      </c>
      <c r="H457" s="259">
        <v>145.83600000000001</v>
      </c>
      <c r="I457" s="260"/>
      <c r="J457" s="261">
        <f>ROUND(I457*H457,2)</f>
        <v>0</v>
      </c>
      <c r="K457" s="257" t="s">
        <v>600</v>
      </c>
      <c r="L457" s="262"/>
      <c r="M457" s="263" t="s">
        <v>19</v>
      </c>
      <c r="N457" s="264" t="s">
        <v>48</v>
      </c>
      <c r="O457" s="86"/>
      <c r="P457" s="223">
        <f>O457*H457</f>
        <v>0</v>
      </c>
      <c r="Q457" s="223">
        <v>0.0118</v>
      </c>
      <c r="R457" s="223">
        <f>Q457*H457</f>
        <v>1.7208648000000002</v>
      </c>
      <c r="S457" s="223">
        <v>0</v>
      </c>
      <c r="T457" s="224">
        <f>S457*H457</f>
        <v>0</v>
      </c>
      <c r="U457" s="40"/>
      <c r="V457" s="40"/>
      <c r="W457" s="40"/>
      <c r="X457" s="40"/>
      <c r="Y457" s="40"/>
      <c r="Z457" s="40"/>
      <c r="AA457" s="40"/>
      <c r="AB457" s="40"/>
      <c r="AC457" s="40"/>
      <c r="AD457" s="40"/>
      <c r="AE457" s="40"/>
      <c r="AR457" s="225" t="s">
        <v>386</v>
      </c>
      <c r="AT457" s="225" t="s">
        <v>382</v>
      </c>
      <c r="AU457" s="225" t="s">
        <v>85</v>
      </c>
      <c r="AY457" s="19" t="s">
        <v>170</v>
      </c>
      <c r="BE457" s="226">
        <f>IF(N457="základní",J457,0)</f>
        <v>0</v>
      </c>
      <c r="BF457" s="226">
        <f>IF(N457="snížená",J457,0)</f>
        <v>0</v>
      </c>
      <c r="BG457" s="226">
        <f>IF(N457="zákl. přenesená",J457,0)</f>
        <v>0</v>
      </c>
      <c r="BH457" s="226">
        <f>IF(N457="sníž. přenesená",J457,0)</f>
        <v>0</v>
      </c>
      <c r="BI457" s="226">
        <f>IF(N457="nulová",J457,0)</f>
        <v>0</v>
      </c>
      <c r="BJ457" s="19" t="s">
        <v>81</v>
      </c>
      <c r="BK457" s="226">
        <f>ROUND(I457*H457,2)</f>
        <v>0</v>
      </c>
      <c r="BL457" s="19" t="s">
        <v>278</v>
      </c>
      <c r="BM457" s="225" t="s">
        <v>685</v>
      </c>
    </row>
    <row r="458" s="13" customFormat="1">
      <c r="A458" s="13"/>
      <c r="B458" s="232"/>
      <c r="C458" s="233"/>
      <c r="D458" s="234" t="s">
        <v>181</v>
      </c>
      <c r="E458" s="235" t="s">
        <v>19</v>
      </c>
      <c r="F458" s="236" t="s">
        <v>686</v>
      </c>
      <c r="G458" s="233"/>
      <c r="H458" s="237">
        <v>16.204000000000001</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181</v>
      </c>
      <c r="AU458" s="243" t="s">
        <v>85</v>
      </c>
      <c r="AV458" s="13" t="s">
        <v>85</v>
      </c>
      <c r="AW458" s="13" t="s">
        <v>37</v>
      </c>
      <c r="AX458" s="13" t="s">
        <v>77</v>
      </c>
      <c r="AY458" s="243" t="s">
        <v>170</v>
      </c>
    </row>
    <row r="459" s="14" customFormat="1">
      <c r="A459" s="14"/>
      <c r="B459" s="244"/>
      <c r="C459" s="245"/>
      <c r="D459" s="234" t="s">
        <v>181</v>
      </c>
      <c r="E459" s="246" t="s">
        <v>19</v>
      </c>
      <c r="F459" s="247" t="s">
        <v>183</v>
      </c>
      <c r="G459" s="245"/>
      <c r="H459" s="248">
        <v>16.204000000000001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181</v>
      </c>
      <c r="AU459" s="254" t="s">
        <v>85</v>
      </c>
      <c r="AV459" s="14" t="s">
        <v>177</v>
      </c>
      <c r="AW459" s="14" t="s">
        <v>37</v>
      </c>
      <c r="AX459" s="14" t="s">
        <v>81</v>
      </c>
      <c r="AY459" s="254" t="s">
        <v>170</v>
      </c>
    </row>
    <row r="460" s="13" customFormat="1">
      <c r="A460" s="13"/>
      <c r="B460" s="232"/>
      <c r="C460" s="233"/>
      <c r="D460" s="234" t="s">
        <v>181</v>
      </c>
      <c r="E460" s="233"/>
      <c r="F460" s="236" t="s">
        <v>687</v>
      </c>
      <c r="G460" s="233"/>
      <c r="H460" s="237">
        <v>145.83600000000001</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181</v>
      </c>
      <c r="AU460" s="243" t="s">
        <v>85</v>
      </c>
      <c r="AV460" s="13" t="s">
        <v>85</v>
      </c>
      <c r="AW460" s="13" t="s">
        <v>4</v>
      </c>
      <c r="AX460" s="13" t="s">
        <v>81</v>
      </c>
      <c r="AY460" s="243" t="s">
        <v>170</v>
      </c>
    </row>
    <row r="461" s="2" customFormat="1" ht="24.15" customHeight="1">
      <c r="A461" s="40"/>
      <c r="B461" s="41"/>
      <c r="C461" s="214" t="s">
        <v>688</v>
      </c>
      <c r="D461" s="214" t="s">
        <v>172</v>
      </c>
      <c r="E461" s="215" t="s">
        <v>689</v>
      </c>
      <c r="F461" s="216" t="s">
        <v>690</v>
      </c>
      <c r="G461" s="217" t="s">
        <v>385</v>
      </c>
      <c r="H461" s="218">
        <v>223.19999999999999</v>
      </c>
      <c r="I461" s="219"/>
      <c r="J461" s="220">
        <f>ROUND(I461*H461,2)</f>
        <v>0</v>
      </c>
      <c r="K461" s="216" t="s">
        <v>176</v>
      </c>
      <c r="L461" s="46"/>
      <c r="M461" s="221" t="s">
        <v>19</v>
      </c>
      <c r="N461" s="222" t="s">
        <v>48</v>
      </c>
      <c r="O461" s="86"/>
      <c r="P461" s="223">
        <f>O461*H461</f>
        <v>0</v>
      </c>
      <c r="Q461" s="223">
        <v>9.0000000000000006E-05</v>
      </c>
      <c r="R461" s="223">
        <f>Q461*H461</f>
        <v>0.020088000000000002</v>
      </c>
      <c r="S461" s="223">
        <v>0</v>
      </c>
      <c r="T461" s="224">
        <f>S461*H461</f>
        <v>0</v>
      </c>
      <c r="U461" s="40"/>
      <c r="V461" s="40"/>
      <c r="W461" s="40"/>
      <c r="X461" s="40"/>
      <c r="Y461" s="40"/>
      <c r="Z461" s="40"/>
      <c r="AA461" s="40"/>
      <c r="AB461" s="40"/>
      <c r="AC461" s="40"/>
      <c r="AD461" s="40"/>
      <c r="AE461" s="40"/>
      <c r="AR461" s="225" t="s">
        <v>278</v>
      </c>
      <c r="AT461" s="225" t="s">
        <v>172</v>
      </c>
      <c r="AU461" s="225" t="s">
        <v>85</v>
      </c>
      <c r="AY461" s="19" t="s">
        <v>170</v>
      </c>
      <c r="BE461" s="226">
        <f>IF(N461="základní",J461,0)</f>
        <v>0</v>
      </c>
      <c r="BF461" s="226">
        <f>IF(N461="snížená",J461,0)</f>
        <v>0</v>
      </c>
      <c r="BG461" s="226">
        <f>IF(N461="zákl. přenesená",J461,0)</f>
        <v>0</v>
      </c>
      <c r="BH461" s="226">
        <f>IF(N461="sníž. přenesená",J461,0)</f>
        <v>0</v>
      </c>
      <c r="BI461" s="226">
        <f>IF(N461="nulová",J461,0)</f>
        <v>0</v>
      </c>
      <c r="BJ461" s="19" t="s">
        <v>81</v>
      </c>
      <c r="BK461" s="226">
        <f>ROUND(I461*H461,2)</f>
        <v>0</v>
      </c>
      <c r="BL461" s="19" t="s">
        <v>278</v>
      </c>
      <c r="BM461" s="225" t="s">
        <v>691</v>
      </c>
    </row>
    <row r="462" s="2" customFormat="1">
      <c r="A462" s="40"/>
      <c r="B462" s="41"/>
      <c r="C462" s="42"/>
      <c r="D462" s="227" t="s">
        <v>179</v>
      </c>
      <c r="E462" s="42"/>
      <c r="F462" s="228" t="s">
        <v>692</v>
      </c>
      <c r="G462" s="42"/>
      <c r="H462" s="42"/>
      <c r="I462" s="229"/>
      <c r="J462" s="42"/>
      <c r="K462" s="42"/>
      <c r="L462" s="46"/>
      <c r="M462" s="230"/>
      <c r="N462" s="231"/>
      <c r="O462" s="86"/>
      <c r="P462" s="86"/>
      <c r="Q462" s="86"/>
      <c r="R462" s="86"/>
      <c r="S462" s="86"/>
      <c r="T462" s="87"/>
      <c r="U462" s="40"/>
      <c r="V462" s="40"/>
      <c r="W462" s="40"/>
      <c r="X462" s="40"/>
      <c r="Y462" s="40"/>
      <c r="Z462" s="40"/>
      <c r="AA462" s="40"/>
      <c r="AB462" s="40"/>
      <c r="AC462" s="40"/>
      <c r="AD462" s="40"/>
      <c r="AE462" s="40"/>
      <c r="AT462" s="19" t="s">
        <v>179</v>
      </c>
      <c r="AU462" s="19" t="s">
        <v>85</v>
      </c>
    </row>
    <row r="463" s="13" customFormat="1">
      <c r="A463" s="13"/>
      <c r="B463" s="232"/>
      <c r="C463" s="233"/>
      <c r="D463" s="234" t="s">
        <v>181</v>
      </c>
      <c r="E463" s="235" t="s">
        <v>19</v>
      </c>
      <c r="F463" s="236" t="s">
        <v>693</v>
      </c>
      <c r="G463" s="233"/>
      <c r="H463" s="237">
        <v>24.800000000000001</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181</v>
      </c>
      <c r="AU463" s="243" t="s">
        <v>85</v>
      </c>
      <c r="AV463" s="13" t="s">
        <v>85</v>
      </c>
      <c r="AW463" s="13" t="s">
        <v>37</v>
      </c>
      <c r="AX463" s="13" t="s">
        <v>77</v>
      </c>
      <c r="AY463" s="243" t="s">
        <v>170</v>
      </c>
    </row>
    <row r="464" s="14" customFormat="1">
      <c r="A464" s="14"/>
      <c r="B464" s="244"/>
      <c r="C464" s="245"/>
      <c r="D464" s="234" t="s">
        <v>181</v>
      </c>
      <c r="E464" s="246" t="s">
        <v>19</v>
      </c>
      <c r="F464" s="247" t="s">
        <v>183</v>
      </c>
      <c r="G464" s="245"/>
      <c r="H464" s="248">
        <v>24.800000000000001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181</v>
      </c>
      <c r="AU464" s="254" t="s">
        <v>85</v>
      </c>
      <c r="AV464" s="14" t="s">
        <v>177</v>
      </c>
      <c r="AW464" s="14" t="s">
        <v>37</v>
      </c>
      <c r="AX464" s="14" t="s">
        <v>81</v>
      </c>
      <c r="AY464" s="254" t="s">
        <v>170</v>
      </c>
    </row>
    <row r="465" s="13" customFormat="1">
      <c r="A465" s="13"/>
      <c r="B465" s="232"/>
      <c r="C465" s="233"/>
      <c r="D465" s="234" t="s">
        <v>181</v>
      </c>
      <c r="E465" s="233"/>
      <c r="F465" s="236" t="s">
        <v>694</v>
      </c>
      <c r="G465" s="233"/>
      <c r="H465" s="237">
        <v>223.19999999999999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181</v>
      </c>
      <c r="AU465" s="243" t="s">
        <v>85</v>
      </c>
      <c r="AV465" s="13" t="s">
        <v>85</v>
      </c>
      <c r="AW465" s="13" t="s">
        <v>4</v>
      </c>
      <c r="AX465" s="13" t="s">
        <v>81</v>
      </c>
      <c r="AY465" s="243" t="s">
        <v>170</v>
      </c>
    </row>
    <row r="466" s="2" customFormat="1" ht="24.15" customHeight="1">
      <c r="A466" s="40"/>
      <c r="B466" s="41"/>
      <c r="C466" s="214" t="s">
        <v>695</v>
      </c>
      <c r="D466" s="214" t="s">
        <v>172</v>
      </c>
      <c r="E466" s="215" t="s">
        <v>696</v>
      </c>
      <c r="F466" s="216" t="s">
        <v>697</v>
      </c>
      <c r="G466" s="217" t="s">
        <v>175</v>
      </c>
      <c r="H466" s="218">
        <v>126.81</v>
      </c>
      <c r="I466" s="219"/>
      <c r="J466" s="220">
        <f>ROUND(I466*H466,2)</f>
        <v>0</v>
      </c>
      <c r="K466" s="216" t="s">
        <v>176</v>
      </c>
      <c r="L466" s="46"/>
      <c r="M466" s="221" t="s">
        <v>19</v>
      </c>
      <c r="N466" s="222" t="s">
        <v>48</v>
      </c>
      <c r="O466" s="86"/>
      <c r="P466" s="223">
        <f>O466*H466</f>
        <v>0</v>
      </c>
      <c r="Q466" s="223">
        <v>5.0000000000000002E-05</v>
      </c>
      <c r="R466" s="223">
        <f>Q466*H466</f>
        <v>0.0063405000000000006</v>
      </c>
      <c r="S466" s="223">
        <v>0</v>
      </c>
      <c r="T466" s="224">
        <f>S466*H466</f>
        <v>0</v>
      </c>
      <c r="U466" s="40"/>
      <c r="V466" s="40"/>
      <c r="W466" s="40"/>
      <c r="X466" s="40"/>
      <c r="Y466" s="40"/>
      <c r="Z466" s="40"/>
      <c r="AA466" s="40"/>
      <c r="AB466" s="40"/>
      <c r="AC466" s="40"/>
      <c r="AD466" s="40"/>
      <c r="AE466" s="40"/>
      <c r="AR466" s="225" t="s">
        <v>278</v>
      </c>
      <c r="AT466" s="225" t="s">
        <v>172</v>
      </c>
      <c r="AU466" s="225" t="s">
        <v>85</v>
      </c>
      <c r="AY466" s="19" t="s">
        <v>170</v>
      </c>
      <c r="BE466" s="226">
        <f>IF(N466="základní",J466,0)</f>
        <v>0</v>
      </c>
      <c r="BF466" s="226">
        <f>IF(N466="snížená",J466,0)</f>
        <v>0</v>
      </c>
      <c r="BG466" s="226">
        <f>IF(N466="zákl. přenesená",J466,0)</f>
        <v>0</v>
      </c>
      <c r="BH466" s="226">
        <f>IF(N466="sníž. přenesená",J466,0)</f>
        <v>0</v>
      </c>
      <c r="BI466" s="226">
        <f>IF(N466="nulová",J466,0)</f>
        <v>0</v>
      </c>
      <c r="BJ466" s="19" t="s">
        <v>81</v>
      </c>
      <c r="BK466" s="226">
        <f>ROUND(I466*H466,2)</f>
        <v>0</v>
      </c>
      <c r="BL466" s="19" t="s">
        <v>278</v>
      </c>
      <c r="BM466" s="225" t="s">
        <v>698</v>
      </c>
    </row>
    <row r="467" s="2" customFormat="1">
      <c r="A467" s="40"/>
      <c r="B467" s="41"/>
      <c r="C467" s="42"/>
      <c r="D467" s="227" t="s">
        <v>179</v>
      </c>
      <c r="E467" s="42"/>
      <c r="F467" s="228" t="s">
        <v>699</v>
      </c>
      <c r="G467" s="42"/>
      <c r="H467" s="42"/>
      <c r="I467" s="229"/>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179</v>
      </c>
      <c r="AU467" s="19" t="s">
        <v>85</v>
      </c>
    </row>
    <row r="468" s="13" customFormat="1">
      <c r="A468" s="13"/>
      <c r="B468" s="232"/>
      <c r="C468" s="233"/>
      <c r="D468" s="234" t="s">
        <v>181</v>
      </c>
      <c r="E468" s="233"/>
      <c r="F468" s="236" t="s">
        <v>637</v>
      </c>
      <c r="G468" s="233"/>
      <c r="H468" s="237">
        <v>126.81</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181</v>
      </c>
      <c r="AU468" s="243" t="s">
        <v>85</v>
      </c>
      <c r="AV468" s="13" t="s">
        <v>85</v>
      </c>
      <c r="AW468" s="13" t="s">
        <v>4</v>
      </c>
      <c r="AX468" s="13" t="s">
        <v>81</v>
      </c>
      <c r="AY468" s="243" t="s">
        <v>170</v>
      </c>
    </row>
    <row r="469" s="2" customFormat="1" ht="55.5" customHeight="1">
      <c r="A469" s="40"/>
      <c r="B469" s="41"/>
      <c r="C469" s="214" t="s">
        <v>700</v>
      </c>
      <c r="D469" s="214" t="s">
        <v>172</v>
      </c>
      <c r="E469" s="215" t="s">
        <v>701</v>
      </c>
      <c r="F469" s="216" t="s">
        <v>702</v>
      </c>
      <c r="G469" s="217" t="s">
        <v>322</v>
      </c>
      <c r="H469" s="218">
        <v>2.702</v>
      </c>
      <c r="I469" s="219"/>
      <c r="J469" s="220">
        <f>ROUND(I469*H469,2)</f>
        <v>0</v>
      </c>
      <c r="K469" s="216" t="s">
        <v>176</v>
      </c>
      <c r="L469" s="46"/>
      <c r="M469" s="221" t="s">
        <v>19</v>
      </c>
      <c r="N469" s="222" t="s">
        <v>48</v>
      </c>
      <c r="O469" s="86"/>
      <c r="P469" s="223">
        <f>O469*H469</f>
        <v>0</v>
      </c>
      <c r="Q469" s="223">
        <v>0</v>
      </c>
      <c r="R469" s="223">
        <f>Q469*H469</f>
        <v>0</v>
      </c>
      <c r="S469" s="223">
        <v>0</v>
      </c>
      <c r="T469" s="224">
        <f>S469*H469</f>
        <v>0</v>
      </c>
      <c r="U469" s="40"/>
      <c r="V469" s="40"/>
      <c r="W469" s="40"/>
      <c r="X469" s="40"/>
      <c r="Y469" s="40"/>
      <c r="Z469" s="40"/>
      <c r="AA469" s="40"/>
      <c r="AB469" s="40"/>
      <c r="AC469" s="40"/>
      <c r="AD469" s="40"/>
      <c r="AE469" s="40"/>
      <c r="AR469" s="225" t="s">
        <v>278</v>
      </c>
      <c r="AT469" s="225" t="s">
        <v>172</v>
      </c>
      <c r="AU469" s="225" t="s">
        <v>85</v>
      </c>
      <c r="AY469" s="19" t="s">
        <v>170</v>
      </c>
      <c r="BE469" s="226">
        <f>IF(N469="základní",J469,0)</f>
        <v>0</v>
      </c>
      <c r="BF469" s="226">
        <f>IF(N469="snížená",J469,0)</f>
        <v>0</v>
      </c>
      <c r="BG469" s="226">
        <f>IF(N469="zákl. přenesená",J469,0)</f>
        <v>0</v>
      </c>
      <c r="BH469" s="226">
        <f>IF(N469="sníž. přenesená",J469,0)</f>
        <v>0</v>
      </c>
      <c r="BI469" s="226">
        <f>IF(N469="nulová",J469,0)</f>
        <v>0</v>
      </c>
      <c r="BJ469" s="19" t="s">
        <v>81</v>
      </c>
      <c r="BK469" s="226">
        <f>ROUND(I469*H469,2)</f>
        <v>0</v>
      </c>
      <c r="BL469" s="19" t="s">
        <v>278</v>
      </c>
      <c r="BM469" s="225" t="s">
        <v>703</v>
      </c>
    </row>
    <row r="470" s="2" customFormat="1">
      <c r="A470" s="40"/>
      <c r="B470" s="41"/>
      <c r="C470" s="42"/>
      <c r="D470" s="227" t="s">
        <v>179</v>
      </c>
      <c r="E470" s="42"/>
      <c r="F470" s="228" t="s">
        <v>704</v>
      </c>
      <c r="G470" s="42"/>
      <c r="H470" s="42"/>
      <c r="I470" s="229"/>
      <c r="J470" s="42"/>
      <c r="K470" s="42"/>
      <c r="L470" s="46"/>
      <c r="M470" s="230"/>
      <c r="N470" s="231"/>
      <c r="O470" s="86"/>
      <c r="P470" s="86"/>
      <c r="Q470" s="86"/>
      <c r="R470" s="86"/>
      <c r="S470" s="86"/>
      <c r="T470" s="87"/>
      <c r="U470" s="40"/>
      <c r="V470" s="40"/>
      <c r="W470" s="40"/>
      <c r="X470" s="40"/>
      <c r="Y470" s="40"/>
      <c r="Z470" s="40"/>
      <c r="AA470" s="40"/>
      <c r="AB470" s="40"/>
      <c r="AC470" s="40"/>
      <c r="AD470" s="40"/>
      <c r="AE470" s="40"/>
      <c r="AT470" s="19" t="s">
        <v>179</v>
      </c>
      <c r="AU470" s="19" t="s">
        <v>85</v>
      </c>
    </row>
    <row r="471" s="12" customFormat="1" ht="22.8" customHeight="1">
      <c r="A471" s="12"/>
      <c r="B471" s="198"/>
      <c r="C471" s="199"/>
      <c r="D471" s="200" t="s">
        <v>76</v>
      </c>
      <c r="E471" s="212" t="s">
        <v>705</v>
      </c>
      <c r="F471" s="212" t="s">
        <v>706</v>
      </c>
      <c r="G471" s="199"/>
      <c r="H471" s="199"/>
      <c r="I471" s="202"/>
      <c r="J471" s="213">
        <f>BK471</f>
        <v>0</v>
      </c>
      <c r="K471" s="199"/>
      <c r="L471" s="204"/>
      <c r="M471" s="205"/>
      <c r="N471" s="206"/>
      <c r="O471" s="206"/>
      <c r="P471" s="207">
        <f>SUM(P472:P475)</f>
        <v>0</v>
      </c>
      <c r="Q471" s="206"/>
      <c r="R471" s="207">
        <f>SUM(R472:R475)</f>
        <v>0</v>
      </c>
      <c r="S471" s="206"/>
      <c r="T471" s="208">
        <f>SUM(T472:T475)</f>
        <v>0</v>
      </c>
      <c r="U471" s="12"/>
      <c r="V471" s="12"/>
      <c r="W471" s="12"/>
      <c r="X471" s="12"/>
      <c r="Y471" s="12"/>
      <c r="Z471" s="12"/>
      <c r="AA471" s="12"/>
      <c r="AB471" s="12"/>
      <c r="AC471" s="12"/>
      <c r="AD471" s="12"/>
      <c r="AE471" s="12"/>
      <c r="AR471" s="209" t="s">
        <v>85</v>
      </c>
      <c r="AT471" s="210" t="s">
        <v>76</v>
      </c>
      <c r="AU471" s="210" t="s">
        <v>81</v>
      </c>
      <c r="AY471" s="209" t="s">
        <v>170</v>
      </c>
      <c r="BK471" s="211">
        <f>SUM(BK472:BK475)</f>
        <v>0</v>
      </c>
    </row>
    <row r="472" s="2" customFormat="1" ht="49.05" customHeight="1">
      <c r="A472" s="40"/>
      <c r="B472" s="41"/>
      <c r="C472" s="214" t="s">
        <v>707</v>
      </c>
      <c r="D472" s="214" t="s">
        <v>172</v>
      </c>
      <c r="E472" s="215" t="s">
        <v>708</v>
      </c>
      <c r="F472" s="216" t="s">
        <v>709</v>
      </c>
      <c r="G472" s="217" t="s">
        <v>194</v>
      </c>
      <c r="H472" s="218">
        <v>18</v>
      </c>
      <c r="I472" s="219"/>
      <c r="J472" s="220">
        <f>ROUND(I472*H472,2)</f>
        <v>0</v>
      </c>
      <c r="K472" s="216" t="s">
        <v>19</v>
      </c>
      <c r="L472" s="46"/>
      <c r="M472" s="221" t="s">
        <v>19</v>
      </c>
      <c r="N472" s="222" t="s">
        <v>48</v>
      </c>
      <c r="O472" s="86"/>
      <c r="P472" s="223">
        <f>O472*H472</f>
        <v>0</v>
      </c>
      <c r="Q472" s="223">
        <v>0</v>
      </c>
      <c r="R472" s="223">
        <f>Q472*H472</f>
        <v>0</v>
      </c>
      <c r="S472" s="223">
        <v>0</v>
      </c>
      <c r="T472" s="224">
        <f>S472*H472</f>
        <v>0</v>
      </c>
      <c r="U472" s="40"/>
      <c r="V472" s="40"/>
      <c r="W472" s="40"/>
      <c r="X472" s="40"/>
      <c r="Y472" s="40"/>
      <c r="Z472" s="40"/>
      <c r="AA472" s="40"/>
      <c r="AB472" s="40"/>
      <c r="AC472" s="40"/>
      <c r="AD472" s="40"/>
      <c r="AE472" s="40"/>
      <c r="AR472" s="225" t="s">
        <v>278</v>
      </c>
      <c r="AT472" s="225" t="s">
        <v>172</v>
      </c>
      <c r="AU472" s="225" t="s">
        <v>85</v>
      </c>
      <c r="AY472" s="19" t="s">
        <v>170</v>
      </c>
      <c r="BE472" s="226">
        <f>IF(N472="základní",J472,0)</f>
        <v>0</v>
      </c>
      <c r="BF472" s="226">
        <f>IF(N472="snížená",J472,0)</f>
        <v>0</v>
      </c>
      <c r="BG472" s="226">
        <f>IF(N472="zákl. přenesená",J472,0)</f>
        <v>0</v>
      </c>
      <c r="BH472" s="226">
        <f>IF(N472="sníž. přenesená",J472,0)</f>
        <v>0</v>
      </c>
      <c r="BI472" s="226">
        <f>IF(N472="nulová",J472,0)</f>
        <v>0</v>
      </c>
      <c r="BJ472" s="19" t="s">
        <v>81</v>
      </c>
      <c r="BK472" s="226">
        <f>ROUND(I472*H472,2)</f>
        <v>0</v>
      </c>
      <c r="BL472" s="19" t="s">
        <v>278</v>
      </c>
      <c r="BM472" s="225" t="s">
        <v>710</v>
      </c>
    </row>
    <row r="473" s="13" customFormat="1">
      <c r="A473" s="13"/>
      <c r="B473" s="232"/>
      <c r="C473" s="233"/>
      <c r="D473" s="234" t="s">
        <v>181</v>
      </c>
      <c r="E473" s="235" t="s">
        <v>19</v>
      </c>
      <c r="F473" s="236" t="s">
        <v>85</v>
      </c>
      <c r="G473" s="233"/>
      <c r="H473" s="237">
        <v>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181</v>
      </c>
      <c r="AU473" s="243" t="s">
        <v>85</v>
      </c>
      <c r="AV473" s="13" t="s">
        <v>85</v>
      </c>
      <c r="AW473" s="13" t="s">
        <v>37</v>
      </c>
      <c r="AX473" s="13" t="s">
        <v>77</v>
      </c>
      <c r="AY473" s="243" t="s">
        <v>170</v>
      </c>
    </row>
    <row r="474" s="14" customFormat="1">
      <c r="A474" s="14"/>
      <c r="B474" s="244"/>
      <c r="C474" s="245"/>
      <c r="D474" s="234" t="s">
        <v>181</v>
      </c>
      <c r="E474" s="246" t="s">
        <v>19</v>
      </c>
      <c r="F474" s="247" t="s">
        <v>183</v>
      </c>
      <c r="G474" s="245"/>
      <c r="H474" s="248">
        <v>2</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181</v>
      </c>
      <c r="AU474" s="254" t="s">
        <v>85</v>
      </c>
      <c r="AV474" s="14" t="s">
        <v>177</v>
      </c>
      <c r="AW474" s="14" t="s">
        <v>37</v>
      </c>
      <c r="AX474" s="14" t="s">
        <v>81</v>
      </c>
      <c r="AY474" s="254" t="s">
        <v>170</v>
      </c>
    </row>
    <row r="475" s="13" customFormat="1">
      <c r="A475" s="13"/>
      <c r="B475" s="232"/>
      <c r="C475" s="233"/>
      <c r="D475" s="234" t="s">
        <v>181</v>
      </c>
      <c r="E475" s="233"/>
      <c r="F475" s="236" t="s">
        <v>202</v>
      </c>
      <c r="G475" s="233"/>
      <c r="H475" s="237">
        <v>18</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181</v>
      </c>
      <c r="AU475" s="243" t="s">
        <v>85</v>
      </c>
      <c r="AV475" s="13" t="s">
        <v>85</v>
      </c>
      <c r="AW475" s="13" t="s">
        <v>4</v>
      </c>
      <c r="AX475" s="13" t="s">
        <v>81</v>
      </c>
      <c r="AY475" s="243" t="s">
        <v>170</v>
      </c>
    </row>
    <row r="476" s="12" customFormat="1" ht="22.8" customHeight="1">
      <c r="A476" s="12"/>
      <c r="B476" s="198"/>
      <c r="C476" s="199"/>
      <c r="D476" s="200" t="s">
        <v>76</v>
      </c>
      <c r="E476" s="212" t="s">
        <v>711</v>
      </c>
      <c r="F476" s="212" t="s">
        <v>712</v>
      </c>
      <c r="G476" s="199"/>
      <c r="H476" s="199"/>
      <c r="I476" s="202"/>
      <c r="J476" s="213">
        <f>BK476</f>
        <v>0</v>
      </c>
      <c r="K476" s="199"/>
      <c r="L476" s="204"/>
      <c r="M476" s="205"/>
      <c r="N476" s="206"/>
      <c r="O476" s="206"/>
      <c r="P476" s="207">
        <f>SUM(P477:P491)</f>
        <v>0</v>
      </c>
      <c r="Q476" s="206"/>
      <c r="R476" s="207">
        <f>SUM(R477:R491)</f>
        <v>0.44909100000000002</v>
      </c>
      <c r="S476" s="206"/>
      <c r="T476" s="208">
        <f>SUM(T477:T491)</f>
        <v>0</v>
      </c>
      <c r="U476" s="12"/>
      <c r="V476" s="12"/>
      <c r="W476" s="12"/>
      <c r="X476" s="12"/>
      <c r="Y476" s="12"/>
      <c r="Z476" s="12"/>
      <c r="AA476" s="12"/>
      <c r="AB476" s="12"/>
      <c r="AC476" s="12"/>
      <c r="AD476" s="12"/>
      <c r="AE476" s="12"/>
      <c r="AR476" s="209" t="s">
        <v>85</v>
      </c>
      <c r="AT476" s="210" t="s">
        <v>76</v>
      </c>
      <c r="AU476" s="210" t="s">
        <v>81</v>
      </c>
      <c r="AY476" s="209" t="s">
        <v>170</v>
      </c>
      <c r="BK476" s="211">
        <f>SUM(BK477:BK491)</f>
        <v>0</v>
      </c>
    </row>
    <row r="477" s="2" customFormat="1" ht="24.15" customHeight="1">
      <c r="A477" s="40"/>
      <c r="B477" s="41"/>
      <c r="C477" s="214" t="s">
        <v>713</v>
      </c>
      <c r="D477" s="214" t="s">
        <v>172</v>
      </c>
      <c r="E477" s="215" t="s">
        <v>714</v>
      </c>
      <c r="F477" s="216" t="s">
        <v>715</v>
      </c>
      <c r="G477" s="217" t="s">
        <v>175</v>
      </c>
      <c r="H477" s="218">
        <v>898.18200000000002</v>
      </c>
      <c r="I477" s="219"/>
      <c r="J477" s="220">
        <f>ROUND(I477*H477,2)</f>
        <v>0</v>
      </c>
      <c r="K477" s="216" t="s">
        <v>176</v>
      </c>
      <c r="L477" s="46"/>
      <c r="M477" s="221" t="s">
        <v>19</v>
      </c>
      <c r="N477" s="222" t="s">
        <v>48</v>
      </c>
      <c r="O477" s="86"/>
      <c r="P477" s="223">
        <f>O477*H477</f>
        <v>0</v>
      </c>
      <c r="Q477" s="223">
        <v>0</v>
      </c>
      <c r="R477" s="223">
        <f>Q477*H477</f>
        <v>0</v>
      </c>
      <c r="S477" s="223">
        <v>0</v>
      </c>
      <c r="T477" s="224">
        <f>S477*H477</f>
        <v>0</v>
      </c>
      <c r="U477" s="40"/>
      <c r="V477" s="40"/>
      <c r="W477" s="40"/>
      <c r="X477" s="40"/>
      <c r="Y477" s="40"/>
      <c r="Z477" s="40"/>
      <c r="AA477" s="40"/>
      <c r="AB477" s="40"/>
      <c r="AC477" s="40"/>
      <c r="AD477" s="40"/>
      <c r="AE477" s="40"/>
      <c r="AR477" s="225" t="s">
        <v>278</v>
      </c>
      <c r="AT477" s="225" t="s">
        <v>172</v>
      </c>
      <c r="AU477" s="225" t="s">
        <v>85</v>
      </c>
      <c r="AY477" s="19" t="s">
        <v>170</v>
      </c>
      <c r="BE477" s="226">
        <f>IF(N477="základní",J477,0)</f>
        <v>0</v>
      </c>
      <c r="BF477" s="226">
        <f>IF(N477="snížená",J477,0)</f>
        <v>0</v>
      </c>
      <c r="BG477" s="226">
        <f>IF(N477="zákl. přenesená",J477,0)</f>
        <v>0</v>
      </c>
      <c r="BH477" s="226">
        <f>IF(N477="sníž. přenesená",J477,0)</f>
        <v>0</v>
      </c>
      <c r="BI477" s="226">
        <f>IF(N477="nulová",J477,0)</f>
        <v>0</v>
      </c>
      <c r="BJ477" s="19" t="s">
        <v>81</v>
      </c>
      <c r="BK477" s="226">
        <f>ROUND(I477*H477,2)</f>
        <v>0</v>
      </c>
      <c r="BL477" s="19" t="s">
        <v>278</v>
      </c>
      <c r="BM477" s="225" t="s">
        <v>716</v>
      </c>
    </row>
    <row r="478" s="2" customFormat="1">
      <c r="A478" s="40"/>
      <c r="B478" s="41"/>
      <c r="C478" s="42"/>
      <c r="D478" s="227" t="s">
        <v>179</v>
      </c>
      <c r="E478" s="42"/>
      <c r="F478" s="228" t="s">
        <v>717</v>
      </c>
      <c r="G478" s="42"/>
      <c r="H478" s="42"/>
      <c r="I478" s="229"/>
      <c r="J478" s="42"/>
      <c r="K478" s="42"/>
      <c r="L478" s="46"/>
      <c r="M478" s="230"/>
      <c r="N478" s="231"/>
      <c r="O478" s="86"/>
      <c r="P478" s="86"/>
      <c r="Q478" s="86"/>
      <c r="R478" s="86"/>
      <c r="S478" s="86"/>
      <c r="T478" s="87"/>
      <c r="U478" s="40"/>
      <c r="V478" s="40"/>
      <c r="W478" s="40"/>
      <c r="X478" s="40"/>
      <c r="Y478" s="40"/>
      <c r="Z478" s="40"/>
      <c r="AA478" s="40"/>
      <c r="AB478" s="40"/>
      <c r="AC478" s="40"/>
      <c r="AD478" s="40"/>
      <c r="AE478" s="40"/>
      <c r="AT478" s="19" t="s">
        <v>179</v>
      </c>
      <c r="AU478" s="19" t="s">
        <v>85</v>
      </c>
    </row>
    <row r="479" s="13" customFormat="1">
      <c r="A479" s="13"/>
      <c r="B479" s="232"/>
      <c r="C479" s="233"/>
      <c r="D479" s="234" t="s">
        <v>181</v>
      </c>
      <c r="E479" s="235" t="s">
        <v>19</v>
      </c>
      <c r="F479" s="236" t="s">
        <v>718</v>
      </c>
      <c r="G479" s="233"/>
      <c r="H479" s="237">
        <v>83.313999999999993</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181</v>
      </c>
      <c r="AU479" s="243" t="s">
        <v>85</v>
      </c>
      <c r="AV479" s="13" t="s">
        <v>85</v>
      </c>
      <c r="AW479" s="13" t="s">
        <v>37</v>
      </c>
      <c r="AX479" s="13" t="s">
        <v>77</v>
      </c>
      <c r="AY479" s="243" t="s">
        <v>170</v>
      </c>
    </row>
    <row r="480" s="13" customFormat="1">
      <c r="A480" s="13"/>
      <c r="B480" s="232"/>
      <c r="C480" s="233"/>
      <c r="D480" s="234" t="s">
        <v>181</v>
      </c>
      <c r="E480" s="235" t="s">
        <v>19</v>
      </c>
      <c r="F480" s="236" t="s">
        <v>719</v>
      </c>
      <c r="G480" s="233"/>
      <c r="H480" s="237">
        <v>29.300000000000001</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181</v>
      </c>
      <c r="AU480" s="243" t="s">
        <v>85</v>
      </c>
      <c r="AV480" s="13" t="s">
        <v>85</v>
      </c>
      <c r="AW480" s="13" t="s">
        <v>37</v>
      </c>
      <c r="AX480" s="13" t="s">
        <v>77</v>
      </c>
      <c r="AY480" s="243" t="s">
        <v>170</v>
      </c>
    </row>
    <row r="481" s="13" customFormat="1">
      <c r="A481" s="13"/>
      <c r="B481" s="232"/>
      <c r="C481" s="233"/>
      <c r="D481" s="234" t="s">
        <v>181</v>
      </c>
      <c r="E481" s="235" t="s">
        <v>19</v>
      </c>
      <c r="F481" s="236" t="s">
        <v>720</v>
      </c>
      <c r="G481" s="233"/>
      <c r="H481" s="237">
        <v>2.2949999999999999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181</v>
      </c>
      <c r="AU481" s="243" t="s">
        <v>85</v>
      </c>
      <c r="AV481" s="13" t="s">
        <v>85</v>
      </c>
      <c r="AW481" s="13" t="s">
        <v>37</v>
      </c>
      <c r="AX481" s="13" t="s">
        <v>77</v>
      </c>
      <c r="AY481" s="243" t="s">
        <v>170</v>
      </c>
    </row>
    <row r="482" s="13" customFormat="1">
      <c r="A482" s="13"/>
      <c r="B482" s="232"/>
      <c r="C482" s="233"/>
      <c r="D482" s="234" t="s">
        <v>181</v>
      </c>
      <c r="E482" s="235" t="s">
        <v>19</v>
      </c>
      <c r="F482" s="236" t="s">
        <v>721</v>
      </c>
      <c r="G482" s="233"/>
      <c r="H482" s="237">
        <v>3.5899999999999999</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181</v>
      </c>
      <c r="AU482" s="243" t="s">
        <v>85</v>
      </c>
      <c r="AV482" s="13" t="s">
        <v>85</v>
      </c>
      <c r="AW482" s="13" t="s">
        <v>37</v>
      </c>
      <c r="AX482" s="13" t="s">
        <v>77</v>
      </c>
      <c r="AY482" s="243" t="s">
        <v>170</v>
      </c>
    </row>
    <row r="483" s="13" customFormat="1">
      <c r="A483" s="13"/>
      <c r="B483" s="232"/>
      <c r="C483" s="233"/>
      <c r="D483" s="234" t="s">
        <v>181</v>
      </c>
      <c r="E483" s="235" t="s">
        <v>19</v>
      </c>
      <c r="F483" s="236" t="s">
        <v>722</v>
      </c>
      <c r="G483" s="233"/>
      <c r="H483" s="237">
        <v>-18.701000000000001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181</v>
      </c>
      <c r="AU483" s="243" t="s">
        <v>85</v>
      </c>
      <c r="AV483" s="13" t="s">
        <v>85</v>
      </c>
      <c r="AW483" s="13" t="s">
        <v>37</v>
      </c>
      <c r="AX483" s="13" t="s">
        <v>77</v>
      </c>
      <c r="AY483" s="243" t="s">
        <v>170</v>
      </c>
    </row>
    <row r="484" s="14" customFormat="1">
      <c r="A484" s="14"/>
      <c r="B484" s="244"/>
      <c r="C484" s="245"/>
      <c r="D484" s="234" t="s">
        <v>181</v>
      </c>
      <c r="E484" s="246" t="s">
        <v>19</v>
      </c>
      <c r="F484" s="247" t="s">
        <v>183</v>
      </c>
      <c r="G484" s="245"/>
      <c r="H484" s="248">
        <v>99.798000000000002</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181</v>
      </c>
      <c r="AU484" s="254" t="s">
        <v>85</v>
      </c>
      <c r="AV484" s="14" t="s">
        <v>177</v>
      </c>
      <c r="AW484" s="14" t="s">
        <v>37</v>
      </c>
      <c r="AX484" s="14" t="s">
        <v>81</v>
      </c>
      <c r="AY484" s="254" t="s">
        <v>170</v>
      </c>
    </row>
    <row r="485" s="13" customFormat="1">
      <c r="A485" s="13"/>
      <c r="B485" s="232"/>
      <c r="C485" s="233"/>
      <c r="D485" s="234" t="s">
        <v>181</v>
      </c>
      <c r="E485" s="233"/>
      <c r="F485" s="236" t="s">
        <v>723</v>
      </c>
      <c r="G485" s="233"/>
      <c r="H485" s="237">
        <v>898.18200000000002</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181</v>
      </c>
      <c r="AU485" s="243" t="s">
        <v>85</v>
      </c>
      <c r="AV485" s="13" t="s">
        <v>85</v>
      </c>
      <c r="AW485" s="13" t="s">
        <v>4</v>
      </c>
      <c r="AX485" s="13" t="s">
        <v>81</v>
      </c>
      <c r="AY485" s="243" t="s">
        <v>170</v>
      </c>
    </row>
    <row r="486" s="2" customFormat="1" ht="33" customHeight="1">
      <c r="A486" s="40"/>
      <c r="B486" s="41"/>
      <c r="C486" s="214" t="s">
        <v>724</v>
      </c>
      <c r="D486" s="214" t="s">
        <v>172</v>
      </c>
      <c r="E486" s="215" t="s">
        <v>725</v>
      </c>
      <c r="F486" s="216" t="s">
        <v>726</v>
      </c>
      <c r="G486" s="217" t="s">
        <v>175</v>
      </c>
      <c r="H486" s="218">
        <v>898.18200000000002</v>
      </c>
      <c r="I486" s="219"/>
      <c r="J486" s="220">
        <f>ROUND(I486*H486,2)</f>
        <v>0</v>
      </c>
      <c r="K486" s="216" t="s">
        <v>176</v>
      </c>
      <c r="L486" s="46"/>
      <c r="M486" s="221" t="s">
        <v>19</v>
      </c>
      <c r="N486" s="222" t="s">
        <v>48</v>
      </c>
      <c r="O486" s="86"/>
      <c r="P486" s="223">
        <f>O486*H486</f>
        <v>0</v>
      </c>
      <c r="Q486" s="223">
        <v>0.00021000000000000001</v>
      </c>
      <c r="R486" s="223">
        <f>Q486*H486</f>
        <v>0.18861822</v>
      </c>
      <c r="S486" s="223">
        <v>0</v>
      </c>
      <c r="T486" s="224">
        <f>S486*H486</f>
        <v>0</v>
      </c>
      <c r="U486" s="40"/>
      <c r="V486" s="40"/>
      <c r="W486" s="40"/>
      <c r="X486" s="40"/>
      <c r="Y486" s="40"/>
      <c r="Z486" s="40"/>
      <c r="AA486" s="40"/>
      <c r="AB486" s="40"/>
      <c r="AC486" s="40"/>
      <c r="AD486" s="40"/>
      <c r="AE486" s="40"/>
      <c r="AR486" s="225" t="s">
        <v>278</v>
      </c>
      <c r="AT486" s="225" t="s">
        <v>172</v>
      </c>
      <c r="AU486" s="225" t="s">
        <v>85</v>
      </c>
      <c r="AY486" s="19" t="s">
        <v>170</v>
      </c>
      <c r="BE486" s="226">
        <f>IF(N486="základní",J486,0)</f>
        <v>0</v>
      </c>
      <c r="BF486" s="226">
        <f>IF(N486="snížená",J486,0)</f>
        <v>0</v>
      </c>
      <c r="BG486" s="226">
        <f>IF(N486="zákl. přenesená",J486,0)</f>
        <v>0</v>
      </c>
      <c r="BH486" s="226">
        <f>IF(N486="sníž. přenesená",J486,0)</f>
        <v>0</v>
      </c>
      <c r="BI486" s="226">
        <f>IF(N486="nulová",J486,0)</f>
        <v>0</v>
      </c>
      <c r="BJ486" s="19" t="s">
        <v>81</v>
      </c>
      <c r="BK486" s="226">
        <f>ROUND(I486*H486,2)</f>
        <v>0</v>
      </c>
      <c r="BL486" s="19" t="s">
        <v>278</v>
      </c>
      <c r="BM486" s="225" t="s">
        <v>727</v>
      </c>
    </row>
    <row r="487" s="2" customFormat="1">
      <c r="A487" s="40"/>
      <c r="B487" s="41"/>
      <c r="C487" s="42"/>
      <c r="D487" s="227" t="s">
        <v>179</v>
      </c>
      <c r="E487" s="42"/>
      <c r="F487" s="228" t="s">
        <v>728</v>
      </c>
      <c r="G487" s="42"/>
      <c r="H487" s="42"/>
      <c r="I487" s="229"/>
      <c r="J487" s="42"/>
      <c r="K487" s="42"/>
      <c r="L487" s="46"/>
      <c r="M487" s="230"/>
      <c r="N487" s="231"/>
      <c r="O487" s="86"/>
      <c r="P487" s="86"/>
      <c r="Q487" s="86"/>
      <c r="R487" s="86"/>
      <c r="S487" s="86"/>
      <c r="T487" s="87"/>
      <c r="U487" s="40"/>
      <c r="V487" s="40"/>
      <c r="W487" s="40"/>
      <c r="X487" s="40"/>
      <c r="Y487" s="40"/>
      <c r="Z487" s="40"/>
      <c r="AA487" s="40"/>
      <c r="AB487" s="40"/>
      <c r="AC487" s="40"/>
      <c r="AD487" s="40"/>
      <c r="AE487" s="40"/>
      <c r="AT487" s="19" t="s">
        <v>179</v>
      </c>
      <c r="AU487" s="19" t="s">
        <v>85</v>
      </c>
    </row>
    <row r="488" s="13" customFormat="1">
      <c r="A488" s="13"/>
      <c r="B488" s="232"/>
      <c r="C488" s="233"/>
      <c r="D488" s="234" t="s">
        <v>181</v>
      </c>
      <c r="E488" s="233"/>
      <c r="F488" s="236" t="s">
        <v>723</v>
      </c>
      <c r="G488" s="233"/>
      <c r="H488" s="237">
        <v>898.18200000000002</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181</v>
      </c>
      <c r="AU488" s="243" t="s">
        <v>85</v>
      </c>
      <c r="AV488" s="13" t="s">
        <v>85</v>
      </c>
      <c r="AW488" s="13" t="s">
        <v>4</v>
      </c>
      <c r="AX488" s="13" t="s">
        <v>81</v>
      </c>
      <c r="AY488" s="243" t="s">
        <v>170</v>
      </c>
    </row>
    <row r="489" s="2" customFormat="1" ht="37.8" customHeight="1">
      <c r="A489" s="40"/>
      <c r="B489" s="41"/>
      <c r="C489" s="214" t="s">
        <v>729</v>
      </c>
      <c r="D489" s="214" t="s">
        <v>172</v>
      </c>
      <c r="E489" s="215" t="s">
        <v>730</v>
      </c>
      <c r="F489" s="216" t="s">
        <v>731</v>
      </c>
      <c r="G489" s="217" t="s">
        <v>175</v>
      </c>
      <c r="H489" s="218">
        <v>898.18200000000002</v>
      </c>
      <c r="I489" s="219"/>
      <c r="J489" s="220">
        <f>ROUND(I489*H489,2)</f>
        <v>0</v>
      </c>
      <c r="K489" s="216" t="s">
        <v>176</v>
      </c>
      <c r="L489" s="46"/>
      <c r="M489" s="221" t="s">
        <v>19</v>
      </c>
      <c r="N489" s="222" t="s">
        <v>48</v>
      </c>
      <c r="O489" s="86"/>
      <c r="P489" s="223">
        <f>O489*H489</f>
        <v>0</v>
      </c>
      <c r="Q489" s="223">
        <v>0.00029</v>
      </c>
      <c r="R489" s="223">
        <f>Q489*H489</f>
        <v>0.26047278000000001</v>
      </c>
      <c r="S489" s="223">
        <v>0</v>
      </c>
      <c r="T489" s="224">
        <f>S489*H489</f>
        <v>0</v>
      </c>
      <c r="U489" s="40"/>
      <c r="V489" s="40"/>
      <c r="W489" s="40"/>
      <c r="X489" s="40"/>
      <c r="Y489" s="40"/>
      <c r="Z489" s="40"/>
      <c r="AA489" s="40"/>
      <c r="AB489" s="40"/>
      <c r="AC489" s="40"/>
      <c r="AD489" s="40"/>
      <c r="AE489" s="40"/>
      <c r="AR489" s="225" t="s">
        <v>278</v>
      </c>
      <c r="AT489" s="225" t="s">
        <v>172</v>
      </c>
      <c r="AU489" s="225" t="s">
        <v>85</v>
      </c>
      <c r="AY489" s="19" t="s">
        <v>170</v>
      </c>
      <c r="BE489" s="226">
        <f>IF(N489="základní",J489,0)</f>
        <v>0</v>
      </c>
      <c r="BF489" s="226">
        <f>IF(N489="snížená",J489,0)</f>
        <v>0</v>
      </c>
      <c r="BG489" s="226">
        <f>IF(N489="zákl. přenesená",J489,0)</f>
        <v>0</v>
      </c>
      <c r="BH489" s="226">
        <f>IF(N489="sníž. přenesená",J489,0)</f>
        <v>0</v>
      </c>
      <c r="BI489" s="226">
        <f>IF(N489="nulová",J489,0)</f>
        <v>0</v>
      </c>
      <c r="BJ489" s="19" t="s">
        <v>81</v>
      </c>
      <c r="BK489" s="226">
        <f>ROUND(I489*H489,2)</f>
        <v>0</v>
      </c>
      <c r="BL489" s="19" t="s">
        <v>278</v>
      </c>
      <c r="BM489" s="225" t="s">
        <v>732</v>
      </c>
    </row>
    <row r="490" s="2" customFormat="1">
      <c r="A490" s="40"/>
      <c r="B490" s="41"/>
      <c r="C490" s="42"/>
      <c r="D490" s="227" t="s">
        <v>179</v>
      </c>
      <c r="E490" s="42"/>
      <c r="F490" s="228" t="s">
        <v>733</v>
      </c>
      <c r="G490" s="42"/>
      <c r="H490" s="42"/>
      <c r="I490" s="229"/>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179</v>
      </c>
      <c r="AU490" s="19" t="s">
        <v>85</v>
      </c>
    </row>
    <row r="491" s="13" customFormat="1">
      <c r="A491" s="13"/>
      <c r="B491" s="232"/>
      <c r="C491" s="233"/>
      <c r="D491" s="234" t="s">
        <v>181</v>
      </c>
      <c r="E491" s="233"/>
      <c r="F491" s="236" t="s">
        <v>723</v>
      </c>
      <c r="G491" s="233"/>
      <c r="H491" s="237">
        <v>898.18200000000002</v>
      </c>
      <c r="I491" s="238"/>
      <c r="J491" s="233"/>
      <c r="K491" s="233"/>
      <c r="L491" s="239"/>
      <c r="M491" s="267"/>
      <c r="N491" s="268"/>
      <c r="O491" s="268"/>
      <c r="P491" s="268"/>
      <c r="Q491" s="268"/>
      <c r="R491" s="268"/>
      <c r="S491" s="268"/>
      <c r="T491" s="269"/>
      <c r="U491" s="13"/>
      <c r="V491" s="13"/>
      <c r="W491" s="13"/>
      <c r="X491" s="13"/>
      <c r="Y491" s="13"/>
      <c r="Z491" s="13"/>
      <c r="AA491" s="13"/>
      <c r="AB491" s="13"/>
      <c r="AC491" s="13"/>
      <c r="AD491" s="13"/>
      <c r="AE491" s="13"/>
      <c r="AT491" s="243" t="s">
        <v>181</v>
      </c>
      <c r="AU491" s="243" t="s">
        <v>85</v>
      </c>
      <c r="AV491" s="13" t="s">
        <v>85</v>
      </c>
      <c r="AW491" s="13" t="s">
        <v>4</v>
      </c>
      <c r="AX491" s="13" t="s">
        <v>81</v>
      </c>
      <c r="AY491" s="243" t="s">
        <v>170</v>
      </c>
    </row>
    <row r="492" s="2" customFormat="1" ht="6.96" customHeight="1">
      <c r="A492" s="40"/>
      <c r="B492" s="61"/>
      <c r="C492" s="62"/>
      <c r="D492" s="62"/>
      <c r="E492" s="62"/>
      <c r="F492" s="62"/>
      <c r="G492" s="62"/>
      <c r="H492" s="62"/>
      <c r="I492" s="62"/>
      <c r="J492" s="62"/>
      <c r="K492" s="62"/>
      <c r="L492" s="46"/>
      <c r="M492" s="40"/>
      <c r="O492" s="40"/>
      <c r="P492" s="40"/>
      <c r="Q492" s="40"/>
      <c r="R492" s="40"/>
      <c r="S492" s="40"/>
      <c r="T492" s="40"/>
      <c r="U492" s="40"/>
      <c r="V492" s="40"/>
      <c r="W492" s="40"/>
      <c r="X492" s="40"/>
      <c r="Y492" s="40"/>
      <c r="Z492" s="40"/>
      <c r="AA492" s="40"/>
      <c r="AB492" s="40"/>
      <c r="AC492" s="40"/>
      <c r="AD492" s="40"/>
      <c r="AE492" s="40"/>
    </row>
  </sheetData>
  <sheetProtection sheet="1" autoFilter="0" formatColumns="0" formatRows="0" objects="1" scenarios="1" spinCount="100000" saltValue="NyBFQ5OE0O/gVJf5zJJyvP2aisoOrTF+rws79WaZ7z1cfe7RaLgRi62CLiRXsQ+VfIDHqNFaRTRjGb7J0BZG3g==" hashValue="oO3qLyvl7SFc3kF41ibOed7rR1cpTPB/GcMaIcGO84tsN6QiVgB26WLJz8452e6F76FTnGM1a3sPDFmPtRNjOw==" algorithmName="SHA-512" password="CC35"/>
  <autoFilter ref="C104:K491"/>
  <mergeCells count="12">
    <mergeCell ref="E7:H7"/>
    <mergeCell ref="E9:H9"/>
    <mergeCell ref="E11:H11"/>
    <mergeCell ref="E20:H20"/>
    <mergeCell ref="E29:H29"/>
    <mergeCell ref="E50:H50"/>
    <mergeCell ref="E52:H52"/>
    <mergeCell ref="E54:H54"/>
    <mergeCell ref="E93:H93"/>
    <mergeCell ref="E95:H95"/>
    <mergeCell ref="E97:H97"/>
    <mergeCell ref="L2:V2"/>
  </mergeCells>
  <hyperlinks>
    <hyperlink ref="F109" r:id="rId1" display="https://podminky.urs.cz/item/CS_URS_2025_01/340271025"/>
    <hyperlink ref="F114" r:id="rId2" display="https://podminky.urs.cz/item/CS_URS_2025_01/342272225"/>
    <hyperlink ref="F120" r:id="rId3" display="https://podminky.urs.cz/item/CS_URS_2025_01/317142420"/>
    <hyperlink ref="F125" r:id="rId4" display="https://podminky.urs.cz/item/CS_URS_2025_01/317142422"/>
    <hyperlink ref="F132" r:id="rId5" display="https://podminky.urs.cz/item/CS_URS_2025_01/612131121"/>
    <hyperlink ref="F139" r:id="rId6" display="https://podminky.urs.cz/item/CS_URS_2025_01/612131101"/>
    <hyperlink ref="F142" r:id="rId7" display="https://podminky.urs.cz/item/CS_URS_2025_01/612321121"/>
    <hyperlink ref="F147" r:id="rId8" display="https://podminky.urs.cz/item/CS_URS_2025_01/612321141"/>
    <hyperlink ref="F153" r:id="rId9" display="https://podminky.urs.cz/item/CS_URS_2025_01/612321191"/>
    <hyperlink ref="F156" r:id="rId10" display="https://podminky.urs.cz/item/CS_URS_2025_01/611131121"/>
    <hyperlink ref="F162" r:id="rId11" display="https://podminky.urs.cz/item/CS_URS_2025_01/611131101"/>
    <hyperlink ref="F165" r:id="rId12" display="https://podminky.urs.cz/item/CS_URS_2025_01/611321141"/>
    <hyperlink ref="F168" r:id="rId13" display="https://podminky.urs.cz/item/CS_URS_2025_01/611321191"/>
    <hyperlink ref="F171" r:id="rId14" display="https://podminky.urs.cz/item/CS_URS_2025_01/619991011"/>
    <hyperlink ref="F178" r:id="rId15" display="https://podminky.urs.cz/item/CS_URS_2025_01/949101112"/>
    <hyperlink ref="F184" r:id="rId16" display="https://podminky.urs.cz/item/CS_URS_2025_01/952901111"/>
    <hyperlink ref="F190" r:id="rId17" display="https://podminky.urs.cz/item/CS_URS_2025_01/962031132"/>
    <hyperlink ref="F195" r:id="rId18" display="https://podminky.urs.cz/item/CS_URS_2025_01/968072455"/>
    <hyperlink ref="F202" r:id="rId19" display="https://podminky.urs.cz/item/CS_URS_2025_01/978013191"/>
    <hyperlink ref="F209" r:id="rId20" display="https://podminky.urs.cz/item/CS_URS_2025_01/978011191"/>
    <hyperlink ref="F217" r:id="rId21" display="https://podminky.urs.cz/item/CS_URS_2025_01/997013159"/>
    <hyperlink ref="F219" r:id="rId22" display="https://podminky.urs.cz/item/CS_URS_2025_01/997013219"/>
    <hyperlink ref="F222" r:id="rId23" display="https://podminky.urs.cz/item/CS_URS_2025_01/997006002"/>
    <hyperlink ref="F224" r:id="rId24" display="https://podminky.urs.cz/item/CS_URS_2025_01/997006512"/>
    <hyperlink ref="F226" r:id="rId25" display="https://podminky.urs.cz/item/CS_URS_2025_01/997006519"/>
    <hyperlink ref="F229" r:id="rId26" display="https://podminky.urs.cz/item/CS_URS_2025_01/997013631"/>
    <hyperlink ref="F232" r:id="rId27" display="https://podminky.urs.cz/item/CS_URS_2025_01/998011011"/>
    <hyperlink ref="F236" r:id="rId28" display="https://podminky.urs.cz/item/CS_URS_2025_01/763121590"/>
    <hyperlink ref="F241" r:id="rId29" display="https://podminky.urs.cz/item/CS_URS_2025_01/763121714"/>
    <hyperlink ref="F244" r:id="rId30" display="https://podminky.urs.cz/item/CS_URS_2025_01/763131612"/>
    <hyperlink ref="F253" r:id="rId31" display="https://podminky.urs.cz/item/CS_URS_2025_01/763131622"/>
    <hyperlink ref="F260" r:id="rId32" display="https://podminky.urs.cz/item/CS_URS_2025_01/763131714"/>
    <hyperlink ref="F263" r:id="rId33" display="https://podminky.urs.cz/item/CS_URS_2025_01/763172322"/>
    <hyperlink ref="F270" r:id="rId34" display="https://podminky.urs.cz/item/CS_URS_2025_01/763172377"/>
    <hyperlink ref="F277" r:id="rId35" display="https://podminky.urs.cz/item/CS_URS_2025_01/998763324"/>
    <hyperlink ref="F280" r:id="rId36" display="https://podminky.urs.cz/item/CS_URS_2025_01/766691914"/>
    <hyperlink ref="F300" r:id="rId37" display="https://podminky.urs.cz/item/CS_URS_2025_01/998766214"/>
    <hyperlink ref="F303" r:id="rId38" display="https://podminky.urs.cz/item/CS_URS_2025_01/771573810"/>
    <hyperlink ref="F313" r:id="rId39" display="https://podminky.urs.cz/item/CS_URS_2025_01/771111011"/>
    <hyperlink ref="F318" r:id="rId40" display="https://podminky.urs.cz/item/CS_URS_2025_01/771121011"/>
    <hyperlink ref="F321" r:id="rId41" display="https://podminky.urs.cz/item/CS_URS_2025_01/771591112"/>
    <hyperlink ref="F326" r:id="rId42" display="https://podminky.urs.cz/item/CS_URS_2025_01/771591264"/>
    <hyperlink ref="F331" r:id="rId43" display="https://podminky.urs.cz/item/CS_URS_2025_01/771591241"/>
    <hyperlink ref="F336" r:id="rId44" display="https://podminky.urs.cz/item/CS_URS_2025_01/771591242"/>
    <hyperlink ref="F341" r:id="rId45" display="https://podminky.urs.cz/item/CS_URS_2025_01/771574112"/>
    <hyperlink ref="F348" r:id="rId46" display="https://podminky.urs.cz/item/CS_URS_2025_01/771577111"/>
    <hyperlink ref="F353" r:id="rId47" display="https://podminky.urs.cz/item/CS_URS_2025_01/771474112"/>
    <hyperlink ref="F362" r:id="rId48" display="https://podminky.urs.cz/item/CS_URS_2025_01/771591115"/>
    <hyperlink ref="F368" r:id="rId49" display="https://podminky.urs.cz/item/CS_URS_2025_01/771592011"/>
    <hyperlink ref="F374" r:id="rId50" display="https://podminky.urs.cz/item/CS_URS_2025_01/998771114"/>
    <hyperlink ref="F377" r:id="rId51" display="https://podminky.urs.cz/item/CS_URS_2025_01/775111115"/>
    <hyperlink ref="F382" r:id="rId52" display="https://podminky.urs.cz/item/CS_URS_2025_01/775111311"/>
    <hyperlink ref="F385" r:id="rId53" display="https://podminky.urs.cz/item/CS_URS_2025_01/775141112"/>
    <hyperlink ref="F388" r:id="rId54" display="https://podminky.urs.cz/item/CS_URS_2025_01/775121321"/>
    <hyperlink ref="F391" r:id="rId55" display="https://podminky.urs.cz/item/CS_URS_2025_01/775591191"/>
    <hyperlink ref="F398" r:id="rId56" display="https://podminky.urs.cz/item/CS_URS_2025_01/775541161"/>
    <hyperlink ref="F405" r:id="rId57" display="https://podminky.urs.cz/item/CS_URS_2025_01/775413401"/>
    <hyperlink ref="F414" r:id="rId58" display="https://podminky.urs.cz/item/CS_URS_2025_01/998775114"/>
    <hyperlink ref="F417" r:id="rId59" display="https://podminky.urs.cz/item/CS_URS_2025_01/776201812"/>
    <hyperlink ref="F423" r:id="rId60" display="https://podminky.urs.cz/item/CS_URS_2025_01/781473810"/>
    <hyperlink ref="F428" r:id="rId61" display="https://podminky.urs.cz/item/CS_URS_2025_01/781111011"/>
    <hyperlink ref="F433" r:id="rId62" display="https://podminky.urs.cz/item/CS_URS_2025_01/781121011"/>
    <hyperlink ref="F436" r:id="rId63" display="https://podminky.urs.cz/item/CS_URS_2025_01/781131112"/>
    <hyperlink ref="F441" r:id="rId64" display="https://podminky.urs.cz/item/CS_URS_2025_01/781131232"/>
    <hyperlink ref="F446" r:id="rId65" display="https://podminky.urs.cz/item/CS_URS_2023_01/781161021"/>
    <hyperlink ref="F455" r:id="rId66" display="https://podminky.urs.cz/item/CS_URS_2025_01/781474112"/>
    <hyperlink ref="F462" r:id="rId67" display="https://podminky.urs.cz/item/CS_URS_2025_01/781495115"/>
    <hyperlink ref="F467" r:id="rId68" display="https://podminky.urs.cz/item/CS_URS_2025_01/781495211"/>
    <hyperlink ref="F470" r:id="rId69" display="https://podminky.urs.cz/item/CS_URS_2025_01/998781114"/>
    <hyperlink ref="F478" r:id="rId70" display="https://podminky.urs.cz/item/CS_URS_2025_01/784111001"/>
    <hyperlink ref="F487" r:id="rId71" display="https://podminky.urs.cz/item/CS_URS_2025_01/784181101"/>
    <hyperlink ref="F490" r:id="rId72"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734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ROUND((SUM(BE87:BE157)),  2)</f>
        <v>0</v>
      </c>
      <c r="G35" s="40"/>
      <c r="H35" s="40"/>
      <c r="I35" s="159">
        <v>0.20999999999999999</v>
      </c>
      <c r="J35" s="158">
        <f>ROUND(((SUM(BE87:BE157))*I35),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ROUND((SUM(BF87:BF157)),  2)</f>
        <v>0</v>
      </c>
      <c r="G36" s="40"/>
      <c r="H36" s="40"/>
      <c r="I36" s="159">
        <v>0.12</v>
      </c>
      <c r="J36" s="158">
        <f>ROUND(((SUM(BF87:BF157))*I36),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ROUND((SUM(BG87:BG157)),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ROUND((SUM(BH87:BH157)),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ROUND((SUM(BI87:BI157)),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Nábytek - Typ J (9 jednotek)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146</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148</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155</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Jednotky J 2. - 10.NP, studovny 1. - 10.NP a WC u recepce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127</v>
      </c>
      <c r="D76" s="24"/>
      <c r="E76" s="24"/>
      <c r="F76" s="24"/>
      <c r="G76" s="24"/>
      <c r="H76" s="24"/>
      <c r="I76" s="24"/>
      <c r="J76" s="24"/>
      <c r="K76" s="24"/>
      <c r="L76" s="22"/>
    </row>
    <row r="77" s="2" customFormat="1" ht="16.5" customHeight="1">
      <c r="A77" s="40"/>
      <c r="B77" s="41"/>
      <c r="C77" s="42"/>
      <c r="D77" s="42"/>
      <c r="E77" s="171" t="s">
        <v>128</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129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02 - Nábytek - Typ J (9 jednotek)</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Chemická 953, 148 00, Praha 4</v>
      </c>
      <c r="G81" s="42"/>
      <c r="H81" s="42"/>
      <c r="I81" s="34" t="s">
        <v>23</v>
      </c>
      <c r="J81" s="74" t="str">
        <f>IF(J14="","",J14)</f>
        <v>7. 7. 2025</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E17</f>
        <v>Správa účelových zařízení VŠE v Praze</v>
      </c>
      <c r="G83" s="42"/>
      <c r="H83" s="42"/>
      <c r="I83" s="34" t="s">
        <v>33</v>
      </c>
      <c r="J83" s="38" t="str">
        <f>E23</f>
        <v>DROBNÝ ARCHITECTS, s.r.o.</v>
      </c>
      <c r="K83" s="42"/>
      <c r="L83" s="146"/>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38</v>
      </c>
      <c r="J84" s="38" t="str">
        <f>E26</f>
        <v>Ing. Jaroslav Stolička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156</v>
      </c>
      <c r="D86" s="190" t="s">
        <v>62</v>
      </c>
      <c r="E86" s="190" t="s">
        <v>58</v>
      </c>
      <c r="F86" s="190" t="s">
        <v>59</v>
      </c>
      <c r="G86" s="190" t="s">
        <v>157</v>
      </c>
      <c r="H86" s="190" t="s">
        <v>158</v>
      </c>
      <c r="I86" s="190" t="s">
        <v>159</v>
      </c>
      <c r="J86" s="190" t="s">
        <v>133</v>
      </c>
      <c r="K86" s="191" t="s">
        <v>160</v>
      </c>
      <c r="L86" s="192"/>
      <c r="M86" s="94" t="s">
        <v>19</v>
      </c>
      <c r="N86" s="95" t="s">
        <v>47</v>
      </c>
      <c r="O86" s="95" t="s">
        <v>161</v>
      </c>
      <c r="P86" s="95" t="s">
        <v>162</v>
      </c>
      <c r="Q86" s="95" t="s">
        <v>163</v>
      </c>
      <c r="R86" s="95" t="s">
        <v>164</v>
      </c>
      <c r="S86" s="95" t="s">
        <v>165</v>
      </c>
      <c r="T86" s="96" t="s">
        <v>166</v>
      </c>
      <c r="U86" s="187"/>
      <c r="V86" s="187"/>
      <c r="W86" s="187"/>
      <c r="X86" s="187"/>
      <c r="Y86" s="187"/>
      <c r="Z86" s="187"/>
      <c r="AA86" s="187"/>
      <c r="AB86" s="187"/>
      <c r="AC86" s="187"/>
      <c r="AD86" s="187"/>
      <c r="AE86" s="187"/>
    </row>
    <row r="87" s="2" customFormat="1" ht="22.8" customHeight="1">
      <c r="A87" s="40"/>
      <c r="B87" s="41"/>
      <c r="C87" s="101" t="s">
        <v>167</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76</v>
      </c>
      <c r="AU87" s="19" t="s">
        <v>134</v>
      </c>
      <c r="BK87" s="197">
        <f>BK88</f>
        <v>0</v>
      </c>
    </row>
    <row r="88" s="12" customFormat="1" ht="25.92" customHeight="1">
      <c r="A88" s="12"/>
      <c r="B88" s="198"/>
      <c r="C88" s="199"/>
      <c r="D88" s="200" t="s">
        <v>76</v>
      </c>
      <c r="E88" s="201" t="s">
        <v>359</v>
      </c>
      <c r="F88" s="201" t="s">
        <v>360</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85</v>
      </c>
      <c r="AT88" s="210" t="s">
        <v>76</v>
      </c>
      <c r="AU88" s="210" t="s">
        <v>77</v>
      </c>
      <c r="AY88" s="209" t="s">
        <v>170</v>
      </c>
      <c r="BK88" s="211">
        <f>BK89</f>
        <v>0</v>
      </c>
    </row>
    <row r="89" s="12" customFormat="1" ht="22.8" customHeight="1">
      <c r="A89" s="12"/>
      <c r="B89" s="198"/>
      <c r="C89" s="199"/>
      <c r="D89" s="200" t="s">
        <v>76</v>
      </c>
      <c r="E89" s="212" t="s">
        <v>430</v>
      </c>
      <c r="F89" s="212" t="s">
        <v>431</v>
      </c>
      <c r="G89" s="199"/>
      <c r="H89" s="199"/>
      <c r="I89" s="202"/>
      <c r="J89" s="213">
        <f>BK89</f>
        <v>0</v>
      </c>
      <c r="K89" s="199"/>
      <c r="L89" s="204"/>
      <c r="M89" s="205"/>
      <c r="N89" s="206"/>
      <c r="O89" s="206"/>
      <c r="P89" s="207">
        <f>SUM(P90:P157)</f>
        <v>0</v>
      </c>
      <c r="Q89" s="206"/>
      <c r="R89" s="207">
        <f>SUM(R90:R157)</f>
        <v>0</v>
      </c>
      <c r="S89" s="206"/>
      <c r="T89" s="208">
        <f>SUM(T90:T157)</f>
        <v>0</v>
      </c>
      <c r="U89" s="12"/>
      <c r="V89" s="12"/>
      <c r="W89" s="12"/>
      <c r="X89" s="12"/>
      <c r="Y89" s="12"/>
      <c r="Z89" s="12"/>
      <c r="AA89" s="12"/>
      <c r="AB89" s="12"/>
      <c r="AC89" s="12"/>
      <c r="AD89" s="12"/>
      <c r="AE89" s="12"/>
      <c r="AR89" s="209" t="s">
        <v>85</v>
      </c>
      <c r="AT89" s="210" t="s">
        <v>76</v>
      </c>
      <c r="AU89" s="210" t="s">
        <v>81</v>
      </c>
      <c r="AY89" s="209" t="s">
        <v>170</v>
      </c>
      <c r="BK89" s="211">
        <f>SUM(BK90:BK157)</f>
        <v>0</v>
      </c>
    </row>
    <row r="90" s="2" customFormat="1" ht="16.5" customHeight="1">
      <c r="A90" s="40"/>
      <c r="B90" s="41"/>
      <c r="C90" s="214" t="s">
        <v>81</v>
      </c>
      <c r="D90" s="214" t="s">
        <v>172</v>
      </c>
      <c r="E90" s="215" t="s">
        <v>735</v>
      </c>
      <c r="F90" s="216" t="s">
        <v>736</v>
      </c>
      <c r="G90" s="217" t="s">
        <v>194</v>
      </c>
      <c r="H90" s="218">
        <v>9</v>
      </c>
      <c r="I90" s="219"/>
      <c r="J90" s="220">
        <f>ROUND(I90*H90,2)</f>
        <v>0</v>
      </c>
      <c r="K90" s="216" t="s">
        <v>19</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177</v>
      </c>
      <c r="AT90" s="225" t="s">
        <v>172</v>
      </c>
      <c r="AU90" s="225" t="s">
        <v>85</v>
      </c>
      <c r="AY90" s="19" t="s">
        <v>170</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177</v>
      </c>
      <c r="BM90" s="225" t="s">
        <v>237</v>
      </c>
    </row>
    <row r="91" s="13" customFormat="1">
      <c r="A91" s="13"/>
      <c r="B91" s="232"/>
      <c r="C91" s="233"/>
      <c r="D91" s="234" t="s">
        <v>181</v>
      </c>
      <c r="E91" s="235" t="s">
        <v>19</v>
      </c>
      <c r="F91" s="236" t="s">
        <v>81</v>
      </c>
      <c r="G91" s="233"/>
      <c r="H91" s="237">
        <v>1</v>
      </c>
      <c r="I91" s="238"/>
      <c r="J91" s="233"/>
      <c r="K91" s="233"/>
      <c r="L91" s="239"/>
      <c r="M91" s="240"/>
      <c r="N91" s="241"/>
      <c r="O91" s="241"/>
      <c r="P91" s="241"/>
      <c r="Q91" s="241"/>
      <c r="R91" s="241"/>
      <c r="S91" s="241"/>
      <c r="T91" s="242"/>
      <c r="U91" s="13"/>
      <c r="V91" s="13"/>
      <c r="W91" s="13"/>
      <c r="X91" s="13"/>
      <c r="Y91" s="13"/>
      <c r="Z91" s="13"/>
      <c r="AA91" s="13"/>
      <c r="AB91" s="13"/>
      <c r="AC91" s="13"/>
      <c r="AD91" s="13"/>
      <c r="AE91" s="13"/>
      <c r="AT91" s="243" t="s">
        <v>181</v>
      </c>
      <c r="AU91" s="243" t="s">
        <v>85</v>
      </c>
      <c r="AV91" s="13" t="s">
        <v>85</v>
      </c>
      <c r="AW91" s="13" t="s">
        <v>37</v>
      </c>
      <c r="AX91" s="13" t="s">
        <v>77</v>
      </c>
      <c r="AY91" s="243" t="s">
        <v>170</v>
      </c>
    </row>
    <row r="92" s="14" customFormat="1">
      <c r="A92" s="14"/>
      <c r="B92" s="244"/>
      <c r="C92" s="245"/>
      <c r="D92" s="234" t="s">
        <v>181</v>
      </c>
      <c r="E92" s="246" t="s">
        <v>19</v>
      </c>
      <c r="F92" s="247" t="s">
        <v>183</v>
      </c>
      <c r="G92" s="245"/>
      <c r="H92" s="248">
        <v>1</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181</v>
      </c>
      <c r="AU92" s="254" t="s">
        <v>85</v>
      </c>
      <c r="AV92" s="14" t="s">
        <v>177</v>
      </c>
      <c r="AW92" s="14" t="s">
        <v>37</v>
      </c>
      <c r="AX92" s="14" t="s">
        <v>81</v>
      </c>
      <c r="AY92" s="254" t="s">
        <v>170</v>
      </c>
    </row>
    <row r="93" s="13" customFormat="1">
      <c r="A93" s="13"/>
      <c r="B93" s="232"/>
      <c r="C93" s="233"/>
      <c r="D93" s="234" t="s">
        <v>181</v>
      </c>
      <c r="E93" s="233"/>
      <c r="F93" s="236" t="s">
        <v>197</v>
      </c>
      <c r="G93" s="233"/>
      <c r="H93" s="237">
        <v>9</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181</v>
      </c>
      <c r="AU93" s="243" t="s">
        <v>85</v>
      </c>
      <c r="AV93" s="13" t="s">
        <v>85</v>
      </c>
      <c r="AW93" s="13" t="s">
        <v>4</v>
      </c>
      <c r="AX93" s="13" t="s">
        <v>81</v>
      </c>
      <c r="AY93" s="243" t="s">
        <v>170</v>
      </c>
    </row>
    <row r="94" s="2" customFormat="1" ht="16.5" customHeight="1">
      <c r="A94" s="40"/>
      <c r="B94" s="41"/>
      <c r="C94" s="214" t="s">
        <v>85</v>
      </c>
      <c r="D94" s="214" t="s">
        <v>172</v>
      </c>
      <c r="E94" s="215" t="s">
        <v>737</v>
      </c>
      <c r="F94" s="216" t="s">
        <v>738</v>
      </c>
      <c r="G94" s="217" t="s">
        <v>194</v>
      </c>
      <c r="H94" s="218">
        <v>9</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177</v>
      </c>
      <c r="AT94" s="225" t="s">
        <v>172</v>
      </c>
      <c r="AU94" s="225" t="s">
        <v>85</v>
      </c>
      <c r="AY94" s="19" t="s">
        <v>170</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177</v>
      </c>
      <c r="BM94" s="225" t="s">
        <v>8</v>
      </c>
    </row>
    <row r="95" s="13" customFormat="1">
      <c r="A95" s="13"/>
      <c r="B95" s="232"/>
      <c r="C95" s="233"/>
      <c r="D95" s="234" t="s">
        <v>181</v>
      </c>
      <c r="E95" s="235" t="s">
        <v>19</v>
      </c>
      <c r="F95" s="236" t="s">
        <v>81</v>
      </c>
      <c r="G95" s="233"/>
      <c r="H95" s="237">
        <v>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181</v>
      </c>
      <c r="AU95" s="243" t="s">
        <v>85</v>
      </c>
      <c r="AV95" s="13" t="s">
        <v>85</v>
      </c>
      <c r="AW95" s="13" t="s">
        <v>37</v>
      </c>
      <c r="AX95" s="13" t="s">
        <v>77</v>
      </c>
      <c r="AY95" s="243" t="s">
        <v>170</v>
      </c>
    </row>
    <row r="96" s="14" customFormat="1">
      <c r="A96" s="14"/>
      <c r="B96" s="244"/>
      <c r="C96" s="245"/>
      <c r="D96" s="234" t="s">
        <v>181</v>
      </c>
      <c r="E96" s="246" t="s">
        <v>19</v>
      </c>
      <c r="F96" s="247" t="s">
        <v>183</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181</v>
      </c>
      <c r="AU96" s="254" t="s">
        <v>85</v>
      </c>
      <c r="AV96" s="14" t="s">
        <v>177</v>
      </c>
      <c r="AW96" s="14" t="s">
        <v>37</v>
      </c>
      <c r="AX96" s="14" t="s">
        <v>81</v>
      </c>
      <c r="AY96" s="254" t="s">
        <v>170</v>
      </c>
    </row>
    <row r="97" s="13" customFormat="1">
      <c r="A97" s="13"/>
      <c r="B97" s="232"/>
      <c r="C97" s="233"/>
      <c r="D97" s="234" t="s">
        <v>181</v>
      </c>
      <c r="E97" s="233"/>
      <c r="F97" s="236" t="s">
        <v>197</v>
      </c>
      <c r="G97" s="233"/>
      <c r="H97" s="237">
        <v>9</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181</v>
      </c>
      <c r="AU97" s="243" t="s">
        <v>85</v>
      </c>
      <c r="AV97" s="13" t="s">
        <v>85</v>
      </c>
      <c r="AW97" s="13" t="s">
        <v>4</v>
      </c>
      <c r="AX97" s="13" t="s">
        <v>81</v>
      </c>
      <c r="AY97" s="243" t="s">
        <v>170</v>
      </c>
    </row>
    <row r="98" s="2" customFormat="1" ht="16.5" customHeight="1">
      <c r="A98" s="40"/>
      <c r="B98" s="41"/>
      <c r="C98" s="214" t="s">
        <v>114</v>
      </c>
      <c r="D98" s="214" t="s">
        <v>172</v>
      </c>
      <c r="E98" s="215" t="s">
        <v>739</v>
      </c>
      <c r="F98" s="216" t="s">
        <v>740</v>
      </c>
      <c r="G98" s="217" t="s">
        <v>194</v>
      </c>
      <c r="H98" s="218">
        <v>9</v>
      </c>
      <c r="I98" s="219"/>
      <c r="J98" s="220">
        <f>ROUND(I98*H98,2)</f>
        <v>0</v>
      </c>
      <c r="K98" s="216" t="s">
        <v>19</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177</v>
      </c>
      <c r="AT98" s="225" t="s">
        <v>172</v>
      </c>
      <c r="AU98" s="225" t="s">
        <v>85</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177</v>
      </c>
      <c r="BM98" s="225" t="s">
        <v>259</v>
      </c>
    </row>
    <row r="99" s="13" customFormat="1">
      <c r="A99" s="13"/>
      <c r="B99" s="232"/>
      <c r="C99" s="233"/>
      <c r="D99" s="234" t="s">
        <v>181</v>
      </c>
      <c r="E99" s="235" t="s">
        <v>19</v>
      </c>
      <c r="F99" s="236" t="s">
        <v>81</v>
      </c>
      <c r="G99" s="233"/>
      <c r="H99" s="237">
        <v>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181</v>
      </c>
      <c r="AU99" s="243" t="s">
        <v>85</v>
      </c>
      <c r="AV99" s="13" t="s">
        <v>85</v>
      </c>
      <c r="AW99" s="13" t="s">
        <v>37</v>
      </c>
      <c r="AX99" s="13" t="s">
        <v>77</v>
      </c>
      <c r="AY99" s="243" t="s">
        <v>170</v>
      </c>
    </row>
    <row r="100" s="14" customFormat="1">
      <c r="A100" s="14"/>
      <c r="B100" s="244"/>
      <c r="C100" s="245"/>
      <c r="D100" s="234" t="s">
        <v>181</v>
      </c>
      <c r="E100" s="246" t="s">
        <v>19</v>
      </c>
      <c r="F100" s="247" t="s">
        <v>183</v>
      </c>
      <c r="G100" s="245"/>
      <c r="H100" s="248">
        <v>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181</v>
      </c>
      <c r="AU100" s="254" t="s">
        <v>85</v>
      </c>
      <c r="AV100" s="14" t="s">
        <v>177</v>
      </c>
      <c r="AW100" s="14" t="s">
        <v>37</v>
      </c>
      <c r="AX100" s="14" t="s">
        <v>81</v>
      </c>
      <c r="AY100" s="254" t="s">
        <v>170</v>
      </c>
    </row>
    <row r="101" s="13" customFormat="1">
      <c r="A101" s="13"/>
      <c r="B101" s="232"/>
      <c r="C101" s="233"/>
      <c r="D101" s="234" t="s">
        <v>181</v>
      </c>
      <c r="E101" s="233"/>
      <c r="F101" s="236" t="s">
        <v>197</v>
      </c>
      <c r="G101" s="233"/>
      <c r="H101" s="237">
        <v>9</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181</v>
      </c>
      <c r="AU101" s="243" t="s">
        <v>85</v>
      </c>
      <c r="AV101" s="13" t="s">
        <v>85</v>
      </c>
      <c r="AW101" s="13" t="s">
        <v>4</v>
      </c>
      <c r="AX101" s="13" t="s">
        <v>81</v>
      </c>
      <c r="AY101" s="243" t="s">
        <v>170</v>
      </c>
    </row>
    <row r="102" s="2" customFormat="1" ht="16.5" customHeight="1">
      <c r="A102" s="40"/>
      <c r="B102" s="41"/>
      <c r="C102" s="214" t="s">
        <v>177</v>
      </c>
      <c r="D102" s="214" t="s">
        <v>172</v>
      </c>
      <c r="E102" s="215" t="s">
        <v>741</v>
      </c>
      <c r="F102" s="216" t="s">
        <v>742</v>
      </c>
      <c r="G102" s="217" t="s">
        <v>194</v>
      </c>
      <c r="H102" s="218">
        <v>18</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177</v>
      </c>
      <c r="AT102" s="225" t="s">
        <v>172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177</v>
      </c>
      <c r="BM102" s="225" t="s">
        <v>278</v>
      </c>
    </row>
    <row r="103" s="13" customFormat="1">
      <c r="A103" s="13"/>
      <c r="B103" s="232"/>
      <c r="C103" s="233"/>
      <c r="D103" s="234" t="s">
        <v>181</v>
      </c>
      <c r="E103" s="235" t="s">
        <v>19</v>
      </c>
      <c r="F103" s="236" t="s">
        <v>85</v>
      </c>
      <c r="G103" s="233"/>
      <c r="H103" s="237">
        <v>2</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181</v>
      </c>
      <c r="AU103" s="243" t="s">
        <v>85</v>
      </c>
      <c r="AV103" s="13" t="s">
        <v>85</v>
      </c>
      <c r="AW103" s="13" t="s">
        <v>37</v>
      </c>
      <c r="AX103" s="13" t="s">
        <v>77</v>
      </c>
      <c r="AY103" s="243" t="s">
        <v>170</v>
      </c>
    </row>
    <row r="104" s="14" customFormat="1">
      <c r="A104" s="14"/>
      <c r="B104" s="244"/>
      <c r="C104" s="245"/>
      <c r="D104" s="234" t="s">
        <v>181</v>
      </c>
      <c r="E104" s="246" t="s">
        <v>19</v>
      </c>
      <c r="F104" s="247" t="s">
        <v>183</v>
      </c>
      <c r="G104" s="245"/>
      <c r="H104" s="248">
        <v>2</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181</v>
      </c>
      <c r="AU104" s="254" t="s">
        <v>85</v>
      </c>
      <c r="AV104" s="14" t="s">
        <v>177</v>
      </c>
      <c r="AW104" s="14" t="s">
        <v>37</v>
      </c>
      <c r="AX104" s="14" t="s">
        <v>81</v>
      </c>
      <c r="AY104" s="254" t="s">
        <v>170</v>
      </c>
    </row>
    <row r="105" s="13" customFormat="1">
      <c r="A105" s="13"/>
      <c r="B105" s="232"/>
      <c r="C105" s="233"/>
      <c r="D105" s="234" t="s">
        <v>181</v>
      </c>
      <c r="E105" s="233"/>
      <c r="F105" s="236" t="s">
        <v>202</v>
      </c>
      <c r="G105" s="233"/>
      <c r="H105" s="237">
        <v>18</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181</v>
      </c>
      <c r="AU105" s="243" t="s">
        <v>85</v>
      </c>
      <c r="AV105" s="13" t="s">
        <v>85</v>
      </c>
      <c r="AW105" s="13" t="s">
        <v>4</v>
      </c>
      <c r="AX105" s="13" t="s">
        <v>81</v>
      </c>
      <c r="AY105" s="243" t="s">
        <v>170</v>
      </c>
    </row>
    <row r="106" s="2" customFormat="1" ht="16.5" customHeight="1">
      <c r="A106" s="40"/>
      <c r="B106" s="41"/>
      <c r="C106" s="214" t="s">
        <v>207</v>
      </c>
      <c r="D106" s="214" t="s">
        <v>172</v>
      </c>
      <c r="E106" s="215" t="s">
        <v>743</v>
      </c>
      <c r="F106" s="216" t="s">
        <v>744</v>
      </c>
      <c r="G106" s="217" t="s">
        <v>194</v>
      </c>
      <c r="H106" s="218">
        <v>18</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177</v>
      </c>
      <c r="AT106" s="225" t="s">
        <v>172</v>
      </c>
      <c r="AU106" s="225" t="s">
        <v>85</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177</v>
      </c>
      <c r="BM106" s="225" t="s">
        <v>292</v>
      </c>
    </row>
    <row r="107" s="13" customFormat="1">
      <c r="A107" s="13"/>
      <c r="B107" s="232"/>
      <c r="C107" s="233"/>
      <c r="D107" s="234" t="s">
        <v>181</v>
      </c>
      <c r="E107" s="235" t="s">
        <v>19</v>
      </c>
      <c r="F107" s="236" t="s">
        <v>85</v>
      </c>
      <c r="G107" s="233"/>
      <c r="H107" s="237">
        <v>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181</v>
      </c>
      <c r="AU107" s="243" t="s">
        <v>85</v>
      </c>
      <c r="AV107" s="13" t="s">
        <v>85</v>
      </c>
      <c r="AW107" s="13" t="s">
        <v>37</v>
      </c>
      <c r="AX107" s="13" t="s">
        <v>77</v>
      </c>
      <c r="AY107" s="243" t="s">
        <v>170</v>
      </c>
    </row>
    <row r="108" s="14" customFormat="1">
      <c r="A108" s="14"/>
      <c r="B108" s="244"/>
      <c r="C108" s="245"/>
      <c r="D108" s="234" t="s">
        <v>181</v>
      </c>
      <c r="E108" s="246" t="s">
        <v>19</v>
      </c>
      <c r="F108" s="247" t="s">
        <v>183</v>
      </c>
      <c r="G108" s="245"/>
      <c r="H108" s="248">
        <v>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181</v>
      </c>
      <c r="AU108" s="254" t="s">
        <v>85</v>
      </c>
      <c r="AV108" s="14" t="s">
        <v>177</v>
      </c>
      <c r="AW108" s="14" t="s">
        <v>37</v>
      </c>
      <c r="AX108" s="14" t="s">
        <v>81</v>
      </c>
      <c r="AY108" s="254" t="s">
        <v>170</v>
      </c>
    </row>
    <row r="109" s="13" customFormat="1">
      <c r="A109" s="13"/>
      <c r="B109" s="232"/>
      <c r="C109" s="233"/>
      <c r="D109" s="234" t="s">
        <v>181</v>
      </c>
      <c r="E109" s="233"/>
      <c r="F109" s="236" t="s">
        <v>202</v>
      </c>
      <c r="G109" s="233"/>
      <c r="H109" s="237">
        <v>18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181</v>
      </c>
      <c r="AU109" s="243" t="s">
        <v>85</v>
      </c>
      <c r="AV109" s="13" t="s">
        <v>85</v>
      </c>
      <c r="AW109" s="13" t="s">
        <v>4</v>
      </c>
      <c r="AX109" s="13" t="s">
        <v>81</v>
      </c>
      <c r="AY109" s="243" t="s">
        <v>170</v>
      </c>
    </row>
    <row r="110" s="2" customFormat="1" ht="21.75" customHeight="1">
      <c r="A110" s="40"/>
      <c r="B110" s="41"/>
      <c r="C110" s="214" t="s">
        <v>203</v>
      </c>
      <c r="D110" s="214" t="s">
        <v>172</v>
      </c>
      <c r="E110" s="215" t="s">
        <v>745</v>
      </c>
      <c r="F110" s="216" t="s">
        <v>746</v>
      </c>
      <c r="G110" s="217" t="s">
        <v>194</v>
      </c>
      <c r="H110" s="218">
        <v>18</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177</v>
      </c>
      <c r="AT110" s="225" t="s">
        <v>172</v>
      </c>
      <c r="AU110" s="225" t="s">
        <v>85</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311</v>
      </c>
    </row>
    <row r="111" s="13" customFormat="1">
      <c r="A111" s="13"/>
      <c r="B111" s="232"/>
      <c r="C111" s="233"/>
      <c r="D111" s="234" t="s">
        <v>181</v>
      </c>
      <c r="E111" s="235" t="s">
        <v>19</v>
      </c>
      <c r="F111" s="236" t="s">
        <v>85</v>
      </c>
      <c r="G111" s="233"/>
      <c r="H111" s="237">
        <v>2</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181</v>
      </c>
      <c r="AU111" s="243" t="s">
        <v>85</v>
      </c>
      <c r="AV111" s="13" t="s">
        <v>85</v>
      </c>
      <c r="AW111" s="13" t="s">
        <v>37</v>
      </c>
      <c r="AX111" s="13" t="s">
        <v>77</v>
      </c>
      <c r="AY111" s="243" t="s">
        <v>170</v>
      </c>
    </row>
    <row r="112" s="14" customFormat="1">
      <c r="A112" s="14"/>
      <c r="B112" s="244"/>
      <c r="C112" s="245"/>
      <c r="D112" s="234" t="s">
        <v>181</v>
      </c>
      <c r="E112" s="246" t="s">
        <v>19</v>
      </c>
      <c r="F112" s="247" t="s">
        <v>183</v>
      </c>
      <c r="G112" s="245"/>
      <c r="H112" s="248">
        <v>2</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181</v>
      </c>
      <c r="AU112" s="254" t="s">
        <v>85</v>
      </c>
      <c r="AV112" s="14" t="s">
        <v>177</v>
      </c>
      <c r="AW112" s="14" t="s">
        <v>37</v>
      </c>
      <c r="AX112" s="14" t="s">
        <v>81</v>
      </c>
      <c r="AY112" s="254" t="s">
        <v>170</v>
      </c>
    </row>
    <row r="113" s="13" customFormat="1">
      <c r="A113" s="13"/>
      <c r="B113" s="232"/>
      <c r="C113" s="233"/>
      <c r="D113" s="234" t="s">
        <v>181</v>
      </c>
      <c r="E113" s="233"/>
      <c r="F113" s="236" t="s">
        <v>202</v>
      </c>
      <c r="G113" s="233"/>
      <c r="H113" s="237">
        <v>18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181</v>
      </c>
      <c r="AU113" s="243" t="s">
        <v>85</v>
      </c>
      <c r="AV113" s="13" t="s">
        <v>85</v>
      </c>
      <c r="AW113" s="13" t="s">
        <v>4</v>
      </c>
      <c r="AX113" s="13" t="s">
        <v>81</v>
      </c>
      <c r="AY113" s="243" t="s">
        <v>170</v>
      </c>
    </row>
    <row r="114" s="2" customFormat="1" ht="16.5" customHeight="1">
      <c r="A114" s="40"/>
      <c r="B114" s="41"/>
      <c r="C114" s="214" t="s">
        <v>220</v>
      </c>
      <c r="D114" s="214" t="s">
        <v>172</v>
      </c>
      <c r="E114" s="215" t="s">
        <v>747</v>
      </c>
      <c r="F114" s="216" t="s">
        <v>748</v>
      </c>
      <c r="G114" s="217" t="s">
        <v>194</v>
      </c>
      <c r="H114" s="218">
        <v>18</v>
      </c>
      <c r="I114" s="219"/>
      <c r="J114" s="220">
        <f>ROUND(I114*H114,2)</f>
        <v>0</v>
      </c>
      <c r="K114" s="216" t="s">
        <v>19</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177</v>
      </c>
      <c r="AT114" s="225" t="s">
        <v>172</v>
      </c>
      <c r="AU114" s="225" t="s">
        <v>85</v>
      </c>
      <c r="AY114" s="19" t="s">
        <v>170</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177</v>
      </c>
      <c r="BM114" s="225" t="s">
        <v>325</v>
      </c>
    </row>
    <row r="115" s="13" customFormat="1">
      <c r="A115" s="13"/>
      <c r="B115" s="232"/>
      <c r="C115" s="233"/>
      <c r="D115" s="234" t="s">
        <v>181</v>
      </c>
      <c r="E115" s="235" t="s">
        <v>19</v>
      </c>
      <c r="F115" s="236" t="s">
        <v>85</v>
      </c>
      <c r="G115" s="233"/>
      <c r="H115" s="237">
        <v>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181</v>
      </c>
      <c r="AU115" s="243" t="s">
        <v>85</v>
      </c>
      <c r="AV115" s="13" t="s">
        <v>85</v>
      </c>
      <c r="AW115" s="13" t="s">
        <v>37</v>
      </c>
      <c r="AX115" s="13" t="s">
        <v>77</v>
      </c>
      <c r="AY115" s="243" t="s">
        <v>170</v>
      </c>
    </row>
    <row r="116" s="14" customFormat="1">
      <c r="A116" s="14"/>
      <c r="B116" s="244"/>
      <c r="C116" s="245"/>
      <c r="D116" s="234" t="s">
        <v>181</v>
      </c>
      <c r="E116" s="246" t="s">
        <v>19</v>
      </c>
      <c r="F116" s="247" t="s">
        <v>183</v>
      </c>
      <c r="G116" s="245"/>
      <c r="H116" s="248">
        <v>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181</v>
      </c>
      <c r="AU116" s="254" t="s">
        <v>85</v>
      </c>
      <c r="AV116" s="14" t="s">
        <v>177</v>
      </c>
      <c r="AW116" s="14" t="s">
        <v>37</v>
      </c>
      <c r="AX116" s="14" t="s">
        <v>81</v>
      </c>
      <c r="AY116" s="254" t="s">
        <v>170</v>
      </c>
    </row>
    <row r="117" s="13" customFormat="1">
      <c r="A117" s="13"/>
      <c r="B117" s="232"/>
      <c r="C117" s="233"/>
      <c r="D117" s="234" t="s">
        <v>181</v>
      </c>
      <c r="E117" s="233"/>
      <c r="F117" s="236" t="s">
        <v>202</v>
      </c>
      <c r="G117" s="233"/>
      <c r="H117" s="237">
        <v>18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181</v>
      </c>
      <c r="AU117" s="243" t="s">
        <v>85</v>
      </c>
      <c r="AV117" s="13" t="s">
        <v>85</v>
      </c>
      <c r="AW117" s="13" t="s">
        <v>4</v>
      </c>
      <c r="AX117" s="13" t="s">
        <v>81</v>
      </c>
      <c r="AY117" s="243" t="s">
        <v>170</v>
      </c>
    </row>
    <row r="118" s="2" customFormat="1" ht="16.5" customHeight="1">
      <c r="A118" s="40"/>
      <c r="B118" s="41"/>
      <c r="C118" s="214" t="s">
        <v>226</v>
      </c>
      <c r="D118" s="214" t="s">
        <v>172</v>
      </c>
      <c r="E118" s="215" t="s">
        <v>749</v>
      </c>
      <c r="F118" s="216" t="s">
        <v>750</v>
      </c>
      <c r="G118" s="217" t="s">
        <v>194</v>
      </c>
      <c r="H118" s="218">
        <v>18</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177</v>
      </c>
      <c r="AT118" s="225" t="s">
        <v>172</v>
      </c>
      <c r="AU118" s="225" t="s">
        <v>85</v>
      </c>
      <c r="AY118" s="19" t="s">
        <v>170</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177</v>
      </c>
      <c r="BM118" s="225" t="s">
        <v>336</v>
      </c>
    </row>
    <row r="119" s="13" customFormat="1">
      <c r="A119" s="13"/>
      <c r="B119" s="232"/>
      <c r="C119" s="233"/>
      <c r="D119" s="234" t="s">
        <v>181</v>
      </c>
      <c r="E119" s="235" t="s">
        <v>19</v>
      </c>
      <c r="F119" s="236" t="s">
        <v>85</v>
      </c>
      <c r="G119" s="233"/>
      <c r="H119" s="237">
        <v>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181</v>
      </c>
      <c r="AU119" s="243" t="s">
        <v>85</v>
      </c>
      <c r="AV119" s="13" t="s">
        <v>85</v>
      </c>
      <c r="AW119" s="13" t="s">
        <v>37</v>
      </c>
      <c r="AX119" s="13" t="s">
        <v>77</v>
      </c>
      <c r="AY119" s="243" t="s">
        <v>170</v>
      </c>
    </row>
    <row r="120" s="14" customFormat="1">
      <c r="A120" s="14"/>
      <c r="B120" s="244"/>
      <c r="C120" s="245"/>
      <c r="D120" s="234" t="s">
        <v>181</v>
      </c>
      <c r="E120" s="246" t="s">
        <v>19</v>
      </c>
      <c r="F120" s="247" t="s">
        <v>183</v>
      </c>
      <c r="G120" s="245"/>
      <c r="H120" s="248">
        <v>2</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181</v>
      </c>
      <c r="AU120" s="254" t="s">
        <v>85</v>
      </c>
      <c r="AV120" s="14" t="s">
        <v>177</v>
      </c>
      <c r="AW120" s="14" t="s">
        <v>37</v>
      </c>
      <c r="AX120" s="14" t="s">
        <v>81</v>
      </c>
      <c r="AY120" s="254" t="s">
        <v>170</v>
      </c>
    </row>
    <row r="121" s="13" customFormat="1">
      <c r="A121" s="13"/>
      <c r="B121" s="232"/>
      <c r="C121" s="233"/>
      <c r="D121" s="234" t="s">
        <v>181</v>
      </c>
      <c r="E121" s="233"/>
      <c r="F121" s="236" t="s">
        <v>202</v>
      </c>
      <c r="G121" s="233"/>
      <c r="H121" s="237">
        <v>18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181</v>
      </c>
      <c r="AU121" s="243" t="s">
        <v>85</v>
      </c>
      <c r="AV121" s="13" t="s">
        <v>85</v>
      </c>
      <c r="AW121" s="13" t="s">
        <v>4</v>
      </c>
      <c r="AX121" s="13" t="s">
        <v>81</v>
      </c>
      <c r="AY121" s="243" t="s">
        <v>170</v>
      </c>
    </row>
    <row r="122" s="2" customFormat="1" ht="16.5" customHeight="1">
      <c r="A122" s="40"/>
      <c r="B122" s="41"/>
      <c r="C122" s="214" t="s">
        <v>232</v>
      </c>
      <c r="D122" s="214" t="s">
        <v>172</v>
      </c>
      <c r="E122" s="215" t="s">
        <v>751</v>
      </c>
      <c r="F122" s="216" t="s">
        <v>752</v>
      </c>
      <c r="G122" s="217" t="s">
        <v>194</v>
      </c>
      <c r="H122" s="218">
        <v>18</v>
      </c>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177</v>
      </c>
      <c r="AT122" s="225" t="s">
        <v>172</v>
      </c>
      <c r="AU122" s="225" t="s">
        <v>85</v>
      </c>
      <c r="AY122" s="19" t="s">
        <v>170</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177</v>
      </c>
      <c r="BM122" s="225" t="s">
        <v>347</v>
      </c>
    </row>
    <row r="123" s="13" customFormat="1">
      <c r="A123" s="13"/>
      <c r="B123" s="232"/>
      <c r="C123" s="233"/>
      <c r="D123" s="234" t="s">
        <v>181</v>
      </c>
      <c r="E123" s="235" t="s">
        <v>19</v>
      </c>
      <c r="F123" s="236" t="s">
        <v>85</v>
      </c>
      <c r="G123" s="233"/>
      <c r="H123" s="237">
        <v>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181</v>
      </c>
      <c r="AU123" s="243" t="s">
        <v>85</v>
      </c>
      <c r="AV123" s="13" t="s">
        <v>85</v>
      </c>
      <c r="AW123" s="13" t="s">
        <v>37</v>
      </c>
      <c r="AX123" s="13" t="s">
        <v>77</v>
      </c>
      <c r="AY123" s="243" t="s">
        <v>170</v>
      </c>
    </row>
    <row r="124" s="14" customFormat="1">
      <c r="A124" s="14"/>
      <c r="B124" s="244"/>
      <c r="C124" s="245"/>
      <c r="D124" s="234" t="s">
        <v>181</v>
      </c>
      <c r="E124" s="246" t="s">
        <v>19</v>
      </c>
      <c r="F124" s="247" t="s">
        <v>183</v>
      </c>
      <c r="G124" s="245"/>
      <c r="H124" s="248">
        <v>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181</v>
      </c>
      <c r="AU124" s="254" t="s">
        <v>85</v>
      </c>
      <c r="AV124" s="14" t="s">
        <v>177</v>
      </c>
      <c r="AW124" s="14" t="s">
        <v>37</v>
      </c>
      <c r="AX124" s="14" t="s">
        <v>81</v>
      </c>
      <c r="AY124" s="254" t="s">
        <v>170</v>
      </c>
    </row>
    <row r="125" s="13" customFormat="1">
      <c r="A125" s="13"/>
      <c r="B125" s="232"/>
      <c r="C125" s="233"/>
      <c r="D125" s="234" t="s">
        <v>181</v>
      </c>
      <c r="E125" s="233"/>
      <c r="F125" s="236" t="s">
        <v>202</v>
      </c>
      <c r="G125" s="233"/>
      <c r="H125" s="237">
        <v>18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181</v>
      </c>
      <c r="AU125" s="243" t="s">
        <v>85</v>
      </c>
      <c r="AV125" s="13" t="s">
        <v>85</v>
      </c>
      <c r="AW125" s="13" t="s">
        <v>4</v>
      </c>
      <c r="AX125" s="13" t="s">
        <v>81</v>
      </c>
      <c r="AY125" s="243" t="s">
        <v>170</v>
      </c>
    </row>
    <row r="126" s="2" customFormat="1" ht="16.5" customHeight="1">
      <c r="A126" s="40"/>
      <c r="B126" s="41"/>
      <c r="C126" s="214" t="s">
        <v>237</v>
      </c>
      <c r="D126" s="214" t="s">
        <v>172</v>
      </c>
      <c r="E126" s="215" t="s">
        <v>753</v>
      </c>
      <c r="F126" s="216" t="s">
        <v>754</v>
      </c>
      <c r="G126" s="217" t="s">
        <v>194</v>
      </c>
      <c r="H126" s="218">
        <v>9</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177</v>
      </c>
      <c r="AT126" s="225" t="s">
        <v>172</v>
      </c>
      <c r="AU126" s="225" t="s">
        <v>85</v>
      </c>
      <c r="AY126" s="19" t="s">
        <v>170</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177</v>
      </c>
      <c r="BM126" s="225" t="s">
        <v>363</v>
      </c>
    </row>
    <row r="127" s="13" customFormat="1">
      <c r="A127" s="13"/>
      <c r="B127" s="232"/>
      <c r="C127" s="233"/>
      <c r="D127" s="234" t="s">
        <v>181</v>
      </c>
      <c r="E127" s="235" t="s">
        <v>19</v>
      </c>
      <c r="F127" s="236" t="s">
        <v>81</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181</v>
      </c>
      <c r="AU127" s="243" t="s">
        <v>85</v>
      </c>
      <c r="AV127" s="13" t="s">
        <v>85</v>
      </c>
      <c r="AW127" s="13" t="s">
        <v>37</v>
      </c>
      <c r="AX127" s="13" t="s">
        <v>77</v>
      </c>
      <c r="AY127" s="243" t="s">
        <v>170</v>
      </c>
    </row>
    <row r="128" s="14" customFormat="1">
      <c r="A128" s="14"/>
      <c r="B128" s="244"/>
      <c r="C128" s="245"/>
      <c r="D128" s="234" t="s">
        <v>181</v>
      </c>
      <c r="E128" s="246" t="s">
        <v>19</v>
      </c>
      <c r="F128" s="247" t="s">
        <v>183</v>
      </c>
      <c r="G128" s="245"/>
      <c r="H128" s="248">
        <v>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181</v>
      </c>
      <c r="AU128" s="254" t="s">
        <v>85</v>
      </c>
      <c r="AV128" s="14" t="s">
        <v>177</v>
      </c>
      <c r="AW128" s="14" t="s">
        <v>37</v>
      </c>
      <c r="AX128" s="14" t="s">
        <v>81</v>
      </c>
      <c r="AY128" s="254" t="s">
        <v>170</v>
      </c>
    </row>
    <row r="129" s="13" customFormat="1">
      <c r="A129" s="13"/>
      <c r="B129" s="232"/>
      <c r="C129" s="233"/>
      <c r="D129" s="234" t="s">
        <v>181</v>
      </c>
      <c r="E129" s="233"/>
      <c r="F129" s="236" t="s">
        <v>197</v>
      </c>
      <c r="G129" s="233"/>
      <c r="H129" s="237">
        <v>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181</v>
      </c>
      <c r="AU129" s="243" t="s">
        <v>85</v>
      </c>
      <c r="AV129" s="13" t="s">
        <v>85</v>
      </c>
      <c r="AW129" s="13" t="s">
        <v>4</v>
      </c>
      <c r="AX129" s="13" t="s">
        <v>81</v>
      </c>
      <c r="AY129" s="243" t="s">
        <v>170</v>
      </c>
    </row>
    <row r="130" s="2" customFormat="1" ht="16.5" customHeight="1">
      <c r="A130" s="40"/>
      <c r="B130" s="41"/>
      <c r="C130" s="214" t="s">
        <v>245</v>
      </c>
      <c r="D130" s="214" t="s">
        <v>172</v>
      </c>
      <c r="E130" s="215" t="s">
        <v>755</v>
      </c>
      <c r="F130" s="216" t="s">
        <v>756</v>
      </c>
      <c r="G130" s="217" t="s">
        <v>194</v>
      </c>
      <c r="H130" s="218">
        <v>36</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177</v>
      </c>
      <c r="AT130" s="225" t="s">
        <v>172</v>
      </c>
      <c r="AU130" s="225" t="s">
        <v>85</v>
      </c>
      <c r="AY130" s="19" t="s">
        <v>170</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177</v>
      </c>
      <c r="BM130" s="225" t="s">
        <v>375</v>
      </c>
    </row>
    <row r="131" s="13" customFormat="1">
      <c r="A131" s="13"/>
      <c r="B131" s="232"/>
      <c r="C131" s="233"/>
      <c r="D131" s="234" t="s">
        <v>181</v>
      </c>
      <c r="E131" s="235" t="s">
        <v>19</v>
      </c>
      <c r="F131" s="236" t="s">
        <v>177</v>
      </c>
      <c r="G131" s="233"/>
      <c r="H131" s="237">
        <v>4</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181</v>
      </c>
      <c r="AU131" s="243" t="s">
        <v>85</v>
      </c>
      <c r="AV131" s="13" t="s">
        <v>85</v>
      </c>
      <c r="AW131" s="13" t="s">
        <v>37</v>
      </c>
      <c r="AX131" s="13" t="s">
        <v>77</v>
      </c>
      <c r="AY131" s="243" t="s">
        <v>170</v>
      </c>
    </row>
    <row r="132" s="14" customFormat="1">
      <c r="A132" s="14"/>
      <c r="B132" s="244"/>
      <c r="C132" s="245"/>
      <c r="D132" s="234" t="s">
        <v>181</v>
      </c>
      <c r="E132" s="246" t="s">
        <v>19</v>
      </c>
      <c r="F132" s="247" t="s">
        <v>183</v>
      </c>
      <c r="G132" s="245"/>
      <c r="H132" s="248">
        <v>4</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181</v>
      </c>
      <c r="AU132" s="254" t="s">
        <v>85</v>
      </c>
      <c r="AV132" s="14" t="s">
        <v>177</v>
      </c>
      <c r="AW132" s="14" t="s">
        <v>37</v>
      </c>
      <c r="AX132" s="14" t="s">
        <v>81</v>
      </c>
      <c r="AY132" s="254" t="s">
        <v>170</v>
      </c>
    </row>
    <row r="133" s="13" customFormat="1">
      <c r="A133" s="13"/>
      <c r="B133" s="232"/>
      <c r="C133" s="233"/>
      <c r="D133" s="234" t="s">
        <v>181</v>
      </c>
      <c r="E133" s="233"/>
      <c r="F133" s="236" t="s">
        <v>757</v>
      </c>
      <c r="G133" s="233"/>
      <c r="H133" s="237">
        <v>36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181</v>
      </c>
      <c r="AU133" s="243" t="s">
        <v>85</v>
      </c>
      <c r="AV133" s="13" t="s">
        <v>85</v>
      </c>
      <c r="AW133" s="13" t="s">
        <v>4</v>
      </c>
      <c r="AX133" s="13" t="s">
        <v>81</v>
      </c>
      <c r="AY133" s="243" t="s">
        <v>170</v>
      </c>
    </row>
    <row r="134" s="2" customFormat="1" ht="16.5" customHeight="1">
      <c r="A134" s="40"/>
      <c r="B134" s="41"/>
      <c r="C134" s="214" t="s">
        <v>8</v>
      </c>
      <c r="D134" s="214" t="s">
        <v>172</v>
      </c>
      <c r="E134" s="215" t="s">
        <v>758</v>
      </c>
      <c r="F134" s="216" t="s">
        <v>759</v>
      </c>
      <c r="G134" s="217" t="s">
        <v>194</v>
      </c>
      <c r="H134" s="218">
        <v>9</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278</v>
      </c>
      <c r="AT134" s="225" t="s">
        <v>172</v>
      </c>
      <c r="AU134" s="225" t="s">
        <v>85</v>
      </c>
      <c r="AY134" s="19" t="s">
        <v>170</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278</v>
      </c>
      <c r="BM134" s="225" t="s">
        <v>85</v>
      </c>
    </row>
    <row r="135" s="13" customFormat="1">
      <c r="A135" s="13"/>
      <c r="B135" s="232"/>
      <c r="C135" s="233"/>
      <c r="D135" s="234" t="s">
        <v>181</v>
      </c>
      <c r="E135" s="235" t="s">
        <v>19</v>
      </c>
      <c r="F135" s="236" t="s">
        <v>81</v>
      </c>
      <c r="G135" s="233"/>
      <c r="H135" s="237">
        <v>1</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181</v>
      </c>
      <c r="AU135" s="243" t="s">
        <v>85</v>
      </c>
      <c r="AV135" s="13" t="s">
        <v>85</v>
      </c>
      <c r="AW135" s="13" t="s">
        <v>37</v>
      </c>
      <c r="AX135" s="13" t="s">
        <v>77</v>
      </c>
      <c r="AY135" s="243" t="s">
        <v>170</v>
      </c>
    </row>
    <row r="136" s="14" customFormat="1">
      <c r="A136" s="14"/>
      <c r="B136" s="244"/>
      <c r="C136" s="245"/>
      <c r="D136" s="234" t="s">
        <v>181</v>
      </c>
      <c r="E136" s="246" t="s">
        <v>19</v>
      </c>
      <c r="F136" s="247" t="s">
        <v>183</v>
      </c>
      <c r="G136" s="245"/>
      <c r="H136" s="248">
        <v>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181</v>
      </c>
      <c r="AU136" s="254" t="s">
        <v>85</v>
      </c>
      <c r="AV136" s="14" t="s">
        <v>177</v>
      </c>
      <c r="AW136" s="14" t="s">
        <v>37</v>
      </c>
      <c r="AX136" s="14" t="s">
        <v>81</v>
      </c>
      <c r="AY136" s="254" t="s">
        <v>170</v>
      </c>
    </row>
    <row r="137" s="13" customFormat="1">
      <c r="A137" s="13"/>
      <c r="B137" s="232"/>
      <c r="C137" s="233"/>
      <c r="D137" s="234" t="s">
        <v>181</v>
      </c>
      <c r="E137" s="233"/>
      <c r="F137" s="236" t="s">
        <v>197</v>
      </c>
      <c r="G137" s="233"/>
      <c r="H137" s="237">
        <v>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181</v>
      </c>
      <c r="AU137" s="243" t="s">
        <v>85</v>
      </c>
      <c r="AV137" s="13" t="s">
        <v>85</v>
      </c>
      <c r="AW137" s="13" t="s">
        <v>4</v>
      </c>
      <c r="AX137" s="13" t="s">
        <v>81</v>
      </c>
      <c r="AY137" s="243" t="s">
        <v>170</v>
      </c>
    </row>
    <row r="138" s="2" customFormat="1" ht="16.5" customHeight="1">
      <c r="A138" s="40"/>
      <c r="B138" s="41"/>
      <c r="C138" s="214" t="s">
        <v>254</v>
      </c>
      <c r="D138" s="214" t="s">
        <v>172</v>
      </c>
      <c r="E138" s="215" t="s">
        <v>760</v>
      </c>
      <c r="F138" s="216" t="s">
        <v>761</v>
      </c>
      <c r="G138" s="217" t="s">
        <v>194</v>
      </c>
      <c r="H138" s="218">
        <v>9</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177</v>
      </c>
      <c r="AT138" s="225" t="s">
        <v>172</v>
      </c>
      <c r="AU138" s="225" t="s">
        <v>85</v>
      </c>
      <c r="AY138" s="19" t="s">
        <v>170</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177</v>
      </c>
      <c r="BM138" s="225" t="s">
        <v>386</v>
      </c>
    </row>
    <row r="139" s="13" customFormat="1">
      <c r="A139" s="13"/>
      <c r="B139" s="232"/>
      <c r="C139" s="233"/>
      <c r="D139" s="234" t="s">
        <v>181</v>
      </c>
      <c r="E139" s="235" t="s">
        <v>19</v>
      </c>
      <c r="F139" s="236" t="s">
        <v>81</v>
      </c>
      <c r="G139" s="233"/>
      <c r="H139" s="237">
        <v>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181</v>
      </c>
      <c r="AU139" s="243" t="s">
        <v>85</v>
      </c>
      <c r="AV139" s="13" t="s">
        <v>85</v>
      </c>
      <c r="AW139" s="13" t="s">
        <v>37</v>
      </c>
      <c r="AX139" s="13" t="s">
        <v>77</v>
      </c>
      <c r="AY139" s="243" t="s">
        <v>170</v>
      </c>
    </row>
    <row r="140" s="14" customFormat="1">
      <c r="A140" s="14"/>
      <c r="B140" s="244"/>
      <c r="C140" s="245"/>
      <c r="D140" s="234" t="s">
        <v>181</v>
      </c>
      <c r="E140" s="246" t="s">
        <v>19</v>
      </c>
      <c r="F140" s="247" t="s">
        <v>183</v>
      </c>
      <c r="G140" s="245"/>
      <c r="H140" s="248">
        <v>1</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181</v>
      </c>
      <c r="AU140" s="254" t="s">
        <v>85</v>
      </c>
      <c r="AV140" s="14" t="s">
        <v>177</v>
      </c>
      <c r="AW140" s="14" t="s">
        <v>37</v>
      </c>
      <c r="AX140" s="14" t="s">
        <v>81</v>
      </c>
      <c r="AY140" s="254" t="s">
        <v>170</v>
      </c>
    </row>
    <row r="141" s="13" customFormat="1">
      <c r="A141" s="13"/>
      <c r="B141" s="232"/>
      <c r="C141" s="233"/>
      <c r="D141" s="234" t="s">
        <v>181</v>
      </c>
      <c r="E141" s="233"/>
      <c r="F141" s="236" t="s">
        <v>197</v>
      </c>
      <c r="G141" s="233"/>
      <c r="H141" s="237">
        <v>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181</v>
      </c>
      <c r="AU141" s="243" t="s">
        <v>85</v>
      </c>
      <c r="AV141" s="13" t="s">
        <v>85</v>
      </c>
      <c r="AW141" s="13" t="s">
        <v>4</v>
      </c>
      <c r="AX141" s="13" t="s">
        <v>81</v>
      </c>
      <c r="AY141" s="243" t="s">
        <v>170</v>
      </c>
    </row>
    <row r="142" s="2" customFormat="1" ht="24.15" customHeight="1">
      <c r="A142" s="40"/>
      <c r="B142" s="41"/>
      <c r="C142" s="214" t="s">
        <v>259</v>
      </c>
      <c r="D142" s="214" t="s">
        <v>172</v>
      </c>
      <c r="E142" s="215" t="s">
        <v>762</v>
      </c>
      <c r="F142" s="216" t="s">
        <v>763</v>
      </c>
      <c r="G142" s="217" t="s">
        <v>194</v>
      </c>
      <c r="H142" s="218">
        <v>9</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278</v>
      </c>
      <c r="AT142" s="225" t="s">
        <v>172</v>
      </c>
      <c r="AU142" s="225" t="s">
        <v>85</v>
      </c>
      <c r="AY142" s="19" t="s">
        <v>170</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278</v>
      </c>
      <c r="BM142" s="225" t="s">
        <v>177</v>
      </c>
    </row>
    <row r="143" s="13" customFormat="1">
      <c r="A143" s="13"/>
      <c r="B143" s="232"/>
      <c r="C143" s="233"/>
      <c r="D143" s="234" t="s">
        <v>181</v>
      </c>
      <c r="E143" s="235" t="s">
        <v>19</v>
      </c>
      <c r="F143" s="236" t="s">
        <v>81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181</v>
      </c>
      <c r="AU143" s="243" t="s">
        <v>85</v>
      </c>
      <c r="AV143" s="13" t="s">
        <v>85</v>
      </c>
      <c r="AW143" s="13" t="s">
        <v>37</v>
      </c>
      <c r="AX143" s="13" t="s">
        <v>77</v>
      </c>
      <c r="AY143" s="243" t="s">
        <v>170</v>
      </c>
    </row>
    <row r="144" s="14" customFormat="1">
      <c r="A144" s="14"/>
      <c r="B144" s="244"/>
      <c r="C144" s="245"/>
      <c r="D144" s="234" t="s">
        <v>181</v>
      </c>
      <c r="E144" s="246" t="s">
        <v>19</v>
      </c>
      <c r="F144" s="247" t="s">
        <v>183</v>
      </c>
      <c r="G144" s="245"/>
      <c r="H144" s="248">
        <v>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181</v>
      </c>
      <c r="AU144" s="254" t="s">
        <v>85</v>
      </c>
      <c r="AV144" s="14" t="s">
        <v>177</v>
      </c>
      <c r="AW144" s="14" t="s">
        <v>37</v>
      </c>
      <c r="AX144" s="14" t="s">
        <v>81</v>
      </c>
      <c r="AY144" s="254" t="s">
        <v>170</v>
      </c>
    </row>
    <row r="145" s="13" customFormat="1">
      <c r="A145" s="13"/>
      <c r="B145" s="232"/>
      <c r="C145" s="233"/>
      <c r="D145" s="234" t="s">
        <v>181</v>
      </c>
      <c r="E145" s="233"/>
      <c r="F145" s="236" t="s">
        <v>197</v>
      </c>
      <c r="G145" s="233"/>
      <c r="H145" s="237">
        <v>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181</v>
      </c>
      <c r="AU145" s="243" t="s">
        <v>85</v>
      </c>
      <c r="AV145" s="13" t="s">
        <v>85</v>
      </c>
      <c r="AW145" s="13" t="s">
        <v>4</v>
      </c>
      <c r="AX145" s="13" t="s">
        <v>81</v>
      </c>
      <c r="AY145" s="243" t="s">
        <v>170</v>
      </c>
    </row>
    <row r="146" s="2" customFormat="1" ht="16.5" customHeight="1">
      <c r="A146" s="40"/>
      <c r="B146" s="41"/>
      <c r="C146" s="214" t="s">
        <v>269</v>
      </c>
      <c r="D146" s="214" t="s">
        <v>172</v>
      </c>
      <c r="E146" s="215" t="s">
        <v>764</v>
      </c>
      <c r="F146" s="216" t="s">
        <v>765</v>
      </c>
      <c r="G146" s="217" t="s">
        <v>194</v>
      </c>
      <c r="H146" s="218">
        <v>9</v>
      </c>
      <c r="I146" s="219"/>
      <c r="J146" s="220">
        <f>ROUND(I146*H146,2)</f>
        <v>0</v>
      </c>
      <c r="K146" s="216" t="s">
        <v>19</v>
      </c>
      <c r="L146" s="46"/>
      <c r="M146" s="221" t="s">
        <v>19</v>
      </c>
      <c r="N146" s="222" t="s">
        <v>48</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177</v>
      </c>
      <c r="AT146" s="225" t="s">
        <v>172</v>
      </c>
      <c r="AU146" s="225" t="s">
        <v>85</v>
      </c>
      <c r="AY146" s="19" t="s">
        <v>170</v>
      </c>
      <c r="BE146" s="226">
        <f>IF(N146="základní",J146,0)</f>
        <v>0</v>
      </c>
      <c r="BF146" s="226">
        <f>IF(N146="snížená",J146,0)</f>
        <v>0</v>
      </c>
      <c r="BG146" s="226">
        <f>IF(N146="zákl. přenesená",J146,0)</f>
        <v>0</v>
      </c>
      <c r="BH146" s="226">
        <f>IF(N146="sníž. přenesená",J146,0)</f>
        <v>0</v>
      </c>
      <c r="BI146" s="226">
        <f>IF(N146="nulová",J146,0)</f>
        <v>0</v>
      </c>
      <c r="BJ146" s="19" t="s">
        <v>81</v>
      </c>
      <c r="BK146" s="226">
        <f>ROUND(I146*H146,2)</f>
        <v>0</v>
      </c>
      <c r="BL146" s="19" t="s">
        <v>177</v>
      </c>
      <c r="BM146" s="225" t="s">
        <v>400</v>
      </c>
    </row>
    <row r="147" s="13" customFormat="1">
      <c r="A147" s="13"/>
      <c r="B147" s="232"/>
      <c r="C147" s="233"/>
      <c r="D147" s="234" t="s">
        <v>181</v>
      </c>
      <c r="E147" s="235" t="s">
        <v>19</v>
      </c>
      <c r="F147" s="236" t="s">
        <v>81</v>
      </c>
      <c r="G147" s="233"/>
      <c r="H147" s="237">
        <v>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181</v>
      </c>
      <c r="AU147" s="243" t="s">
        <v>85</v>
      </c>
      <c r="AV147" s="13" t="s">
        <v>85</v>
      </c>
      <c r="AW147" s="13" t="s">
        <v>37</v>
      </c>
      <c r="AX147" s="13" t="s">
        <v>81</v>
      </c>
      <c r="AY147" s="243" t="s">
        <v>170</v>
      </c>
    </row>
    <row r="148" s="13" customFormat="1">
      <c r="A148" s="13"/>
      <c r="B148" s="232"/>
      <c r="C148" s="233"/>
      <c r="D148" s="234" t="s">
        <v>181</v>
      </c>
      <c r="E148" s="233"/>
      <c r="F148" s="236" t="s">
        <v>197</v>
      </c>
      <c r="G148" s="233"/>
      <c r="H148" s="237">
        <v>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181</v>
      </c>
      <c r="AU148" s="243" t="s">
        <v>85</v>
      </c>
      <c r="AV148" s="13" t="s">
        <v>85</v>
      </c>
      <c r="AW148" s="13" t="s">
        <v>4</v>
      </c>
      <c r="AX148" s="13" t="s">
        <v>81</v>
      </c>
      <c r="AY148" s="243" t="s">
        <v>170</v>
      </c>
    </row>
    <row r="149" s="2" customFormat="1" ht="16.5" customHeight="1">
      <c r="A149" s="40"/>
      <c r="B149" s="41"/>
      <c r="C149" s="214" t="s">
        <v>278</v>
      </c>
      <c r="D149" s="214" t="s">
        <v>172</v>
      </c>
      <c r="E149" s="215" t="s">
        <v>766</v>
      </c>
      <c r="F149" s="216" t="s">
        <v>767</v>
      </c>
      <c r="G149" s="217" t="s">
        <v>194</v>
      </c>
      <c r="H149" s="218">
        <v>9</v>
      </c>
      <c r="I149" s="219"/>
      <c r="J149" s="220">
        <f>ROUND(I149*H149,2)</f>
        <v>0</v>
      </c>
      <c r="K149" s="216" t="s">
        <v>19</v>
      </c>
      <c r="L149" s="46"/>
      <c r="M149" s="221" t="s">
        <v>19</v>
      </c>
      <c r="N149" s="222" t="s">
        <v>48</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177</v>
      </c>
      <c r="AT149" s="225" t="s">
        <v>172</v>
      </c>
      <c r="AU149" s="225" t="s">
        <v>85</v>
      </c>
      <c r="AY149" s="19" t="s">
        <v>170</v>
      </c>
      <c r="BE149" s="226">
        <f>IF(N149="základní",J149,0)</f>
        <v>0</v>
      </c>
      <c r="BF149" s="226">
        <f>IF(N149="snížená",J149,0)</f>
        <v>0</v>
      </c>
      <c r="BG149" s="226">
        <f>IF(N149="zákl. přenesená",J149,0)</f>
        <v>0</v>
      </c>
      <c r="BH149" s="226">
        <f>IF(N149="sníž. přenesená",J149,0)</f>
        <v>0</v>
      </c>
      <c r="BI149" s="226">
        <f>IF(N149="nulová",J149,0)</f>
        <v>0</v>
      </c>
      <c r="BJ149" s="19" t="s">
        <v>81</v>
      </c>
      <c r="BK149" s="226">
        <f>ROUND(I149*H149,2)</f>
        <v>0</v>
      </c>
      <c r="BL149" s="19" t="s">
        <v>177</v>
      </c>
      <c r="BM149" s="225" t="s">
        <v>411</v>
      </c>
    </row>
    <row r="150" s="13" customFormat="1">
      <c r="A150" s="13"/>
      <c r="B150" s="232"/>
      <c r="C150" s="233"/>
      <c r="D150" s="234" t="s">
        <v>181</v>
      </c>
      <c r="E150" s="235" t="s">
        <v>19</v>
      </c>
      <c r="F150" s="236" t="s">
        <v>81</v>
      </c>
      <c r="G150" s="233"/>
      <c r="H150" s="237">
        <v>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181</v>
      </c>
      <c r="AU150" s="243" t="s">
        <v>85</v>
      </c>
      <c r="AV150" s="13" t="s">
        <v>85</v>
      </c>
      <c r="AW150" s="13" t="s">
        <v>37</v>
      </c>
      <c r="AX150" s="13" t="s">
        <v>77</v>
      </c>
      <c r="AY150" s="243" t="s">
        <v>170</v>
      </c>
    </row>
    <row r="151" s="14" customFormat="1">
      <c r="A151" s="14"/>
      <c r="B151" s="244"/>
      <c r="C151" s="245"/>
      <c r="D151" s="234" t="s">
        <v>181</v>
      </c>
      <c r="E151" s="246" t="s">
        <v>19</v>
      </c>
      <c r="F151" s="247" t="s">
        <v>183</v>
      </c>
      <c r="G151" s="245"/>
      <c r="H151" s="248">
        <v>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181</v>
      </c>
      <c r="AU151" s="254" t="s">
        <v>85</v>
      </c>
      <c r="AV151" s="14" t="s">
        <v>177</v>
      </c>
      <c r="AW151" s="14" t="s">
        <v>37</v>
      </c>
      <c r="AX151" s="14" t="s">
        <v>81</v>
      </c>
      <c r="AY151" s="254" t="s">
        <v>170</v>
      </c>
    </row>
    <row r="152" s="13" customFormat="1">
      <c r="A152" s="13"/>
      <c r="B152" s="232"/>
      <c r="C152" s="233"/>
      <c r="D152" s="234" t="s">
        <v>181</v>
      </c>
      <c r="E152" s="233"/>
      <c r="F152" s="236" t="s">
        <v>197</v>
      </c>
      <c r="G152" s="233"/>
      <c r="H152" s="237">
        <v>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181</v>
      </c>
      <c r="AU152" s="243" t="s">
        <v>85</v>
      </c>
      <c r="AV152" s="13" t="s">
        <v>85</v>
      </c>
      <c r="AW152" s="13" t="s">
        <v>4</v>
      </c>
      <c r="AX152" s="13" t="s">
        <v>81</v>
      </c>
      <c r="AY152" s="243" t="s">
        <v>170</v>
      </c>
    </row>
    <row r="153" s="2" customFormat="1" ht="16.5" customHeight="1">
      <c r="A153" s="40"/>
      <c r="B153" s="41"/>
      <c r="C153" s="214" t="s">
        <v>285</v>
      </c>
      <c r="D153" s="214" t="s">
        <v>172</v>
      </c>
      <c r="E153" s="215" t="s">
        <v>768</v>
      </c>
      <c r="F153" s="216" t="s">
        <v>769</v>
      </c>
      <c r="G153" s="217" t="s">
        <v>194</v>
      </c>
      <c r="H153" s="218">
        <v>9</v>
      </c>
      <c r="I153" s="219"/>
      <c r="J153" s="220">
        <f>ROUND(I153*H153,2)</f>
        <v>0</v>
      </c>
      <c r="K153" s="216" t="s">
        <v>19</v>
      </c>
      <c r="L153" s="46"/>
      <c r="M153" s="221" t="s">
        <v>19</v>
      </c>
      <c r="N153" s="222" t="s">
        <v>48</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177</v>
      </c>
      <c r="AT153" s="225" t="s">
        <v>172</v>
      </c>
      <c r="AU153" s="225" t="s">
        <v>85</v>
      </c>
      <c r="AY153" s="19" t="s">
        <v>170</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177</v>
      </c>
      <c r="BM153" s="225" t="s">
        <v>421</v>
      </c>
    </row>
    <row r="154" s="13" customFormat="1">
      <c r="A154" s="13"/>
      <c r="B154" s="232"/>
      <c r="C154" s="233"/>
      <c r="D154" s="234" t="s">
        <v>181</v>
      </c>
      <c r="E154" s="235" t="s">
        <v>19</v>
      </c>
      <c r="F154" s="236" t="s">
        <v>81</v>
      </c>
      <c r="G154" s="233"/>
      <c r="H154" s="237">
        <v>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181</v>
      </c>
      <c r="AU154" s="243" t="s">
        <v>85</v>
      </c>
      <c r="AV154" s="13" t="s">
        <v>85</v>
      </c>
      <c r="AW154" s="13" t="s">
        <v>37</v>
      </c>
      <c r="AX154" s="13" t="s">
        <v>81</v>
      </c>
      <c r="AY154" s="243" t="s">
        <v>170</v>
      </c>
    </row>
    <row r="155" s="13" customFormat="1">
      <c r="A155" s="13"/>
      <c r="B155" s="232"/>
      <c r="C155" s="233"/>
      <c r="D155" s="234" t="s">
        <v>181</v>
      </c>
      <c r="E155" s="233"/>
      <c r="F155" s="236" t="s">
        <v>197</v>
      </c>
      <c r="G155" s="233"/>
      <c r="H155" s="237">
        <v>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181</v>
      </c>
      <c r="AU155" s="243" t="s">
        <v>85</v>
      </c>
      <c r="AV155" s="13" t="s">
        <v>85</v>
      </c>
      <c r="AW155" s="13" t="s">
        <v>4</v>
      </c>
      <c r="AX155" s="13" t="s">
        <v>81</v>
      </c>
      <c r="AY155" s="243" t="s">
        <v>170</v>
      </c>
    </row>
    <row r="156" s="2" customFormat="1" ht="49.05" customHeight="1">
      <c r="A156" s="40"/>
      <c r="B156" s="41"/>
      <c r="C156" s="214" t="s">
        <v>292</v>
      </c>
      <c r="D156" s="214" t="s">
        <v>172</v>
      </c>
      <c r="E156" s="215" t="s">
        <v>453</v>
      </c>
      <c r="F156" s="216" t="s">
        <v>454</v>
      </c>
      <c r="G156" s="217" t="s">
        <v>455</v>
      </c>
      <c r="H156" s="266"/>
      <c r="I156" s="219"/>
      <c r="J156" s="220">
        <f>ROUND(I156*H156,2)</f>
        <v>0</v>
      </c>
      <c r="K156" s="216" t="s">
        <v>176</v>
      </c>
      <c r="L156" s="46"/>
      <c r="M156" s="221" t="s">
        <v>19</v>
      </c>
      <c r="N156" s="222" t="s">
        <v>48</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278</v>
      </c>
      <c r="AT156" s="225" t="s">
        <v>172</v>
      </c>
      <c r="AU156" s="225" t="s">
        <v>85</v>
      </c>
      <c r="AY156" s="19" t="s">
        <v>170</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278</v>
      </c>
      <c r="BM156" s="225" t="s">
        <v>770</v>
      </c>
    </row>
    <row r="157" s="2" customFormat="1">
      <c r="A157" s="40"/>
      <c r="B157" s="41"/>
      <c r="C157" s="42"/>
      <c r="D157" s="227" t="s">
        <v>179</v>
      </c>
      <c r="E157" s="42"/>
      <c r="F157" s="228" t="s">
        <v>457</v>
      </c>
      <c r="G157" s="42"/>
      <c r="H157" s="42"/>
      <c r="I157" s="229"/>
      <c r="J157" s="42"/>
      <c r="K157" s="42"/>
      <c r="L157" s="46"/>
      <c r="M157" s="270"/>
      <c r="N157" s="271"/>
      <c r="O157" s="272"/>
      <c r="P157" s="272"/>
      <c r="Q157" s="272"/>
      <c r="R157" s="272"/>
      <c r="S157" s="272"/>
      <c r="T157" s="273"/>
      <c r="U157" s="40"/>
      <c r="V157" s="40"/>
      <c r="W157" s="40"/>
      <c r="X157" s="40"/>
      <c r="Y157" s="40"/>
      <c r="Z157" s="40"/>
      <c r="AA157" s="40"/>
      <c r="AB157" s="40"/>
      <c r="AC157" s="40"/>
      <c r="AD157" s="40"/>
      <c r="AE157" s="40"/>
      <c r="AT157" s="19" t="s">
        <v>179</v>
      </c>
      <c r="AU157" s="19" t="s">
        <v>85</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W8Y+6wfoQvAXiqvY3W9Nt4iKmMfst6bRYgFTHdG2Kf/HNGpy7z3/D+dZGKoQf2j8Qdlh2hy77FdgIymcDRA75g==" hashValue="XW3ig6BbKr0lBzT6lkIQMZq6riFnF7zG9V8hhd+DMkvPJCqBwIlb5JsJPfsr+fYdvtuIlgEhuk2hKBd6gcoTHg==" algorithmName="SHA-512" password="CC35"/>
  <autoFilter ref="C86:K157"/>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157" r:id="rId1" display="https://podminky.urs.cz/item/CS_URS_2025_01/99876621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771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ROUND((SUM(BE91:BE145)),  2)</f>
        <v>0</v>
      </c>
      <c r="G35" s="40"/>
      <c r="H35" s="40"/>
      <c r="I35" s="159">
        <v>0.20999999999999999</v>
      </c>
      <c r="J35" s="158">
        <f>ROUND(((SUM(BE91:BE145))*I35),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ROUND((SUM(BF91:BF145)),  2)</f>
        <v>0</v>
      </c>
      <c r="G36" s="40"/>
      <c r="H36" s="40"/>
      <c r="I36" s="159">
        <v>0.12</v>
      </c>
      <c r="J36" s="158">
        <f>ROUND(((SUM(BF91:BF145))*I36),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ROUND((SUM(BG91:BG145)),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ROUND((SUM(BH91:BH145)),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ROUND((SUM(BI91:BI145)),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Vodovod a zařizovací předměty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144</v>
      </c>
      <c r="E65" s="184"/>
      <c r="F65" s="184"/>
      <c r="G65" s="184"/>
      <c r="H65" s="184"/>
      <c r="I65" s="184"/>
      <c r="J65" s="185">
        <f>J93</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146</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772</v>
      </c>
      <c r="E67" s="184"/>
      <c r="F67" s="184"/>
      <c r="G67" s="184"/>
      <c r="H67" s="184"/>
      <c r="I67" s="184"/>
      <c r="J67" s="185">
        <f>J99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773</v>
      </c>
      <c r="E68" s="184"/>
      <c r="F68" s="184"/>
      <c r="G68" s="184"/>
      <c r="H68" s="184"/>
      <c r="I68" s="184"/>
      <c r="J68" s="185">
        <f>J114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774</v>
      </c>
      <c r="E69" s="179"/>
      <c r="F69" s="179"/>
      <c r="G69" s="179"/>
      <c r="H69" s="179"/>
      <c r="I69" s="179"/>
      <c r="J69" s="180">
        <f>J141</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155</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Jednotky J 2. - 10.NP,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127</v>
      </c>
      <c r="D80" s="24"/>
      <c r="E80" s="24"/>
      <c r="F80" s="24"/>
      <c r="G80" s="24"/>
      <c r="H80" s="24"/>
      <c r="I80" s="24"/>
      <c r="J80" s="24"/>
      <c r="K80" s="24"/>
      <c r="L80" s="22"/>
    </row>
    <row r="81" s="2" customFormat="1" ht="16.5" customHeight="1">
      <c r="A81" s="40"/>
      <c r="B81" s="41"/>
      <c r="C81" s="42"/>
      <c r="D81" s="42"/>
      <c r="E81" s="171" t="s">
        <v>128</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129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03 - Vodovod a zařizovací předměty</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7. 7. 2025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156</v>
      </c>
      <c r="D90" s="190" t="s">
        <v>62</v>
      </c>
      <c r="E90" s="190" t="s">
        <v>58</v>
      </c>
      <c r="F90" s="190" t="s">
        <v>59</v>
      </c>
      <c r="G90" s="190" t="s">
        <v>157</v>
      </c>
      <c r="H90" s="190" t="s">
        <v>158</v>
      </c>
      <c r="I90" s="190" t="s">
        <v>159</v>
      </c>
      <c r="J90" s="190" t="s">
        <v>133</v>
      </c>
      <c r="K90" s="191" t="s">
        <v>160</v>
      </c>
      <c r="L90" s="192"/>
      <c r="M90" s="94" t="s">
        <v>19</v>
      </c>
      <c r="N90" s="95" t="s">
        <v>47</v>
      </c>
      <c r="O90" s="95" t="s">
        <v>161</v>
      </c>
      <c r="P90" s="95" t="s">
        <v>162</v>
      </c>
      <c r="Q90" s="95" t="s">
        <v>163</v>
      </c>
      <c r="R90" s="95" t="s">
        <v>164</v>
      </c>
      <c r="S90" s="95" t="s">
        <v>165</v>
      </c>
      <c r="T90" s="96" t="s">
        <v>166</v>
      </c>
      <c r="U90" s="187"/>
      <c r="V90" s="187"/>
      <c r="W90" s="187"/>
      <c r="X90" s="187"/>
      <c r="Y90" s="187"/>
      <c r="Z90" s="187"/>
      <c r="AA90" s="187"/>
      <c r="AB90" s="187"/>
      <c r="AC90" s="187"/>
      <c r="AD90" s="187"/>
      <c r="AE90" s="187"/>
    </row>
    <row r="91" s="2" customFormat="1" ht="22.8" customHeight="1">
      <c r="A91" s="40"/>
      <c r="B91" s="41"/>
      <c r="C91" s="101" t="s">
        <v>167</v>
      </c>
      <c r="D91" s="42"/>
      <c r="E91" s="42"/>
      <c r="F91" s="42"/>
      <c r="G91" s="42"/>
      <c r="H91" s="42"/>
      <c r="I91" s="42"/>
      <c r="J91" s="193">
        <f>BK91</f>
        <v>0</v>
      </c>
      <c r="K91" s="42"/>
      <c r="L91" s="46"/>
      <c r="M91" s="97"/>
      <c r="N91" s="194"/>
      <c r="O91" s="98"/>
      <c r="P91" s="195">
        <f>P92+P98+P141</f>
        <v>0</v>
      </c>
      <c r="Q91" s="98"/>
      <c r="R91" s="195">
        <f>R92+R98+R141</f>
        <v>0</v>
      </c>
      <c r="S91" s="98"/>
      <c r="T91" s="196">
        <f>T92+T98+T141</f>
        <v>0</v>
      </c>
      <c r="U91" s="40"/>
      <c r="V91" s="40"/>
      <c r="W91" s="40"/>
      <c r="X91" s="40"/>
      <c r="Y91" s="40"/>
      <c r="Z91" s="40"/>
      <c r="AA91" s="40"/>
      <c r="AB91" s="40"/>
      <c r="AC91" s="40"/>
      <c r="AD91" s="40"/>
      <c r="AE91" s="40"/>
      <c r="AT91" s="19" t="s">
        <v>76</v>
      </c>
      <c r="AU91" s="19" t="s">
        <v>134</v>
      </c>
      <c r="BK91" s="197">
        <f>BK92+BK98+BK141</f>
        <v>0</v>
      </c>
    </row>
    <row r="92" s="12" customFormat="1" ht="25.92" customHeight="1">
      <c r="A92" s="12"/>
      <c r="B92" s="198"/>
      <c r="C92" s="199"/>
      <c r="D92" s="200" t="s">
        <v>76</v>
      </c>
      <c r="E92" s="201" t="s">
        <v>168</v>
      </c>
      <c r="F92" s="201" t="s">
        <v>169</v>
      </c>
      <c r="G92" s="199"/>
      <c r="H92" s="199"/>
      <c r="I92" s="202"/>
      <c r="J92" s="20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77</v>
      </c>
      <c r="AY92" s="209" t="s">
        <v>170</v>
      </c>
      <c r="BK92" s="211">
        <f>BK93</f>
        <v>0</v>
      </c>
    </row>
    <row r="93" s="12" customFormat="1" ht="22.8" customHeight="1">
      <c r="A93" s="12"/>
      <c r="B93" s="198"/>
      <c r="C93" s="199"/>
      <c r="D93" s="200" t="s">
        <v>76</v>
      </c>
      <c r="E93" s="212" t="s">
        <v>318</v>
      </c>
      <c r="F93" s="212" t="s">
        <v>319</v>
      </c>
      <c r="G93" s="199"/>
      <c r="H93" s="199"/>
      <c r="I93" s="202"/>
      <c r="J93" s="213">
        <f>BK93</f>
        <v>0</v>
      </c>
      <c r="K93" s="199"/>
      <c r="L93" s="204"/>
      <c r="M93" s="205"/>
      <c r="N93" s="206"/>
      <c r="O93" s="206"/>
      <c r="P93" s="207">
        <f>SUM(P94:P97)</f>
        <v>0</v>
      </c>
      <c r="Q93" s="206"/>
      <c r="R93" s="207">
        <f>SUM(R94:R97)</f>
        <v>0</v>
      </c>
      <c r="S93" s="206"/>
      <c r="T93" s="208">
        <f>SUM(T94:T97)</f>
        <v>0</v>
      </c>
      <c r="U93" s="12"/>
      <c r="V93" s="12"/>
      <c r="W93" s="12"/>
      <c r="X93" s="12"/>
      <c r="Y93" s="12"/>
      <c r="Z93" s="12"/>
      <c r="AA93" s="12"/>
      <c r="AB93" s="12"/>
      <c r="AC93" s="12"/>
      <c r="AD93" s="12"/>
      <c r="AE93" s="12"/>
      <c r="AR93" s="209" t="s">
        <v>81</v>
      </c>
      <c r="AT93" s="210" t="s">
        <v>76</v>
      </c>
      <c r="AU93" s="210" t="s">
        <v>81</v>
      </c>
      <c r="AY93" s="209" t="s">
        <v>170</v>
      </c>
      <c r="BK93" s="211">
        <f>SUM(BK94:BK97)</f>
        <v>0</v>
      </c>
    </row>
    <row r="94" s="2" customFormat="1" ht="44.25" customHeight="1">
      <c r="A94" s="40"/>
      <c r="B94" s="41"/>
      <c r="C94" s="214" t="s">
        <v>81</v>
      </c>
      <c r="D94" s="214" t="s">
        <v>172</v>
      </c>
      <c r="E94" s="215" t="s">
        <v>775</v>
      </c>
      <c r="F94" s="216" t="s">
        <v>776</v>
      </c>
      <c r="G94" s="217" t="s">
        <v>322</v>
      </c>
      <c r="H94" s="218">
        <v>1.8</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177</v>
      </c>
      <c r="AT94" s="225" t="s">
        <v>172</v>
      </c>
      <c r="AU94" s="225" t="s">
        <v>85</v>
      </c>
      <c r="AY94" s="19" t="s">
        <v>170</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177</v>
      </c>
      <c r="BM94" s="225" t="s">
        <v>85</v>
      </c>
    </row>
    <row r="95" s="2" customFormat="1" ht="33" customHeight="1">
      <c r="A95" s="40"/>
      <c r="B95" s="41"/>
      <c r="C95" s="214" t="s">
        <v>85</v>
      </c>
      <c r="D95" s="214" t="s">
        <v>172</v>
      </c>
      <c r="E95" s="215" t="s">
        <v>777</v>
      </c>
      <c r="F95" s="216" t="s">
        <v>778</v>
      </c>
      <c r="G95" s="217" t="s">
        <v>322</v>
      </c>
      <c r="H95" s="218">
        <v>1.8</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177</v>
      </c>
      <c r="AT95" s="225" t="s">
        <v>172</v>
      </c>
      <c r="AU95" s="225" t="s">
        <v>85</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177</v>
      </c>
    </row>
    <row r="96" s="2" customFormat="1" ht="44.25" customHeight="1">
      <c r="A96" s="40"/>
      <c r="B96" s="41"/>
      <c r="C96" s="214" t="s">
        <v>114</v>
      </c>
      <c r="D96" s="214" t="s">
        <v>172</v>
      </c>
      <c r="E96" s="215" t="s">
        <v>779</v>
      </c>
      <c r="F96" s="216" t="s">
        <v>780</v>
      </c>
      <c r="G96" s="217" t="s">
        <v>322</v>
      </c>
      <c r="H96" s="218">
        <v>18</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177</v>
      </c>
      <c r="AT96" s="225" t="s">
        <v>172</v>
      </c>
      <c r="AU96" s="225" t="s">
        <v>85</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177</v>
      </c>
      <c r="BM96" s="225" t="s">
        <v>203</v>
      </c>
    </row>
    <row r="97" s="2" customFormat="1" ht="44.25" customHeight="1">
      <c r="A97" s="40"/>
      <c r="B97" s="41"/>
      <c r="C97" s="214" t="s">
        <v>177</v>
      </c>
      <c r="D97" s="214" t="s">
        <v>172</v>
      </c>
      <c r="E97" s="215" t="s">
        <v>781</v>
      </c>
      <c r="F97" s="216" t="s">
        <v>782</v>
      </c>
      <c r="G97" s="217" t="s">
        <v>322</v>
      </c>
      <c r="H97" s="218">
        <v>1.8</v>
      </c>
      <c r="I97" s="219"/>
      <c r="J97" s="220">
        <f>ROUND(I97*H97,2)</f>
        <v>0</v>
      </c>
      <c r="K97" s="216" t="s">
        <v>19</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177</v>
      </c>
      <c r="AT97" s="225" t="s">
        <v>172</v>
      </c>
      <c r="AU97" s="225" t="s">
        <v>85</v>
      </c>
      <c r="AY97" s="19" t="s">
        <v>170</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177</v>
      </c>
      <c r="BM97" s="225" t="s">
        <v>226</v>
      </c>
    </row>
    <row r="98" s="12" customFormat="1" ht="25.92" customHeight="1">
      <c r="A98" s="12"/>
      <c r="B98" s="198"/>
      <c r="C98" s="199"/>
      <c r="D98" s="200" t="s">
        <v>76</v>
      </c>
      <c r="E98" s="201" t="s">
        <v>359</v>
      </c>
      <c r="F98" s="201" t="s">
        <v>360</v>
      </c>
      <c r="G98" s="199"/>
      <c r="H98" s="199"/>
      <c r="I98" s="202"/>
      <c r="J98" s="203">
        <f>BK98</f>
        <v>0</v>
      </c>
      <c r="K98" s="199"/>
      <c r="L98" s="204"/>
      <c r="M98" s="205"/>
      <c r="N98" s="206"/>
      <c r="O98" s="206"/>
      <c r="P98" s="207">
        <f>P99+P114</f>
        <v>0</v>
      </c>
      <c r="Q98" s="206"/>
      <c r="R98" s="207">
        <f>R99+R114</f>
        <v>0</v>
      </c>
      <c r="S98" s="206"/>
      <c r="T98" s="208">
        <f>T99+T114</f>
        <v>0</v>
      </c>
      <c r="U98" s="12"/>
      <c r="V98" s="12"/>
      <c r="W98" s="12"/>
      <c r="X98" s="12"/>
      <c r="Y98" s="12"/>
      <c r="Z98" s="12"/>
      <c r="AA98" s="12"/>
      <c r="AB98" s="12"/>
      <c r="AC98" s="12"/>
      <c r="AD98" s="12"/>
      <c r="AE98" s="12"/>
      <c r="AR98" s="209" t="s">
        <v>85</v>
      </c>
      <c r="AT98" s="210" t="s">
        <v>76</v>
      </c>
      <c r="AU98" s="210" t="s">
        <v>77</v>
      </c>
      <c r="AY98" s="209" t="s">
        <v>170</v>
      </c>
      <c r="BK98" s="211">
        <f>BK99+BK114</f>
        <v>0</v>
      </c>
    </row>
    <row r="99" s="12" customFormat="1" ht="22.8" customHeight="1">
      <c r="A99" s="12"/>
      <c r="B99" s="198"/>
      <c r="C99" s="199"/>
      <c r="D99" s="200" t="s">
        <v>76</v>
      </c>
      <c r="E99" s="212" t="s">
        <v>783</v>
      </c>
      <c r="F99" s="212" t="s">
        <v>784</v>
      </c>
      <c r="G99" s="199"/>
      <c r="H99" s="199"/>
      <c r="I99" s="202"/>
      <c r="J99" s="213">
        <f>BK99</f>
        <v>0</v>
      </c>
      <c r="K99" s="199"/>
      <c r="L99" s="204"/>
      <c r="M99" s="205"/>
      <c r="N99" s="206"/>
      <c r="O99" s="206"/>
      <c r="P99" s="207">
        <f>SUM(P100:P113)</f>
        <v>0</v>
      </c>
      <c r="Q99" s="206"/>
      <c r="R99" s="207">
        <f>SUM(R100:R113)</f>
        <v>0</v>
      </c>
      <c r="S99" s="206"/>
      <c r="T99" s="208">
        <f>SUM(T100:T113)</f>
        <v>0</v>
      </c>
      <c r="U99" s="12"/>
      <c r="V99" s="12"/>
      <c r="W99" s="12"/>
      <c r="X99" s="12"/>
      <c r="Y99" s="12"/>
      <c r="Z99" s="12"/>
      <c r="AA99" s="12"/>
      <c r="AB99" s="12"/>
      <c r="AC99" s="12"/>
      <c r="AD99" s="12"/>
      <c r="AE99" s="12"/>
      <c r="AR99" s="209" t="s">
        <v>85</v>
      </c>
      <c r="AT99" s="210" t="s">
        <v>76</v>
      </c>
      <c r="AU99" s="210" t="s">
        <v>81</v>
      </c>
      <c r="AY99" s="209" t="s">
        <v>170</v>
      </c>
      <c r="BK99" s="211">
        <f>SUM(BK100:BK113)</f>
        <v>0</v>
      </c>
    </row>
    <row r="100" s="2" customFormat="1" ht="24.15" customHeight="1">
      <c r="A100" s="40"/>
      <c r="B100" s="41"/>
      <c r="C100" s="214" t="s">
        <v>207</v>
      </c>
      <c r="D100" s="214" t="s">
        <v>172</v>
      </c>
      <c r="E100" s="215" t="s">
        <v>785</v>
      </c>
      <c r="F100" s="216" t="s">
        <v>786</v>
      </c>
      <c r="G100" s="217" t="s">
        <v>385</v>
      </c>
      <c r="H100" s="218">
        <v>90</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278</v>
      </c>
      <c r="AT100" s="225" t="s">
        <v>172</v>
      </c>
      <c r="AU100" s="225" t="s">
        <v>85</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237</v>
      </c>
    </row>
    <row r="101" s="2" customFormat="1" ht="37.8" customHeight="1">
      <c r="A101" s="40"/>
      <c r="B101" s="41"/>
      <c r="C101" s="214" t="s">
        <v>203</v>
      </c>
      <c r="D101" s="214" t="s">
        <v>172</v>
      </c>
      <c r="E101" s="215" t="s">
        <v>787</v>
      </c>
      <c r="F101" s="216" t="s">
        <v>788</v>
      </c>
      <c r="G101" s="217" t="s">
        <v>385</v>
      </c>
      <c r="H101" s="218">
        <v>126</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278</v>
      </c>
      <c r="AT101" s="225" t="s">
        <v>172</v>
      </c>
      <c r="AU101" s="225" t="s">
        <v>85</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8</v>
      </c>
    </row>
    <row r="102" s="2" customFormat="1" ht="55.5" customHeight="1">
      <c r="A102" s="40"/>
      <c r="B102" s="41"/>
      <c r="C102" s="214" t="s">
        <v>220</v>
      </c>
      <c r="D102" s="214" t="s">
        <v>172</v>
      </c>
      <c r="E102" s="215" t="s">
        <v>789</v>
      </c>
      <c r="F102" s="216" t="s">
        <v>790</v>
      </c>
      <c r="G102" s="217" t="s">
        <v>385</v>
      </c>
      <c r="H102" s="218">
        <v>18</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278</v>
      </c>
      <c r="AT102" s="225" t="s">
        <v>172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278</v>
      </c>
      <c r="BM102" s="225" t="s">
        <v>259</v>
      </c>
    </row>
    <row r="103" s="2" customFormat="1" ht="37.8" customHeight="1">
      <c r="A103" s="40"/>
      <c r="B103" s="41"/>
      <c r="C103" s="214" t="s">
        <v>226</v>
      </c>
      <c r="D103" s="214" t="s">
        <v>172</v>
      </c>
      <c r="E103" s="215" t="s">
        <v>791</v>
      </c>
      <c r="F103" s="216" t="s">
        <v>792</v>
      </c>
      <c r="G103" s="217" t="s">
        <v>385</v>
      </c>
      <c r="H103" s="218">
        <v>58.5</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278</v>
      </c>
      <c r="AT103" s="225" t="s">
        <v>172</v>
      </c>
      <c r="AU103" s="225" t="s">
        <v>85</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278</v>
      </c>
      <c r="BM103" s="225" t="s">
        <v>278</v>
      </c>
    </row>
    <row r="104" s="2" customFormat="1" ht="37.8" customHeight="1">
      <c r="A104" s="40"/>
      <c r="B104" s="41"/>
      <c r="C104" s="214" t="s">
        <v>232</v>
      </c>
      <c r="D104" s="214" t="s">
        <v>172</v>
      </c>
      <c r="E104" s="215" t="s">
        <v>793</v>
      </c>
      <c r="F104" s="216" t="s">
        <v>794</v>
      </c>
      <c r="G104" s="217" t="s">
        <v>385</v>
      </c>
      <c r="H104" s="218">
        <v>67.5</v>
      </c>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278</v>
      </c>
      <c r="AT104" s="225" t="s">
        <v>172</v>
      </c>
      <c r="AU104" s="225" t="s">
        <v>85</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278</v>
      </c>
      <c r="BM104" s="225" t="s">
        <v>292</v>
      </c>
    </row>
    <row r="105" s="2" customFormat="1" ht="37.8" customHeight="1">
      <c r="A105" s="40"/>
      <c r="B105" s="41"/>
      <c r="C105" s="214" t="s">
        <v>237</v>
      </c>
      <c r="D105" s="214" t="s">
        <v>172</v>
      </c>
      <c r="E105" s="215" t="s">
        <v>795</v>
      </c>
      <c r="F105" s="216" t="s">
        <v>796</v>
      </c>
      <c r="G105" s="217" t="s">
        <v>385</v>
      </c>
      <c r="H105" s="218">
        <v>9</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278</v>
      </c>
      <c r="AT105" s="225" t="s">
        <v>172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278</v>
      </c>
      <c r="BM105" s="225" t="s">
        <v>311</v>
      </c>
    </row>
    <row r="106" s="2" customFormat="1" ht="37.8" customHeight="1">
      <c r="A106" s="40"/>
      <c r="B106" s="41"/>
      <c r="C106" s="214" t="s">
        <v>245</v>
      </c>
      <c r="D106" s="214" t="s">
        <v>172</v>
      </c>
      <c r="E106" s="215" t="s">
        <v>797</v>
      </c>
      <c r="F106" s="216" t="s">
        <v>798</v>
      </c>
      <c r="G106" s="217" t="s">
        <v>385</v>
      </c>
      <c r="H106" s="218">
        <v>9</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278</v>
      </c>
      <c r="AT106" s="225" t="s">
        <v>172</v>
      </c>
      <c r="AU106" s="225" t="s">
        <v>85</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278</v>
      </c>
      <c r="BM106" s="225" t="s">
        <v>325</v>
      </c>
    </row>
    <row r="107" s="2" customFormat="1" ht="33" customHeight="1">
      <c r="A107" s="40"/>
      <c r="B107" s="41"/>
      <c r="C107" s="214" t="s">
        <v>8</v>
      </c>
      <c r="D107" s="214" t="s">
        <v>172</v>
      </c>
      <c r="E107" s="215" t="s">
        <v>799</v>
      </c>
      <c r="F107" s="216" t="s">
        <v>800</v>
      </c>
      <c r="G107" s="217" t="s">
        <v>385</v>
      </c>
      <c r="H107" s="218">
        <v>118</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278</v>
      </c>
      <c r="AT107" s="225" t="s">
        <v>172</v>
      </c>
      <c r="AU107" s="225" t="s">
        <v>85</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278</v>
      </c>
      <c r="BM107" s="225" t="s">
        <v>336</v>
      </c>
    </row>
    <row r="108" s="2" customFormat="1" ht="44.25" customHeight="1">
      <c r="A108" s="40"/>
      <c r="B108" s="41"/>
      <c r="C108" s="214" t="s">
        <v>254</v>
      </c>
      <c r="D108" s="214" t="s">
        <v>172</v>
      </c>
      <c r="E108" s="215" t="s">
        <v>801</v>
      </c>
      <c r="F108" s="216" t="s">
        <v>802</v>
      </c>
      <c r="G108" s="217" t="s">
        <v>455</v>
      </c>
      <c r="H108" s="266"/>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278</v>
      </c>
      <c r="AT108" s="225" t="s">
        <v>172</v>
      </c>
      <c r="AU108" s="225" t="s">
        <v>85</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278</v>
      </c>
      <c r="BM108" s="225" t="s">
        <v>347</v>
      </c>
    </row>
    <row r="109" s="2" customFormat="1" ht="24.15" customHeight="1">
      <c r="A109" s="40"/>
      <c r="B109" s="41"/>
      <c r="C109" s="214" t="s">
        <v>259</v>
      </c>
      <c r="D109" s="214" t="s">
        <v>172</v>
      </c>
      <c r="E109" s="215" t="s">
        <v>803</v>
      </c>
      <c r="F109" s="216" t="s">
        <v>804</v>
      </c>
      <c r="G109" s="217" t="s">
        <v>805</v>
      </c>
      <c r="H109" s="218">
        <v>18</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278</v>
      </c>
      <c r="AT109" s="225" t="s">
        <v>172</v>
      </c>
      <c r="AU109" s="225" t="s">
        <v>85</v>
      </c>
      <c r="AY109" s="19" t="s">
        <v>170</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278</v>
      </c>
      <c r="BM109" s="225" t="s">
        <v>363</v>
      </c>
    </row>
    <row r="110" s="2" customFormat="1" ht="16.5" customHeight="1">
      <c r="A110" s="40"/>
      <c r="B110" s="41"/>
      <c r="C110" s="214" t="s">
        <v>269</v>
      </c>
      <c r="D110" s="214" t="s">
        <v>172</v>
      </c>
      <c r="E110" s="215" t="s">
        <v>806</v>
      </c>
      <c r="F110" s="216" t="s">
        <v>807</v>
      </c>
      <c r="G110" s="217" t="s">
        <v>805</v>
      </c>
      <c r="H110" s="218">
        <v>18</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278</v>
      </c>
      <c r="AT110" s="225" t="s">
        <v>172</v>
      </c>
      <c r="AU110" s="225" t="s">
        <v>85</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278</v>
      </c>
      <c r="BM110" s="225" t="s">
        <v>375</v>
      </c>
    </row>
    <row r="111" s="2" customFormat="1" ht="44.25" customHeight="1">
      <c r="A111" s="40"/>
      <c r="B111" s="41"/>
      <c r="C111" s="214" t="s">
        <v>278</v>
      </c>
      <c r="D111" s="214" t="s">
        <v>172</v>
      </c>
      <c r="E111" s="215" t="s">
        <v>808</v>
      </c>
      <c r="F111" s="216" t="s">
        <v>809</v>
      </c>
      <c r="G111" s="217" t="s">
        <v>805</v>
      </c>
      <c r="H111" s="218">
        <v>9</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278</v>
      </c>
      <c r="AT111" s="225" t="s">
        <v>172</v>
      </c>
      <c r="AU111" s="225" t="s">
        <v>85</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278</v>
      </c>
      <c r="BM111" s="225" t="s">
        <v>386</v>
      </c>
    </row>
    <row r="112" s="2" customFormat="1" ht="24.15" customHeight="1">
      <c r="A112" s="40"/>
      <c r="B112" s="41"/>
      <c r="C112" s="214" t="s">
        <v>285</v>
      </c>
      <c r="D112" s="214" t="s">
        <v>172</v>
      </c>
      <c r="E112" s="215" t="s">
        <v>810</v>
      </c>
      <c r="F112" s="216" t="s">
        <v>811</v>
      </c>
      <c r="G112" s="217" t="s">
        <v>805</v>
      </c>
      <c r="H112" s="218">
        <v>18</v>
      </c>
      <c r="I112" s="219"/>
      <c r="J112" s="220">
        <f>ROUND(I112*H112,2)</f>
        <v>0</v>
      </c>
      <c r="K112" s="216" t="s">
        <v>19</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278</v>
      </c>
      <c r="AT112" s="225" t="s">
        <v>172</v>
      </c>
      <c r="AU112" s="225" t="s">
        <v>85</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278</v>
      </c>
      <c r="BM112" s="225" t="s">
        <v>400</v>
      </c>
    </row>
    <row r="113" s="2" customFormat="1" ht="16.5" customHeight="1">
      <c r="A113" s="40"/>
      <c r="B113" s="41"/>
      <c r="C113" s="214" t="s">
        <v>292</v>
      </c>
      <c r="D113" s="214" t="s">
        <v>172</v>
      </c>
      <c r="E113" s="215" t="s">
        <v>812</v>
      </c>
      <c r="F113" s="216" t="s">
        <v>813</v>
      </c>
      <c r="G113" s="217" t="s">
        <v>385</v>
      </c>
      <c r="H113" s="218">
        <v>97</v>
      </c>
      <c r="I113" s="219"/>
      <c r="J113" s="220">
        <f>ROUND(I113*H113,2)</f>
        <v>0</v>
      </c>
      <c r="K113" s="216" t="s">
        <v>19</v>
      </c>
      <c r="L113" s="46"/>
      <c r="M113" s="221" t="s">
        <v>19</v>
      </c>
      <c r="N113" s="222"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278</v>
      </c>
      <c r="AT113" s="225" t="s">
        <v>172</v>
      </c>
      <c r="AU113" s="225" t="s">
        <v>85</v>
      </c>
      <c r="AY113" s="19" t="s">
        <v>170</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278</v>
      </c>
      <c r="BM113" s="225" t="s">
        <v>411</v>
      </c>
    </row>
    <row r="114" s="12" customFormat="1" ht="22.8" customHeight="1">
      <c r="A114" s="12"/>
      <c r="B114" s="198"/>
      <c r="C114" s="199"/>
      <c r="D114" s="200" t="s">
        <v>76</v>
      </c>
      <c r="E114" s="212" t="s">
        <v>814</v>
      </c>
      <c r="F114" s="212" t="s">
        <v>815</v>
      </c>
      <c r="G114" s="199"/>
      <c r="H114" s="199"/>
      <c r="I114" s="202"/>
      <c r="J114" s="213">
        <f>BK114</f>
        <v>0</v>
      </c>
      <c r="K114" s="199"/>
      <c r="L114" s="204"/>
      <c r="M114" s="205"/>
      <c r="N114" s="206"/>
      <c r="O114" s="206"/>
      <c r="P114" s="207">
        <f>SUM(P115:P140)</f>
        <v>0</v>
      </c>
      <c r="Q114" s="206"/>
      <c r="R114" s="207">
        <f>SUM(R115:R140)</f>
        <v>0</v>
      </c>
      <c r="S114" s="206"/>
      <c r="T114" s="208">
        <f>SUM(T115:T140)</f>
        <v>0</v>
      </c>
      <c r="U114" s="12"/>
      <c r="V114" s="12"/>
      <c r="W114" s="12"/>
      <c r="X114" s="12"/>
      <c r="Y114" s="12"/>
      <c r="Z114" s="12"/>
      <c r="AA114" s="12"/>
      <c r="AB114" s="12"/>
      <c r="AC114" s="12"/>
      <c r="AD114" s="12"/>
      <c r="AE114" s="12"/>
      <c r="AR114" s="209" t="s">
        <v>81</v>
      </c>
      <c r="AT114" s="210" t="s">
        <v>76</v>
      </c>
      <c r="AU114" s="210" t="s">
        <v>81</v>
      </c>
      <c r="AY114" s="209" t="s">
        <v>170</v>
      </c>
      <c r="BK114" s="211">
        <f>SUM(BK115:BK140)</f>
        <v>0</v>
      </c>
    </row>
    <row r="115" s="2" customFormat="1" ht="24.15" customHeight="1">
      <c r="A115" s="40"/>
      <c r="B115" s="41"/>
      <c r="C115" s="214" t="s">
        <v>302</v>
      </c>
      <c r="D115" s="214" t="s">
        <v>172</v>
      </c>
      <c r="E115" s="215" t="s">
        <v>816</v>
      </c>
      <c r="F115" s="216" t="s">
        <v>817</v>
      </c>
      <c r="G115" s="217" t="s">
        <v>818</v>
      </c>
      <c r="H115" s="218">
        <v>9</v>
      </c>
      <c r="I115" s="219"/>
      <c r="J115" s="220">
        <f>ROUND(I115*H115,2)</f>
        <v>0</v>
      </c>
      <c r="K115" s="216" t="s">
        <v>19</v>
      </c>
      <c r="L115" s="46"/>
      <c r="M115" s="221" t="s">
        <v>19</v>
      </c>
      <c r="N115" s="222"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177</v>
      </c>
      <c r="AT115" s="225" t="s">
        <v>172</v>
      </c>
      <c r="AU115" s="225" t="s">
        <v>85</v>
      </c>
      <c r="AY115" s="19" t="s">
        <v>170</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177</v>
      </c>
      <c r="BM115" s="225" t="s">
        <v>421</v>
      </c>
    </row>
    <row r="116" s="2" customFormat="1" ht="24.15" customHeight="1">
      <c r="A116" s="40"/>
      <c r="B116" s="41"/>
      <c r="C116" s="214" t="s">
        <v>311</v>
      </c>
      <c r="D116" s="214" t="s">
        <v>172</v>
      </c>
      <c r="E116" s="215" t="s">
        <v>819</v>
      </c>
      <c r="F116" s="216" t="s">
        <v>820</v>
      </c>
      <c r="G116" s="217" t="s">
        <v>818</v>
      </c>
      <c r="H116" s="218">
        <v>9</v>
      </c>
      <c r="I116" s="219"/>
      <c r="J116" s="220">
        <f>ROUND(I116*H116,2)</f>
        <v>0</v>
      </c>
      <c r="K116" s="216" t="s">
        <v>19</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177</v>
      </c>
      <c r="AT116" s="225" t="s">
        <v>172</v>
      </c>
      <c r="AU116" s="225" t="s">
        <v>85</v>
      </c>
      <c r="AY116" s="19" t="s">
        <v>170</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177</v>
      </c>
      <c r="BM116" s="225" t="s">
        <v>432</v>
      </c>
    </row>
    <row r="117" s="2" customFormat="1" ht="24.15" customHeight="1">
      <c r="A117" s="40"/>
      <c r="B117" s="41"/>
      <c r="C117" s="214" t="s">
        <v>7</v>
      </c>
      <c r="D117" s="214" t="s">
        <v>172</v>
      </c>
      <c r="E117" s="215" t="s">
        <v>821</v>
      </c>
      <c r="F117" s="216" t="s">
        <v>822</v>
      </c>
      <c r="G117" s="217" t="s">
        <v>818</v>
      </c>
      <c r="H117" s="218">
        <v>9</v>
      </c>
      <c r="I117" s="219"/>
      <c r="J117" s="220">
        <f>ROUND(I117*H117,2)</f>
        <v>0</v>
      </c>
      <c r="K117" s="216" t="s">
        <v>19</v>
      </c>
      <c r="L117" s="46"/>
      <c r="M117" s="221" t="s">
        <v>19</v>
      </c>
      <c r="N117" s="222" t="s">
        <v>48</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177</v>
      </c>
      <c r="AT117" s="225" t="s">
        <v>172</v>
      </c>
      <c r="AU117" s="225" t="s">
        <v>85</v>
      </c>
      <c r="AY117" s="19" t="s">
        <v>170</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177</v>
      </c>
      <c r="BM117" s="225" t="s">
        <v>443</v>
      </c>
    </row>
    <row r="118" s="2" customFormat="1" ht="21.75" customHeight="1">
      <c r="A118" s="40"/>
      <c r="B118" s="41"/>
      <c r="C118" s="214" t="s">
        <v>325</v>
      </c>
      <c r="D118" s="214" t="s">
        <v>172</v>
      </c>
      <c r="E118" s="215" t="s">
        <v>823</v>
      </c>
      <c r="F118" s="216" t="s">
        <v>824</v>
      </c>
      <c r="G118" s="217" t="s">
        <v>818</v>
      </c>
      <c r="H118" s="218">
        <v>9</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177</v>
      </c>
      <c r="AT118" s="225" t="s">
        <v>172</v>
      </c>
      <c r="AU118" s="225" t="s">
        <v>85</v>
      </c>
      <c r="AY118" s="19" t="s">
        <v>170</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177</v>
      </c>
      <c r="BM118" s="225" t="s">
        <v>452</v>
      </c>
    </row>
    <row r="119" s="2" customFormat="1" ht="16.5" customHeight="1">
      <c r="A119" s="40"/>
      <c r="B119" s="41"/>
      <c r="C119" s="214" t="s">
        <v>331</v>
      </c>
      <c r="D119" s="214" t="s">
        <v>172</v>
      </c>
      <c r="E119" s="215" t="s">
        <v>825</v>
      </c>
      <c r="F119" s="216" t="s">
        <v>826</v>
      </c>
      <c r="G119" s="217" t="s">
        <v>818</v>
      </c>
      <c r="H119" s="218">
        <v>36</v>
      </c>
      <c r="I119" s="219"/>
      <c r="J119" s="220">
        <f>ROUND(I119*H119,2)</f>
        <v>0</v>
      </c>
      <c r="K119" s="216" t="s">
        <v>19</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177</v>
      </c>
      <c r="AT119" s="225" t="s">
        <v>172</v>
      </c>
      <c r="AU119" s="225" t="s">
        <v>85</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467</v>
      </c>
    </row>
    <row r="120" s="2" customFormat="1" ht="16.5" customHeight="1">
      <c r="A120" s="40"/>
      <c r="B120" s="41"/>
      <c r="C120" s="214" t="s">
        <v>336</v>
      </c>
      <c r="D120" s="214" t="s">
        <v>172</v>
      </c>
      <c r="E120" s="215" t="s">
        <v>827</v>
      </c>
      <c r="F120" s="216" t="s">
        <v>828</v>
      </c>
      <c r="G120" s="217" t="s">
        <v>818</v>
      </c>
      <c r="H120" s="218">
        <v>9</v>
      </c>
      <c r="I120" s="219"/>
      <c r="J120" s="220">
        <f>ROUND(I120*H120,2)</f>
        <v>0</v>
      </c>
      <c r="K120" s="216" t="s">
        <v>19</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177</v>
      </c>
      <c r="AT120" s="225" t="s">
        <v>172</v>
      </c>
      <c r="AU120" s="225" t="s">
        <v>85</v>
      </c>
      <c r="AY120" s="19" t="s">
        <v>170</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177</v>
      </c>
      <c r="BM120" s="225" t="s">
        <v>478</v>
      </c>
    </row>
    <row r="121" s="2" customFormat="1" ht="21.75" customHeight="1">
      <c r="A121" s="40"/>
      <c r="B121" s="41"/>
      <c r="C121" s="214" t="s">
        <v>341</v>
      </c>
      <c r="D121" s="214" t="s">
        <v>172</v>
      </c>
      <c r="E121" s="215" t="s">
        <v>829</v>
      </c>
      <c r="F121" s="216" t="s">
        <v>830</v>
      </c>
      <c r="G121" s="217" t="s">
        <v>194</v>
      </c>
      <c r="H121" s="218">
        <v>9</v>
      </c>
      <c r="I121" s="219"/>
      <c r="J121" s="220">
        <f>ROUND(I121*H121,2)</f>
        <v>0</v>
      </c>
      <c r="K121" s="216" t="s">
        <v>19</v>
      </c>
      <c r="L121" s="46"/>
      <c r="M121" s="221" t="s">
        <v>19</v>
      </c>
      <c r="N121" s="222"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177</v>
      </c>
      <c r="AT121" s="225" t="s">
        <v>172</v>
      </c>
      <c r="AU121" s="225" t="s">
        <v>85</v>
      </c>
      <c r="AY121" s="19" t="s">
        <v>170</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177</v>
      </c>
      <c r="BM121" s="225" t="s">
        <v>487</v>
      </c>
    </row>
    <row r="122" s="2" customFormat="1" ht="44.25" customHeight="1">
      <c r="A122" s="40"/>
      <c r="B122" s="41"/>
      <c r="C122" s="214" t="s">
        <v>347</v>
      </c>
      <c r="D122" s="214" t="s">
        <v>172</v>
      </c>
      <c r="E122" s="215" t="s">
        <v>831</v>
      </c>
      <c r="F122" s="216" t="s">
        <v>832</v>
      </c>
      <c r="G122" s="217" t="s">
        <v>455</v>
      </c>
      <c r="H122" s="266"/>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177</v>
      </c>
      <c r="AT122" s="225" t="s">
        <v>172</v>
      </c>
      <c r="AU122" s="225" t="s">
        <v>85</v>
      </c>
      <c r="AY122" s="19" t="s">
        <v>170</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177</v>
      </c>
      <c r="BM122" s="225" t="s">
        <v>499</v>
      </c>
    </row>
    <row r="123" s="2" customFormat="1" ht="44.25" customHeight="1">
      <c r="A123" s="40"/>
      <c r="B123" s="41"/>
      <c r="C123" s="214" t="s">
        <v>354</v>
      </c>
      <c r="D123" s="214" t="s">
        <v>172</v>
      </c>
      <c r="E123" s="215" t="s">
        <v>833</v>
      </c>
      <c r="F123" s="216" t="s">
        <v>834</v>
      </c>
      <c r="G123" s="217" t="s">
        <v>805</v>
      </c>
      <c r="H123" s="218">
        <v>54</v>
      </c>
      <c r="I123" s="219"/>
      <c r="J123" s="220">
        <f>ROUND(I123*H123,2)</f>
        <v>0</v>
      </c>
      <c r="K123" s="216" t="s">
        <v>19</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177</v>
      </c>
      <c r="AT123" s="225" t="s">
        <v>172</v>
      </c>
      <c r="AU123" s="225" t="s">
        <v>85</v>
      </c>
      <c r="AY123" s="19" t="s">
        <v>170</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177</v>
      </c>
      <c r="BM123" s="225" t="s">
        <v>511</v>
      </c>
    </row>
    <row r="124" s="2" customFormat="1" ht="24.15" customHeight="1">
      <c r="A124" s="40"/>
      <c r="B124" s="41"/>
      <c r="C124" s="214" t="s">
        <v>363</v>
      </c>
      <c r="D124" s="214" t="s">
        <v>172</v>
      </c>
      <c r="E124" s="215" t="s">
        <v>835</v>
      </c>
      <c r="F124" s="216" t="s">
        <v>836</v>
      </c>
      <c r="G124" s="217" t="s">
        <v>805</v>
      </c>
      <c r="H124" s="218">
        <v>18</v>
      </c>
      <c r="I124" s="219"/>
      <c r="J124" s="220">
        <f>ROUND(I124*H124,2)</f>
        <v>0</v>
      </c>
      <c r="K124" s="216" t="s">
        <v>19</v>
      </c>
      <c r="L124" s="46"/>
      <c r="M124" s="221" t="s">
        <v>19</v>
      </c>
      <c r="N124" s="222" t="s">
        <v>48</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177</v>
      </c>
      <c r="AT124" s="225" t="s">
        <v>172</v>
      </c>
      <c r="AU124" s="225" t="s">
        <v>85</v>
      </c>
      <c r="AY124" s="19" t="s">
        <v>170</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177</v>
      </c>
      <c r="BM124" s="225" t="s">
        <v>522</v>
      </c>
    </row>
    <row r="125" s="2" customFormat="1" ht="24.15" customHeight="1">
      <c r="A125" s="40"/>
      <c r="B125" s="41"/>
      <c r="C125" s="214" t="s">
        <v>370</v>
      </c>
      <c r="D125" s="214" t="s">
        <v>172</v>
      </c>
      <c r="E125" s="215" t="s">
        <v>837</v>
      </c>
      <c r="F125" s="216" t="s">
        <v>838</v>
      </c>
      <c r="G125" s="217" t="s">
        <v>805</v>
      </c>
      <c r="H125" s="218">
        <v>18</v>
      </c>
      <c r="I125" s="219"/>
      <c r="J125" s="220">
        <f>ROUND(I125*H125,2)</f>
        <v>0</v>
      </c>
      <c r="K125" s="216" t="s">
        <v>19</v>
      </c>
      <c r="L125" s="46"/>
      <c r="M125" s="221" t="s">
        <v>19</v>
      </c>
      <c r="N125" s="222"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177</v>
      </c>
      <c r="AT125" s="225" t="s">
        <v>172</v>
      </c>
      <c r="AU125" s="225" t="s">
        <v>85</v>
      </c>
      <c r="AY125" s="19" t="s">
        <v>170</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177</v>
      </c>
      <c r="BM125" s="225" t="s">
        <v>534</v>
      </c>
    </row>
    <row r="126" s="2" customFormat="1" ht="24.15" customHeight="1">
      <c r="A126" s="40"/>
      <c r="B126" s="41"/>
      <c r="C126" s="214" t="s">
        <v>375</v>
      </c>
      <c r="D126" s="214" t="s">
        <v>172</v>
      </c>
      <c r="E126" s="215" t="s">
        <v>839</v>
      </c>
      <c r="F126" s="216" t="s">
        <v>840</v>
      </c>
      <c r="G126" s="217" t="s">
        <v>805</v>
      </c>
      <c r="H126" s="218">
        <v>9</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177</v>
      </c>
      <c r="AT126" s="225" t="s">
        <v>172</v>
      </c>
      <c r="AU126" s="225" t="s">
        <v>85</v>
      </c>
      <c r="AY126" s="19" t="s">
        <v>170</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177</v>
      </c>
      <c r="BM126" s="225" t="s">
        <v>546</v>
      </c>
    </row>
    <row r="127" s="2" customFormat="1" ht="16.5" customHeight="1">
      <c r="A127" s="40"/>
      <c r="B127" s="41"/>
      <c r="C127" s="214" t="s">
        <v>381</v>
      </c>
      <c r="D127" s="214" t="s">
        <v>172</v>
      </c>
      <c r="E127" s="215" t="s">
        <v>841</v>
      </c>
      <c r="F127" s="216" t="s">
        <v>842</v>
      </c>
      <c r="G127" s="217" t="s">
        <v>805</v>
      </c>
      <c r="H127" s="218">
        <v>9</v>
      </c>
      <c r="I127" s="219"/>
      <c r="J127" s="220">
        <f>ROUND(I127*H127,2)</f>
        <v>0</v>
      </c>
      <c r="K127" s="216" t="s">
        <v>19</v>
      </c>
      <c r="L127" s="46"/>
      <c r="M127" s="221" t="s">
        <v>19</v>
      </c>
      <c r="N127" s="222" t="s">
        <v>48</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177</v>
      </c>
      <c r="AT127" s="225" t="s">
        <v>172</v>
      </c>
      <c r="AU127" s="225" t="s">
        <v>85</v>
      </c>
      <c r="AY127" s="19" t="s">
        <v>170</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177</v>
      </c>
      <c r="BM127" s="225" t="s">
        <v>560</v>
      </c>
    </row>
    <row r="128" s="2" customFormat="1" ht="21.75" customHeight="1">
      <c r="A128" s="40"/>
      <c r="B128" s="41"/>
      <c r="C128" s="214" t="s">
        <v>386</v>
      </c>
      <c r="D128" s="214" t="s">
        <v>172</v>
      </c>
      <c r="E128" s="215" t="s">
        <v>843</v>
      </c>
      <c r="F128" s="216" t="s">
        <v>844</v>
      </c>
      <c r="G128" s="217" t="s">
        <v>805</v>
      </c>
      <c r="H128" s="218">
        <v>9</v>
      </c>
      <c r="I128" s="219"/>
      <c r="J128" s="220">
        <f>ROUND(I128*H128,2)</f>
        <v>0</v>
      </c>
      <c r="K128" s="216" t="s">
        <v>19</v>
      </c>
      <c r="L128" s="46"/>
      <c r="M128" s="221" t="s">
        <v>19</v>
      </c>
      <c r="N128" s="222"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177</v>
      </c>
      <c r="AT128" s="225" t="s">
        <v>172</v>
      </c>
      <c r="AU128" s="225" t="s">
        <v>85</v>
      </c>
      <c r="AY128" s="19" t="s">
        <v>170</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177</v>
      </c>
      <c r="BM128" s="225" t="s">
        <v>571</v>
      </c>
    </row>
    <row r="129" s="2" customFormat="1" ht="16.5" customHeight="1">
      <c r="A129" s="40"/>
      <c r="B129" s="41"/>
      <c r="C129" s="214" t="s">
        <v>394</v>
      </c>
      <c r="D129" s="214" t="s">
        <v>172</v>
      </c>
      <c r="E129" s="215" t="s">
        <v>845</v>
      </c>
      <c r="F129" s="216" t="s">
        <v>846</v>
      </c>
      <c r="G129" s="217" t="s">
        <v>805</v>
      </c>
      <c r="H129" s="218">
        <v>9</v>
      </c>
      <c r="I129" s="219"/>
      <c r="J129" s="220">
        <f>ROUND(I129*H129,2)</f>
        <v>0</v>
      </c>
      <c r="K129" s="216" t="s">
        <v>19</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177</v>
      </c>
      <c r="AT129" s="225" t="s">
        <v>172</v>
      </c>
      <c r="AU129" s="225" t="s">
        <v>85</v>
      </c>
      <c r="AY129" s="19" t="s">
        <v>170</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177</v>
      </c>
      <c r="BM129" s="225" t="s">
        <v>581</v>
      </c>
    </row>
    <row r="130" s="2" customFormat="1" ht="16.5" customHeight="1">
      <c r="A130" s="40"/>
      <c r="B130" s="41"/>
      <c r="C130" s="214" t="s">
        <v>400</v>
      </c>
      <c r="D130" s="214" t="s">
        <v>172</v>
      </c>
      <c r="E130" s="215" t="s">
        <v>847</v>
      </c>
      <c r="F130" s="216" t="s">
        <v>848</v>
      </c>
      <c r="G130" s="217" t="s">
        <v>805</v>
      </c>
      <c r="H130" s="218">
        <v>9</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177</v>
      </c>
      <c r="AT130" s="225" t="s">
        <v>172</v>
      </c>
      <c r="AU130" s="225" t="s">
        <v>85</v>
      </c>
      <c r="AY130" s="19" t="s">
        <v>170</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177</v>
      </c>
      <c r="BM130" s="225" t="s">
        <v>592</v>
      </c>
    </row>
    <row r="131" s="2" customFormat="1" ht="24.15" customHeight="1">
      <c r="A131" s="40"/>
      <c r="B131" s="41"/>
      <c r="C131" s="214" t="s">
        <v>405</v>
      </c>
      <c r="D131" s="214" t="s">
        <v>172</v>
      </c>
      <c r="E131" s="215" t="s">
        <v>849</v>
      </c>
      <c r="F131" s="216" t="s">
        <v>850</v>
      </c>
      <c r="G131" s="217" t="s">
        <v>805</v>
      </c>
      <c r="H131" s="218">
        <v>9</v>
      </c>
      <c r="I131" s="219"/>
      <c r="J131" s="220">
        <f>ROUND(I131*H131,2)</f>
        <v>0</v>
      </c>
      <c r="K131" s="216" t="s">
        <v>19</v>
      </c>
      <c r="L131" s="46"/>
      <c r="M131" s="221" t="s">
        <v>19</v>
      </c>
      <c r="N131" s="222"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177</v>
      </c>
      <c r="AT131" s="225" t="s">
        <v>172</v>
      </c>
      <c r="AU131" s="225" t="s">
        <v>85</v>
      </c>
      <c r="AY131" s="19" t="s">
        <v>170</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177</v>
      </c>
      <c r="BM131" s="225" t="s">
        <v>602</v>
      </c>
    </row>
    <row r="132" s="2" customFormat="1" ht="16.5" customHeight="1">
      <c r="A132" s="40"/>
      <c r="B132" s="41"/>
      <c r="C132" s="214" t="s">
        <v>411</v>
      </c>
      <c r="D132" s="214" t="s">
        <v>172</v>
      </c>
      <c r="E132" s="215" t="s">
        <v>851</v>
      </c>
      <c r="F132" s="216" t="s">
        <v>852</v>
      </c>
      <c r="G132" s="217" t="s">
        <v>805</v>
      </c>
      <c r="H132" s="218">
        <v>9</v>
      </c>
      <c r="I132" s="219"/>
      <c r="J132" s="220">
        <f>ROUND(I132*H132,2)</f>
        <v>0</v>
      </c>
      <c r="K132" s="216" t="s">
        <v>19</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177</v>
      </c>
      <c r="AT132" s="225" t="s">
        <v>172</v>
      </c>
      <c r="AU132" s="225" t="s">
        <v>85</v>
      </c>
      <c r="AY132" s="19" t="s">
        <v>170</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177</v>
      </c>
      <c r="BM132" s="225" t="s">
        <v>615</v>
      </c>
    </row>
    <row r="133" s="2" customFormat="1" ht="24.15" customHeight="1">
      <c r="A133" s="40"/>
      <c r="B133" s="41"/>
      <c r="C133" s="214" t="s">
        <v>415</v>
      </c>
      <c r="D133" s="214" t="s">
        <v>172</v>
      </c>
      <c r="E133" s="215" t="s">
        <v>853</v>
      </c>
      <c r="F133" s="216" t="s">
        <v>854</v>
      </c>
      <c r="G133" s="217" t="s">
        <v>805</v>
      </c>
      <c r="H133" s="218">
        <v>9</v>
      </c>
      <c r="I133" s="219"/>
      <c r="J133" s="220">
        <f>ROUND(I133*H133,2)</f>
        <v>0</v>
      </c>
      <c r="K133" s="216" t="s">
        <v>19</v>
      </c>
      <c r="L133" s="46"/>
      <c r="M133" s="221" t="s">
        <v>19</v>
      </c>
      <c r="N133" s="222" t="s">
        <v>48</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177</v>
      </c>
      <c r="AT133" s="225" t="s">
        <v>172</v>
      </c>
      <c r="AU133" s="225" t="s">
        <v>85</v>
      </c>
      <c r="AY133" s="19" t="s">
        <v>170</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177</v>
      </c>
      <c r="BM133" s="225" t="s">
        <v>631</v>
      </c>
    </row>
    <row r="134" s="2" customFormat="1" ht="24.15" customHeight="1">
      <c r="A134" s="40"/>
      <c r="B134" s="41"/>
      <c r="C134" s="214" t="s">
        <v>421</v>
      </c>
      <c r="D134" s="214" t="s">
        <v>172</v>
      </c>
      <c r="E134" s="215" t="s">
        <v>855</v>
      </c>
      <c r="F134" s="216" t="s">
        <v>856</v>
      </c>
      <c r="G134" s="217" t="s">
        <v>805</v>
      </c>
      <c r="H134" s="218">
        <v>9</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177</v>
      </c>
      <c r="AT134" s="225" t="s">
        <v>172</v>
      </c>
      <c r="AU134" s="225" t="s">
        <v>85</v>
      </c>
      <c r="AY134" s="19" t="s">
        <v>170</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177</v>
      </c>
      <c r="BM134" s="225" t="s">
        <v>645</v>
      </c>
    </row>
    <row r="135" s="2" customFormat="1" ht="24.15" customHeight="1">
      <c r="A135" s="40"/>
      <c r="B135" s="41"/>
      <c r="C135" s="214" t="s">
        <v>425</v>
      </c>
      <c r="D135" s="214" t="s">
        <v>172</v>
      </c>
      <c r="E135" s="215" t="s">
        <v>857</v>
      </c>
      <c r="F135" s="216" t="s">
        <v>858</v>
      </c>
      <c r="G135" s="217" t="s">
        <v>805</v>
      </c>
      <c r="H135" s="218">
        <v>9</v>
      </c>
      <c r="I135" s="219"/>
      <c r="J135" s="220">
        <f>ROUND(I135*H135,2)</f>
        <v>0</v>
      </c>
      <c r="K135" s="216" t="s">
        <v>19</v>
      </c>
      <c r="L135" s="46"/>
      <c r="M135" s="221" t="s">
        <v>19</v>
      </c>
      <c r="N135" s="222" t="s">
        <v>48</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177</v>
      </c>
      <c r="AT135" s="225" t="s">
        <v>172</v>
      </c>
      <c r="AU135" s="225" t="s">
        <v>85</v>
      </c>
      <c r="AY135" s="19" t="s">
        <v>170</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177</v>
      </c>
      <c r="BM135" s="225" t="s">
        <v>657</v>
      </c>
    </row>
    <row r="136" s="2" customFormat="1" ht="44.25" customHeight="1">
      <c r="A136" s="40"/>
      <c r="B136" s="41"/>
      <c r="C136" s="214" t="s">
        <v>432</v>
      </c>
      <c r="D136" s="214" t="s">
        <v>172</v>
      </c>
      <c r="E136" s="215" t="s">
        <v>859</v>
      </c>
      <c r="F136" s="216" t="s">
        <v>860</v>
      </c>
      <c r="G136" s="217" t="s">
        <v>805</v>
      </c>
      <c r="H136" s="218">
        <v>9</v>
      </c>
      <c r="I136" s="219"/>
      <c r="J136" s="220">
        <f>ROUND(I136*H136,2)</f>
        <v>0</v>
      </c>
      <c r="K136" s="216" t="s">
        <v>19</v>
      </c>
      <c r="L136" s="46"/>
      <c r="M136" s="221" t="s">
        <v>19</v>
      </c>
      <c r="N136" s="222" t="s">
        <v>48</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177</v>
      </c>
      <c r="AT136" s="225" t="s">
        <v>172</v>
      </c>
      <c r="AU136" s="225" t="s">
        <v>85</v>
      </c>
      <c r="AY136" s="19" t="s">
        <v>170</v>
      </c>
      <c r="BE136" s="226">
        <f>IF(N136="základní",J136,0)</f>
        <v>0</v>
      </c>
      <c r="BF136" s="226">
        <f>IF(N136="snížená",J136,0)</f>
        <v>0</v>
      </c>
      <c r="BG136" s="226">
        <f>IF(N136="zákl. přenesená",J136,0)</f>
        <v>0</v>
      </c>
      <c r="BH136" s="226">
        <f>IF(N136="sníž. přenesená",J136,0)</f>
        <v>0</v>
      </c>
      <c r="BI136" s="226">
        <f>IF(N136="nulová",J136,0)</f>
        <v>0</v>
      </c>
      <c r="BJ136" s="19" t="s">
        <v>81</v>
      </c>
      <c r="BK136" s="226">
        <f>ROUND(I136*H136,2)</f>
        <v>0</v>
      </c>
      <c r="BL136" s="19" t="s">
        <v>177</v>
      </c>
      <c r="BM136" s="225" t="s">
        <v>671</v>
      </c>
    </row>
    <row r="137" s="2" customFormat="1" ht="24.15" customHeight="1">
      <c r="A137" s="40"/>
      <c r="B137" s="41"/>
      <c r="C137" s="214" t="s">
        <v>437</v>
      </c>
      <c r="D137" s="214" t="s">
        <v>172</v>
      </c>
      <c r="E137" s="215" t="s">
        <v>861</v>
      </c>
      <c r="F137" s="216" t="s">
        <v>862</v>
      </c>
      <c r="G137" s="217" t="s">
        <v>805</v>
      </c>
      <c r="H137" s="218">
        <v>9</v>
      </c>
      <c r="I137" s="219"/>
      <c r="J137" s="220">
        <f>ROUND(I137*H137,2)</f>
        <v>0</v>
      </c>
      <c r="K137" s="216" t="s">
        <v>19</v>
      </c>
      <c r="L137" s="46"/>
      <c r="M137" s="221" t="s">
        <v>19</v>
      </c>
      <c r="N137" s="222"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177</v>
      </c>
      <c r="AT137" s="225" t="s">
        <v>172</v>
      </c>
      <c r="AU137" s="225" t="s">
        <v>85</v>
      </c>
      <c r="AY137" s="19" t="s">
        <v>170</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177</v>
      </c>
      <c r="BM137" s="225" t="s">
        <v>682</v>
      </c>
    </row>
    <row r="138" s="2" customFormat="1" ht="24.15" customHeight="1">
      <c r="A138" s="40"/>
      <c r="B138" s="41"/>
      <c r="C138" s="214" t="s">
        <v>443</v>
      </c>
      <c r="D138" s="214" t="s">
        <v>172</v>
      </c>
      <c r="E138" s="215" t="s">
        <v>863</v>
      </c>
      <c r="F138" s="216" t="s">
        <v>864</v>
      </c>
      <c r="G138" s="217" t="s">
        <v>805</v>
      </c>
      <c r="H138" s="218">
        <v>9</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177</v>
      </c>
      <c r="AT138" s="225" t="s">
        <v>172</v>
      </c>
      <c r="AU138" s="225" t="s">
        <v>85</v>
      </c>
      <c r="AY138" s="19" t="s">
        <v>170</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177</v>
      </c>
      <c r="BM138" s="225" t="s">
        <v>695</v>
      </c>
    </row>
    <row r="139" s="2" customFormat="1" ht="21.75" customHeight="1">
      <c r="A139" s="40"/>
      <c r="B139" s="41"/>
      <c r="C139" s="214" t="s">
        <v>448</v>
      </c>
      <c r="D139" s="214" t="s">
        <v>172</v>
      </c>
      <c r="E139" s="215" t="s">
        <v>865</v>
      </c>
      <c r="F139" s="216" t="s">
        <v>866</v>
      </c>
      <c r="G139" s="217" t="s">
        <v>805</v>
      </c>
      <c r="H139" s="218">
        <v>9</v>
      </c>
      <c r="I139" s="219"/>
      <c r="J139" s="220">
        <f>ROUND(I139*H139,2)</f>
        <v>0</v>
      </c>
      <c r="K139" s="216" t="s">
        <v>19</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177</v>
      </c>
      <c r="AT139" s="225" t="s">
        <v>172</v>
      </c>
      <c r="AU139" s="225" t="s">
        <v>85</v>
      </c>
      <c r="AY139" s="19" t="s">
        <v>170</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177</v>
      </c>
      <c r="BM139" s="225" t="s">
        <v>707</v>
      </c>
    </row>
    <row r="140" s="2" customFormat="1" ht="16.5" customHeight="1">
      <c r="A140" s="40"/>
      <c r="B140" s="41"/>
      <c r="C140" s="214" t="s">
        <v>452</v>
      </c>
      <c r="D140" s="214" t="s">
        <v>172</v>
      </c>
      <c r="E140" s="215" t="s">
        <v>867</v>
      </c>
      <c r="F140" s="216" t="s">
        <v>868</v>
      </c>
      <c r="G140" s="217" t="s">
        <v>805</v>
      </c>
      <c r="H140" s="218">
        <v>9</v>
      </c>
      <c r="I140" s="219"/>
      <c r="J140" s="220">
        <f>ROUND(I140*H140,2)</f>
        <v>0</v>
      </c>
      <c r="K140" s="216" t="s">
        <v>19</v>
      </c>
      <c r="L140" s="46"/>
      <c r="M140" s="221" t="s">
        <v>19</v>
      </c>
      <c r="N140" s="222" t="s">
        <v>48</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177</v>
      </c>
      <c r="AT140" s="225" t="s">
        <v>172</v>
      </c>
      <c r="AU140" s="225" t="s">
        <v>85</v>
      </c>
      <c r="AY140" s="19" t="s">
        <v>170</v>
      </c>
      <c r="BE140" s="226">
        <f>IF(N140="základní",J140,0)</f>
        <v>0</v>
      </c>
      <c r="BF140" s="226">
        <f>IF(N140="snížená",J140,0)</f>
        <v>0</v>
      </c>
      <c r="BG140" s="226">
        <f>IF(N140="zákl. přenesená",J140,0)</f>
        <v>0</v>
      </c>
      <c r="BH140" s="226">
        <f>IF(N140="sníž. přenesená",J140,0)</f>
        <v>0</v>
      </c>
      <c r="BI140" s="226">
        <f>IF(N140="nulová",J140,0)</f>
        <v>0</v>
      </c>
      <c r="BJ140" s="19" t="s">
        <v>81</v>
      </c>
      <c r="BK140" s="226">
        <f>ROUND(I140*H140,2)</f>
        <v>0</v>
      </c>
      <c r="BL140" s="19" t="s">
        <v>177</v>
      </c>
      <c r="BM140" s="225" t="s">
        <v>724</v>
      </c>
    </row>
    <row r="141" s="12" customFormat="1" ht="25.92" customHeight="1">
      <c r="A141" s="12"/>
      <c r="B141" s="198"/>
      <c r="C141" s="199"/>
      <c r="D141" s="200" t="s">
        <v>76</v>
      </c>
      <c r="E141" s="201" t="s">
        <v>123</v>
      </c>
      <c r="F141" s="201" t="s">
        <v>124</v>
      </c>
      <c r="G141" s="199"/>
      <c r="H141" s="199"/>
      <c r="I141" s="202"/>
      <c r="J141" s="203">
        <f>BK141</f>
        <v>0</v>
      </c>
      <c r="K141" s="199"/>
      <c r="L141" s="204"/>
      <c r="M141" s="205"/>
      <c r="N141" s="206"/>
      <c r="O141" s="206"/>
      <c r="P141" s="207">
        <f>SUM(P142:P145)</f>
        <v>0</v>
      </c>
      <c r="Q141" s="206"/>
      <c r="R141" s="207">
        <f>SUM(R142:R145)</f>
        <v>0</v>
      </c>
      <c r="S141" s="206"/>
      <c r="T141" s="208">
        <f>SUM(T142:T145)</f>
        <v>0</v>
      </c>
      <c r="U141" s="12"/>
      <c r="V141" s="12"/>
      <c r="W141" s="12"/>
      <c r="X141" s="12"/>
      <c r="Y141" s="12"/>
      <c r="Z141" s="12"/>
      <c r="AA141" s="12"/>
      <c r="AB141" s="12"/>
      <c r="AC141" s="12"/>
      <c r="AD141" s="12"/>
      <c r="AE141" s="12"/>
      <c r="AR141" s="209" t="s">
        <v>207</v>
      </c>
      <c r="AT141" s="210" t="s">
        <v>76</v>
      </c>
      <c r="AU141" s="210" t="s">
        <v>77</v>
      </c>
      <c r="AY141" s="209" t="s">
        <v>170</v>
      </c>
      <c r="BK141" s="211">
        <f>SUM(BK142:BK145)</f>
        <v>0</v>
      </c>
    </row>
    <row r="142" s="2" customFormat="1" ht="37.8" customHeight="1">
      <c r="A142" s="40"/>
      <c r="B142" s="41"/>
      <c r="C142" s="214" t="s">
        <v>460</v>
      </c>
      <c r="D142" s="214" t="s">
        <v>172</v>
      </c>
      <c r="E142" s="215" t="s">
        <v>869</v>
      </c>
      <c r="F142" s="216" t="s">
        <v>870</v>
      </c>
      <c r="G142" s="217" t="s">
        <v>871</v>
      </c>
      <c r="H142" s="218">
        <v>1</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177</v>
      </c>
      <c r="AT142" s="225" t="s">
        <v>172</v>
      </c>
      <c r="AU142" s="225" t="s">
        <v>81</v>
      </c>
      <c r="AY142" s="19" t="s">
        <v>170</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177</v>
      </c>
      <c r="BM142" s="225" t="s">
        <v>872</v>
      </c>
    </row>
    <row r="143" s="2" customFormat="1" ht="16.5" customHeight="1">
      <c r="A143" s="40"/>
      <c r="B143" s="41"/>
      <c r="C143" s="214" t="s">
        <v>467</v>
      </c>
      <c r="D143" s="214" t="s">
        <v>172</v>
      </c>
      <c r="E143" s="215" t="s">
        <v>873</v>
      </c>
      <c r="F143" s="216" t="s">
        <v>874</v>
      </c>
      <c r="G143" s="217" t="s">
        <v>875</v>
      </c>
      <c r="H143" s="218">
        <v>118</v>
      </c>
      <c r="I143" s="219"/>
      <c r="J143" s="220">
        <f>ROUND(I143*H143,2)</f>
        <v>0</v>
      </c>
      <c r="K143" s="216" t="s">
        <v>19</v>
      </c>
      <c r="L143" s="46"/>
      <c r="M143" s="221" t="s">
        <v>19</v>
      </c>
      <c r="N143" s="222" t="s">
        <v>48</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177</v>
      </c>
      <c r="AT143" s="225" t="s">
        <v>172</v>
      </c>
      <c r="AU143" s="225" t="s">
        <v>81</v>
      </c>
      <c r="AY143" s="19" t="s">
        <v>170</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177</v>
      </c>
      <c r="BM143" s="225" t="s">
        <v>876</v>
      </c>
    </row>
    <row r="144" s="2" customFormat="1" ht="16.5" customHeight="1">
      <c r="A144" s="40"/>
      <c r="B144" s="41"/>
      <c r="C144" s="214" t="s">
        <v>473</v>
      </c>
      <c r="D144" s="214" t="s">
        <v>172</v>
      </c>
      <c r="E144" s="215" t="s">
        <v>877</v>
      </c>
      <c r="F144" s="216" t="s">
        <v>878</v>
      </c>
      <c r="G144" s="217" t="s">
        <v>875</v>
      </c>
      <c r="H144" s="218">
        <v>118</v>
      </c>
      <c r="I144" s="219"/>
      <c r="J144" s="220">
        <f>ROUND(I144*H144,2)</f>
        <v>0</v>
      </c>
      <c r="K144" s="216" t="s">
        <v>19</v>
      </c>
      <c r="L144" s="46"/>
      <c r="M144" s="221" t="s">
        <v>19</v>
      </c>
      <c r="N144" s="222" t="s">
        <v>48</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177</v>
      </c>
      <c r="AT144" s="225" t="s">
        <v>172</v>
      </c>
      <c r="AU144" s="225" t="s">
        <v>81</v>
      </c>
      <c r="AY144" s="19" t="s">
        <v>170</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177</v>
      </c>
      <c r="BM144" s="225" t="s">
        <v>267</v>
      </c>
    </row>
    <row r="145" s="2" customFormat="1" ht="16.5" customHeight="1">
      <c r="A145" s="40"/>
      <c r="B145" s="41"/>
      <c r="C145" s="214" t="s">
        <v>478</v>
      </c>
      <c r="D145" s="214" t="s">
        <v>172</v>
      </c>
      <c r="E145" s="215" t="s">
        <v>879</v>
      </c>
      <c r="F145" s="216" t="s">
        <v>880</v>
      </c>
      <c r="G145" s="217" t="s">
        <v>871</v>
      </c>
      <c r="H145" s="218">
        <v>1</v>
      </c>
      <c r="I145" s="219"/>
      <c r="J145" s="220">
        <f>ROUND(I145*H145,2)</f>
        <v>0</v>
      </c>
      <c r="K145" s="216" t="s">
        <v>19</v>
      </c>
      <c r="L145" s="46"/>
      <c r="M145" s="274" t="s">
        <v>19</v>
      </c>
      <c r="N145" s="275" t="s">
        <v>48</v>
      </c>
      <c r="O145" s="272"/>
      <c r="P145" s="276">
        <f>O145*H145</f>
        <v>0</v>
      </c>
      <c r="Q145" s="276">
        <v>0</v>
      </c>
      <c r="R145" s="276">
        <f>Q145*H145</f>
        <v>0</v>
      </c>
      <c r="S145" s="276">
        <v>0</v>
      </c>
      <c r="T145" s="277">
        <f>S145*H145</f>
        <v>0</v>
      </c>
      <c r="U145" s="40"/>
      <c r="V145" s="40"/>
      <c r="W145" s="40"/>
      <c r="X145" s="40"/>
      <c r="Y145" s="40"/>
      <c r="Z145" s="40"/>
      <c r="AA145" s="40"/>
      <c r="AB145" s="40"/>
      <c r="AC145" s="40"/>
      <c r="AD145" s="40"/>
      <c r="AE145" s="40"/>
      <c r="AR145" s="225" t="s">
        <v>177</v>
      </c>
      <c r="AT145" s="225" t="s">
        <v>172</v>
      </c>
      <c r="AU145" s="225" t="s">
        <v>81</v>
      </c>
      <c r="AY145" s="19" t="s">
        <v>170</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177</v>
      </c>
      <c r="BM145" s="225" t="s">
        <v>283</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z3xZ4zvUgH8GkpSkIYDP2QebXPPe2waXt0s8c5ey3ukr2et8DWVRbcsfpzc2Utp5MbExjJ1H01i5XsQhHvp01A==" hashValue="9h2FTRLe+fmWanU8IWlNuDbVK922S+n4Va+LZ31gYpevHoOgjZv/m9vny44nUwGnzbd7YOxVPJtbPmRO541dlA==" algorithmName="SHA-512" password="CC35"/>
  <autoFilter ref="C90:K14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881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ROUND((SUM(BE90:BE112)),  2)</f>
        <v>0</v>
      </c>
      <c r="G35" s="40"/>
      <c r="H35" s="40"/>
      <c r="I35" s="159">
        <v>0.20999999999999999</v>
      </c>
      <c r="J35" s="158">
        <f>ROUND(((SUM(BE90:BE112))*I35),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ROUND((SUM(BF90:BF112)),  2)</f>
        <v>0</v>
      </c>
      <c r="G36" s="40"/>
      <c r="H36" s="40"/>
      <c r="I36" s="159">
        <v>0.12</v>
      </c>
      <c r="J36" s="158">
        <f>ROUND(((SUM(BF90:BF112))*I36),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04 -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144</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146</v>
      </c>
      <c r="E66" s="179"/>
      <c r="F66" s="179"/>
      <c r="G66" s="179"/>
      <c r="H66" s="179"/>
      <c r="I66" s="179"/>
      <c r="J66" s="180">
        <f>J97</f>
        <v>0</v>
      </c>
      <c r="K66" s="177"/>
      <c r="L66" s="181"/>
      <c r="S66" s="9"/>
      <c r="T66" s="9"/>
      <c r="U66" s="9"/>
      <c r="V66" s="9"/>
      <c r="W66" s="9"/>
      <c r="X66" s="9"/>
      <c r="Y66" s="9"/>
      <c r="Z66" s="9"/>
      <c r="AA66" s="9"/>
      <c r="AB66" s="9"/>
      <c r="AC66" s="9"/>
      <c r="AD66" s="9"/>
      <c r="AE66" s="9"/>
    </row>
    <row r="67" s="10" customFormat="1" ht="19.92" customHeight="1">
      <c r="A67" s="10"/>
      <c r="B67" s="182"/>
      <c r="C67" s="127"/>
      <c r="D67" s="183" t="s">
        <v>882</v>
      </c>
      <c r="E67" s="184"/>
      <c r="F67" s="184"/>
      <c r="G67" s="184"/>
      <c r="H67" s="184"/>
      <c r="I67" s="184"/>
      <c r="J67" s="185">
        <f>J98</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774</v>
      </c>
      <c r="E68" s="179"/>
      <c r="F68" s="179"/>
      <c r="G68" s="179"/>
      <c r="H68" s="179"/>
      <c r="I68" s="179"/>
      <c r="J68" s="180">
        <f>J109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155</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Jednotky J 2. - 10.NP,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127</v>
      </c>
      <c r="D79" s="24"/>
      <c r="E79" s="24"/>
      <c r="F79" s="24"/>
      <c r="G79" s="24"/>
      <c r="H79" s="24"/>
      <c r="I79" s="24"/>
      <c r="J79" s="24"/>
      <c r="K79" s="24"/>
      <c r="L79" s="22"/>
    </row>
    <row r="80" s="2" customFormat="1" ht="16.5" customHeight="1">
      <c r="A80" s="40"/>
      <c r="B80" s="41"/>
      <c r="C80" s="42"/>
      <c r="D80" s="42"/>
      <c r="E80" s="171" t="s">
        <v>128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129</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04 - Kanalizace</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7. 7. 2025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156</v>
      </c>
      <c r="D89" s="190" t="s">
        <v>62</v>
      </c>
      <c r="E89" s="190" t="s">
        <v>58</v>
      </c>
      <c r="F89" s="190" t="s">
        <v>59</v>
      </c>
      <c r="G89" s="190" t="s">
        <v>157</v>
      </c>
      <c r="H89" s="190" t="s">
        <v>158</v>
      </c>
      <c r="I89" s="190" t="s">
        <v>159</v>
      </c>
      <c r="J89" s="190" t="s">
        <v>133</v>
      </c>
      <c r="K89" s="191" t="s">
        <v>160</v>
      </c>
      <c r="L89" s="192"/>
      <c r="M89" s="94" t="s">
        <v>19</v>
      </c>
      <c r="N89" s="95" t="s">
        <v>47</v>
      </c>
      <c r="O89" s="95" t="s">
        <v>161</v>
      </c>
      <c r="P89" s="95" t="s">
        <v>162</v>
      </c>
      <c r="Q89" s="95" t="s">
        <v>163</v>
      </c>
      <c r="R89" s="95" t="s">
        <v>164</v>
      </c>
      <c r="S89" s="95" t="s">
        <v>165</v>
      </c>
      <c r="T89" s="96" t="s">
        <v>166</v>
      </c>
      <c r="U89" s="187"/>
      <c r="V89" s="187"/>
      <c r="W89" s="187"/>
      <c r="X89" s="187"/>
      <c r="Y89" s="187"/>
      <c r="Z89" s="187"/>
      <c r="AA89" s="187"/>
      <c r="AB89" s="187"/>
      <c r="AC89" s="187"/>
      <c r="AD89" s="187"/>
      <c r="AE89" s="187"/>
    </row>
    <row r="90" s="2" customFormat="1" ht="22.8" customHeight="1">
      <c r="A90" s="40"/>
      <c r="B90" s="41"/>
      <c r="C90" s="101" t="s">
        <v>167</v>
      </c>
      <c r="D90" s="42"/>
      <c r="E90" s="42"/>
      <c r="F90" s="42"/>
      <c r="G90" s="42"/>
      <c r="H90" s="42"/>
      <c r="I90" s="42"/>
      <c r="J90" s="193">
        <f>BK90</f>
        <v>0</v>
      </c>
      <c r="K90" s="42"/>
      <c r="L90" s="46"/>
      <c r="M90" s="97"/>
      <c r="N90" s="194"/>
      <c r="O90" s="98"/>
      <c r="P90" s="195">
        <f>P91+P97+P109</f>
        <v>0</v>
      </c>
      <c r="Q90" s="98"/>
      <c r="R90" s="195">
        <f>R91+R97+R109</f>
        <v>0</v>
      </c>
      <c r="S90" s="98"/>
      <c r="T90" s="196">
        <f>T91+T97+T109</f>
        <v>0</v>
      </c>
      <c r="U90" s="40"/>
      <c r="V90" s="40"/>
      <c r="W90" s="40"/>
      <c r="X90" s="40"/>
      <c r="Y90" s="40"/>
      <c r="Z90" s="40"/>
      <c r="AA90" s="40"/>
      <c r="AB90" s="40"/>
      <c r="AC90" s="40"/>
      <c r="AD90" s="40"/>
      <c r="AE90" s="40"/>
      <c r="AT90" s="19" t="s">
        <v>76</v>
      </c>
      <c r="AU90" s="19" t="s">
        <v>134</v>
      </c>
      <c r="BK90" s="197">
        <f>BK91+BK97+BK109</f>
        <v>0</v>
      </c>
    </row>
    <row r="91" s="12" customFormat="1" ht="25.92" customHeight="1">
      <c r="A91" s="12"/>
      <c r="B91" s="198"/>
      <c r="C91" s="199"/>
      <c r="D91" s="200" t="s">
        <v>76</v>
      </c>
      <c r="E91" s="201" t="s">
        <v>168</v>
      </c>
      <c r="F91" s="201" t="s">
        <v>169</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81</v>
      </c>
      <c r="AT91" s="210" t="s">
        <v>76</v>
      </c>
      <c r="AU91" s="210" t="s">
        <v>77</v>
      </c>
      <c r="AY91" s="209" t="s">
        <v>170</v>
      </c>
      <c r="BK91" s="211">
        <f>BK92</f>
        <v>0</v>
      </c>
    </row>
    <row r="92" s="12" customFormat="1" ht="22.8" customHeight="1">
      <c r="A92" s="12"/>
      <c r="B92" s="198"/>
      <c r="C92" s="199"/>
      <c r="D92" s="200" t="s">
        <v>76</v>
      </c>
      <c r="E92" s="212" t="s">
        <v>318</v>
      </c>
      <c r="F92" s="212" t="s">
        <v>319</v>
      </c>
      <c r="G92" s="199"/>
      <c r="H92" s="199"/>
      <c r="I92" s="202"/>
      <c r="J92" s="213">
        <f>BK92</f>
        <v>0</v>
      </c>
      <c r="K92" s="199"/>
      <c r="L92" s="204"/>
      <c r="M92" s="205"/>
      <c r="N92" s="206"/>
      <c r="O92" s="206"/>
      <c r="P92" s="207">
        <f>SUM(P93:P96)</f>
        <v>0</v>
      </c>
      <c r="Q92" s="206"/>
      <c r="R92" s="207">
        <f>SUM(R93:R96)</f>
        <v>0</v>
      </c>
      <c r="S92" s="206"/>
      <c r="T92" s="208">
        <f>SUM(T93:T96)</f>
        <v>0</v>
      </c>
      <c r="U92" s="12"/>
      <c r="V92" s="12"/>
      <c r="W92" s="12"/>
      <c r="X92" s="12"/>
      <c r="Y92" s="12"/>
      <c r="Z92" s="12"/>
      <c r="AA92" s="12"/>
      <c r="AB92" s="12"/>
      <c r="AC92" s="12"/>
      <c r="AD92" s="12"/>
      <c r="AE92" s="12"/>
      <c r="AR92" s="209" t="s">
        <v>81</v>
      </c>
      <c r="AT92" s="210" t="s">
        <v>76</v>
      </c>
      <c r="AU92" s="210" t="s">
        <v>81</v>
      </c>
      <c r="AY92" s="209" t="s">
        <v>170</v>
      </c>
      <c r="BK92" s="211">
        <f>SUM(BK93:BK96)</f>
        <v>0</v>
      </c>
    </row>
    <row r="93" s="2" customFormat="1" ht="44.25" customHeight="1">
      <c r="A93" s="40"/>
      <c r="B93" s="41"/>
      <c r="C93" s="214" t="s">
        <v>81</v>
      </c>
      <c r="D93" s="214" t="s">
        <v>172</v>
      </c>
      <c r="E93" s="215" t="s">
        <v>775</v>
      </c>
      <c r="F93" s="216" t="s">
        <v>776</v>
      </c>
      <c r="G93" s="217" t="s">
        <v>322</v>
      </c>
      <c r="H93" s="218">
        <v>1.8</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85</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85</v>
      </c>
    </row>
    <row r="94" s="2" customFormat="1" ht="33" customHeight="1">
      <c r="A94" s="40"/>
      <c r="B94" s="41"/>
      <c r="C94" s="214" t="s">
        <v>85</v>
      </c>
      <c r="D94" s="214" t="s">
        <v>172</v>
      </c>
      <c r="E94" s="215" t="s">
        <v>777</v>
      </c>
      <c r="F94" s="216" t="s">
        <v>778</v>
      </c>
      <c r="G94" s="217" t="s">
        <v>322</v>
      </c>
      <c r="H94" s="218">
        <v>1.8</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177</v>
      </c>
      <c r="AT94" s="225" t="s">
        <v>172</v>
      </c>
      <c r="AU94" s="225" t="s">
        <v>85</v>
      </c>
      <c r="AY94" s="19" t="s">
        <v>170</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177</v>
      </c>
      <c r="BM94" s="225" t="s">
        <v>177</v>
      </c>
    </row>
    <row r="95" s="2" customFormat="1" ht="44.25" customHeight="1">
      <c r="A95" s="40"/>
      <c r="B95" s="41"/>
      <c r="C95" s="214" t="s">
        <v>114</v>
      </c>
      <c r="D95" s="214" t="s">
        <v>172</v>
      </c>
      <c r="E95" s="215" t="s">
        <v>779</v>
      </c>
      <c r="F95" s="216" t="s">
        <v>780</v>
      </c>
      <c r="G95" s="217" t="s">
        <v>322</v>
      </c>
      <c r="H95" s="218">
        <v>18</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177</v>
      </c>
      <c r="AT95" s="225" t="s">
        <v>172</v>
      </c>
      <c r="AU95" s="225" t="s">
        <v>85</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203</v>
      </c>
    </row>
    <row r="96" s="2" customFormat="1" ht="44.25" customHeight="1">
      <c r="A96" s="40"/>
      <c r="B96" s="41"/>
      <c r="C96" s="214" t="s">
        <v>177</v>
      </c>
      <c r="D96" s="214" t="s">
        <v>172</v>
      </c>
      <c r="E96" s="215" t="s">
        <v>781</v>
      </c>
      <c r="F96" s="216" t="s">
        <v>782</v>
      </c>
      <c r="G96" s="217" t="s">
        <v>322</v>
      </c>
      <c r="H96" s="218">
        <v>1.8</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177</v>
      </c>
      <c r="AT96" s="225" t="s">
        <v>172</v>
      </c>
      <c r="AU96" s="225" t="s">
        <v>85</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177</v>
      </c>
      <c r="BM96" s="225" t="s">
        <v>226</v>
      </c>
    </row>
    <row r="97" s="12" customFormat="1" ht="25.92" customHeight="1">
      <c r="A97" s="12"/>
      <c r="B97" s="198"/>
      <c r="C97" s="199"/>
      <c r="D97" s="200" t="s">
        <v>76</v>
      </c>
      <c r="E97" s="201" t="s">
        <v>359</v>
      </c>
      <c r="F97" s="201" t="s">
        <v>360</v>
      </c>
      <c r="G97" s="199"/>
      <c r="H97" s="199"/>
      <c r="I97" s="202"/>
      <c r="J97" s="203">
        <f>BK97</f>
        <v>0</v>
      </c>
      <c r="K97" s="199"/>
      <c r="L97" s="204"/>
      <c r="M97" s="205"/>
      <c r="N97" s="206"/>
      <c r="O97" s="206"/>
      <c r="P97" s="207">
        <f>P98</f>
        <v>0</v>
      </c>
      <c r="Q97" s="206"/>
      <c r="R97" s="207">
        <f>R98</f>
        <v>0</v>
      </c>
      <c r="S97" s="206"/>
      <c r="T97" s="208">
        <f>T98</f>
        <v>0</v>
      </c>
      <c r="U97" s="12"/>
      <c r="V97" s="12"/>
      <c r="W97" s="12"/>
      <c r="X97" s="12"/>
      <c r="Y97" s="12"/>
      <c r="Z97" s="12"/>
      <c r="AA97" s="12"/>
      <c r="AB97" s="12"/>
      <c r="AC97" s="12"/>
      <c r="AD97" s="12"/>
      <c r="AE97" s="12"/>
      <c r="AR97" s="209" t="s">
        <v>85</v>
      </c>
      <c r="AT97" s="210" t="s">
        <v>76</v>
      </c>
      <c r="AU97" s="210" t="s">
        <v>77</v>
      </c>
      <c r="AY97" s="209" t="s">
        <v>170</v>
      </c>
      <c r="BK97" s="211">
        <f>BK98</f>
        <v>0</v>
      </c>
    </row>
    <row r="98" s="12" customFormat="1" ht="22.8" customHeight="1">
      <c r="A98" s="12"/>
      <c r="B98" s="198"/>
      <c r="C98" s="199"/>
      <c r="D98" s="200" t="s">
        <v>76</v>
      </c>
      <c r="E98" s="212" t="s">
        <v>883</v>
      </c>
      <c r="F98" s="212" t="s">
        <v>884</v>
      </c>
      <c r="G98" s="199"/>
      <c r="H98" s="199"/>
      <c r="I98" s="202"/>
      <c r="J98" s="213">
        <f>BK98</f>
        <v>0</v>
      </c>
      <c r="K98" s="199"/>
      <c r="L98" s="204"/>
      <c r="M98" s="205"/>
      <c r="N98" s="206"/>
      <c r="O98" s="206"/>
      <c r="P98" s="207">
        <f>SUM(P99:P108)</f>
        <v>0</v>
      </c>
      <c r="Q98" s="206"/>
      <c r="R98" s="207">
        <f>SUM(R99:R108)</f>
        <v>0</v>
      </c>
      <c r="S98" s="206"/>
      <c r="T98" s="208">
        <f>SUM(T99:T108)</f>
        <v>0</v>
      </c>
      <c r="U98" s="12"/>
      <c r="V98" s="12"/>
      <c r="W98" s="12"/>
      <c r="X98" s="12"/>
      <c r="Y98" s="12"/>
      <c r="Z98" s="12"/>
      <c r="AA98" s="12"/>
      <c r="AB98" s="12"/>
      <c r="AC98" s="12"/>
      <c r="AD98" s="12"/>
      <c r="AE98" s="12"/>
      <c r="AR98" s="209" t="s">
        <v>85</v>
      </c>
      <c r="AT98" s="210" t="s">
        <v>76</v>
      </c>
      <c r="AU98" s="210" t="s">
        <v>81</v>
      </c>
      <c r="AY98" s="209" t="s">
        <v>170</v>
      </c>
      <c r="BK98" s="211">
        <f>SUM(BK99:BK108)</f>
        <v>0</v>
      </c>
    </row>
    <row r="99" s="2" customFormat="1" ht="24.15" customHeight="1">
      <c r="A99" s="40"/>
      <c r="B99" s="41"/>
      <c r="C99" s="214" t="s">
        <v>207</v>
      </c>
      <c r="D99" s="214" t="s">
        <v>172</v>
      </c>
      <c r="E99" s="215" t="s">
        <v>885</v>
      </c>
      <c r="F99" s="216" t="s">
        <v>886</v>
      </c>
      <c r="G99" s="217" t="s">
        <v>385</v>
      </c>
      <c r="H99" s="218">
        <v>72</v>
      </c>
      <c r="I99" s="219"/>
      <c r="J99" s="220">
        <f>ROUND(I99*H99,2)</f>
        <v>0</v>
      </c>
      <c r="K99" s="216" t="s">
        <v>19</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278</v>
      </c>
      <c r="AT99" s="225" t="s">
        <v>172</v>
      </c>
      <c r="AU99" s="225" t="s">
        <v>85</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278</v>
      </c>
      <c r="BM99" s="225" t="s">
        <v>237</v>
      </c>
    </row>
    <row r="100" s="2" customFormat="1" ht="24.15" customHeight="1">
      <c r="A100" s="40"/>
      <c r="B100" s="41"/>
      <c r="C100" s="214" t="s">
        <v>203</v>
      </c>
      <c r="D100" s="214" t="s">
        <v>172</v>
      </c>
      <c r="E100" s="215" t="s">
        <v>887</v>
      </c>
      <c r="F100" s="216" t="s">
        <v>888</v>
      </c>
      <c r="G100" s="217" t="s">
        <v>385</v>
      </c>
      <c r="H100" s="218">
        <v>9</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278</v>
      </c>
      <c r="AT100" s="225" t="s">
        <v>172</v>
      </c>
      <c r="AU100" s="225" t="s">
        <v>85</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8</v>
      </c>
    </row>
    <row r="101" s="2" customFormat="1" ht="37.8" customHeight="1">
      <c r="A101" s="40"/>
      <c r="B101" s="41"/>
      <c r="C101" s="214" t="s">
        <v>220</v>
      </c>
      <c r="D101" s="214" t="s">
        <v>172</v>
      </c>
      <c r="E101" s="215" t="s">
        <v>889</v>
      </c>
      <c r="F101" s="216" t="s">
        <v>890</v>
      </c>
      <c r="G101" s="217" t="s">
        <v>385</v>
      </c>
      <c r="H101" s="218">
        <v>54</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278</v>
      </c>
      <c r="AT101" s="225" t="s">
        <v>172</v>
      </c>
      <c r="AU101" s="225" t="s">
        <v>85</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259</v>
      </c>
    </row>
    <row r="102" s="2" customFormat="1" ht="37.8" customHeight="1">
      <c r="A102" s="40"/>
      <c r="B102" s="41"/>
      <c r="C102" s="214" t="s">
        <v>226</v>
      </c>
      <c r="D102" s="214" t="s">
        <v>172</v>
      </c>
      <c r="E102" s="215" t="s">
        <v>891</v>
      </c>
      <c r="F102" s="216" t="s">
        <v>892</v>
      </c>
      <c r="G102" s="217" t="s">
        <v>385</v>
      </c>
      <c r="H102" s="218">
        <v>13.5</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278</v>
      </c>
      <c r="AT102" s="225" t="s">
        <v>172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278</v>
      </c>
      <c r="BM102" s="225" t="s">
        <v>278</v>
      </c>
    </row>
    <row r="103" s="2" customFormat="1" ht="24.15" customHeight="1">
      <c r="A103" s="40"/>
      <c r="B103" s="41"/>
      <c r="C103" s="214" t="s">
        <v>232</v>
      </c>
      <c r="D103" s="214" t="s">
        <v>172</v>
      </c>
      <c r="E103" s="215" t="s">
        <v>893</v>
      </c>
      <c r="F103" s="216" t="s">
        <v>894</v>
      </c>
      <c r="G103" s="217" t="s">
        <v>385</v>
      </c>
      <c r="H103" s="218">
        <v>67.5</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278</v>
      </c>
      <c r="AT103" s="225" t="s">
        <v>172</v>
      </c>
      <c r="AU103" s="225" t="s">
        <v>85</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278</v>
      </c>
      <c r="BM103" s="225" t="s">
        <v>292</v>
      </c>
    </row>
    <row r="104" s="2" customFormat="1" ht="44.25" customHeight="1">
      <c r="A104" s="40"/>
      <c r="B104" s="41"/>
      <c r="C104" s="214" t="s">
        <v>237</v>
      </c>
      <c r="D104" s="214" t="s">
        <v>172</v>
      </c>
      <c r="E104" s="215" t="s">
        <v>895</v>
      </c>
      <c r="F104" s="216" t="s">
        <v>896</v>
      </c>
      <c r="G104" s="217" t="s">
        <v>455</v>
      </c>
      <c r="H104" s="266"/>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278</v>
      </c>
      <c r="AT104" s="225" t="s">
        <v>172</v>
      </c>
      <c r="AU104" s="225" t="s">
        <v>85</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278</v>
      </c>
      <c r="BM104" s="225" t="s">
        <v>311</v>
      </c>
    </row>
    <row r="105" s="2" customFormat="1" ht="16.5" customHeight="1">
      <c r="A105" s="40"/>
      <c r="B105" s="41"/>
      <c r="C105" s="214" t="s">
        <v>245</v>
      </c>
      <c r="D105" s="214" t="s">
        <v>172</v>
      </c>
      <c r="E105" s="215" t="s">
        <v>897</v>
      </c>
      <c r="F105" s="216" t="s">
        <v>898</v>
      </c>
      <c r="G105" s="217" t="s">
        <v>805</v>
      </c>
      <c r="H105" s="218">
        <v>9</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278</v>
      </c>
      <c r="AT105" s="225" t="s">
        <v>172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278</v>
      </c>
      <c r="BM105" s="225" t="s">
        <v>325</v>
      </c>
    </row>
    <row r="106" s="2" customFormat="1" ht="24.15" customHeight="1">
      <c r="A106" s="40"/>
      <c r="B106" s="41"/>
      <c r="C106" s="214" t="s">
        <v>8</v>
      </c>
      <c r="D106" s="214" t="s">
        <v>172</v>
      </c>
      <c r="E106" s="215" t="s">
        <v>899</v>
      </c>
      <c r="F106" s="216" t="s">
        <v>900</v>
      </c>
      <c r="G106" s="217" t="s">
        <v>805</v>
      </c>
      <c r="H106" s="218">
        <v>9</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278</v>
      </c>
      <c r="AT106" s="225" t="s">
        <v>172</v>
      </c>
      <c r="AU106" s="225" t="s">
        <v>85</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278</v>
      </c>
      <c r="BM106" s="225" t="s">
        <v>336</v>
      </c>
    </row>
    <row r="107" s="2" customFormat="1" ht="24.15" customHeight="1">
      <c r="A107" s="40"/>
      <c r="B107" s="41"/>
      <c r="C107" s="214" t="s">
        <v>254</v>
      </c>
      <c r="D107" s="214" t="s">
        <v>172</v>
      </c>
      <c r="E107" s="215" t="s">
        <v>901</v>
      </c>
      <c r="F107" s="216" t="s">
        <v>902</v>
      </c>
      <c r="G107" s="217" t="s">
        <v>805</v>
      </c>
      <c r="H107" s="218">
        <v>9</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278</v>
      </c>
      <c r="AT107" s="225" t="s">
        <v>172</v>
      </c>
      <c r="AU107" s="225" t="s">
        <v>85</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278</v>
      </c>
      <c r="BM107" s="225" t="s">
        <v>347</v>
      </c>
    </row>
    <row r="108" s="2" customFormat="1" ht="16.5" customHeight="1">
      <c r="A108" s="40"/>
      <c r="B108" s="41"/>
      <c r="C108" s="214" t="s">
        <v>259</v>
      </c>
      <c r="D108" s="214" t="s">
        <v>172</v>
      </c>
      <c r="E108" s="215" t="s">
        <v>903</v>
      </c>
      <c r="F108" s="216" t="s">
        <v>904</v>
      </c>
      <c r="G108" s="217" t="s">
        <v>385</v>
      </c>
      <c r="H108" s="218">
        <v>55.5</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278</v>
      </c>
      <c r="AT108" s="225" t="s">
        <v>172</v>
      </c>
      <c r="AU108" s="225" t="s">
        <v>85</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278</v>
      </c>
      <c r="BM108" s="225" t="s">
        <v>363</v>
      </c>
    </row>
    <row r="109" s="12" customFormat="1" ht="25.92" customHeight="1">
      <c r="A109" s="12"/>
      <c r="B109" s="198"/>
      <c r="C109" s="199"/>
      <c r="D109" s="200" t="s">
        <v>76</v>
      </c>
      <c r="E109" s="201" t="s">
        <v>123</v>
      </c>
      <c r="F109" s="201" t="s">
        <v>124</v>
      </c>
      <c r="G109" s="199"/>
      <c r="H109" s="199"/>
      <c r="I109" s="202"/>
      <c r="J109" s="20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207</v>
      </c>
      <c r="AT109" s="210" t="s">
        <v>76</v>
      </c>
      <c r="AU109" s="210" t="s">
        <v>77</v>
      </c>
      <c r="AY109" s="209" t="s">
        <v>170</v>
      </c>
      <c r="BK109" s="211">
        <f>SUM(BK110:BK112)</f>
        <v>0</v>
      </c>
    </row>
    <row r="110" s="2" customFormat="1" ht="37.8" customHeight="1">
      <c r="A110" s="40"/>
      <c r="B110" s="41"/>
      <c r="C110" s="214" t="s">
        <v>269</v>
      </c>
      <c r="D110" s="214" t="s">
        <v>172</v>
      </c>
      <c r="E110" s="215" t="s">
        <v>905</v>
      </c>
      <c r="F110" s="216" t="s">
        <v>870</v>
      </c>
      <c r="G110" s="217" t="s">
        <v>871</v>
      </c>
      <c r="H110" s="218">
        <v>1</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177</v>
      </c>
      <c r="AT110" s="225" t="s">
        <v>172</v>
      </c>
      <c r="AU110" s="225" t="s">
        <v>81</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375</v>
      </c>
    </row>
    <row r="111" s="2" customFormat="1" ht="16.5" customHeight="1">
      <c r="A111" s="40"/>
      <c r="B111" s="41"/>
      <c r="C111" s="214" t="s">
        <v>278</v>
      </c>
      <c r="D111" s="214" t="s">
        <v>172</v>
      </c>
      <c r="E111" s="215" t="s">
        <v>906</v>
      </c>
      <c r="F111" s="216" t="s">
        <v>874</v>
      </c>
      <c r="G111" s="217" t="s">
        <v>875</v>
      </c>
      <c r="H111" s="218">
        <v>55.5</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177</v>
      </c>
      <c r="AT111" s="225" t="s">
        <v>172</v>
      </c>
      <c r="AU111" s="225" t="s">
        <v>81</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177</v>
      </c>
      <c r="BM111" s="225" t="s">
        <v>386</v>
      </c>
    </row>
    <row r="112" s="2" customFormat="1" ht="16.5" customHeight="1">
      <c r="A112" s="40"/>
      <c r="B112" s="41"/>
      <c r="C112" s="214" t="s">
        <v>285</v>
      </c>
      <c r="D112" s="214" t="s">
        <v>172</v>
      </c>
      <c r="E112" s="215" t="s">
        <v>907</v>
      </c>
      <c r="F112" s="216" t="s">
        <v>908</v>
      </c>
      <c r="G112" s="217" t="s">
        <v>871</v>
      </c>
      <c r="H112" s="218">
        <v>1</v>
      </c>
      <c r="I112" s="219"/>
      <c r="J112" s="220">
        <f>ROUND(I112*H112,2)</f>
        <v>0</v>
      </c>
      <c r="K112" s="216" t="s">
        <v>19</v>
      </c>
      <c r="L112" s="46"/>
      <c r="M112" s="274" t="s">
        <v>19</v>
      </c>
      <c r="N112" s="275" t="s">
        <v>48</v>
      </c>
      <c r="O112" s="272"/>
      <c r="P112" s="276">
        <f>O112*H112</f>
        <v>0</v>
      </c>
      <c r="Q112" s="276">
        <v>0</v>
      </c>
      <c r="R112" s="276">
        <f>Q112*H112</f>
        <v>0</v>
      </c>
      <c r="S112" s="276">
        <v>0</v>
      </c>
      <c r="T112" s="277">
        <f>S112*H112</f>
        <v>0</v>
      </c>
      <c r="U112" s="40"/>
      <c r="V112" s="40"/>
      <c r="W112" s="40"/>
      <c r="X112" s="40"/>
      <c r="Y112" s="40"/>
      <c r="Z112" s="40"/>
      <c r="AA112" s="40"/>
      <c r="AB112" s="40"/>
      <c r="AC112" s="40"/>
      <c r="AD112" s="40"/>
      <c r="AE112" s="40"/>
      <c r="AR112" s="225" t="s">
        <v>177</v>
      </c>
      <c r="AT112" s="225" t="s">
        <v>172</v>
      </c>
      <c r="AU112" s="225" t="s">
        <v>81</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177</v>
      </c>
      <c r="BM112" s="225" t="s">
        <v>400</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dWrNq9VdPE71WkfzyGQN/PHtDUxxzcQkrcZqvHaK+LIWftwhWidL9ILQCDbL4M4icyighKWQ6+3HHgSy54wgog==" hashValue="dHpx8XUwVRFmkH7LETUNOJcJLxVot+0uxcFCji4n0u1gLEfp+tul3b5p3vAfL+YJCl83Jm0f781LLYuyry60FQ==" algorithmName="SHA-512" password="CC35"/>
  <autoFilter ref="C89:K112"/>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909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ROUND((SUM(BE90:BE111)),  2)</f>
        <v>0</v>
      </c>
      <c r="G35" s="40"/>
      <c r="H35" s="40"/>
      <c r="I35" s="159">
        <v>0.20999999999999999</v>
      </c>
      <c r="J35" s="158">
        <f>ROUND(((SUM(BE90:BE111))*I35),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ROUND((SUM(BF90:BF111)),  2)</f>
        <v>0</v>
      </c>
      <c r="G36" s="40"/>
      <c r="H36" s="40"/>
      <c r="I36" s="159">
        <v>0.12</v>
      </c>
      <c r="J36" s="158">
        <f>ROUND(((SUM(BF90:BF111))*I36),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05 - Vzduchotechnika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146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910</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911</v>
      </c>
      <c r="E66" s="179"/>
      <c r="F66" s="179"/>
      <c r="G66" s="179"/>
      <c r="H66" s="179"/>
      <c r="I66" s="179"/>
      <c r="J66" s="180">
        <f>J94</f>
        <v>0</v>
      </c>
      <c r="K66" s="177"/>
      <c r="L66" s="181"/>
      <c r="S66" s="9"/>
      <c r="T66" s="9"/>
      <c r="U66" s="9"/>
      <c r="V66" s="9"/>
      <c r="W66" s="9"/>
      <c r="X66" s="9"/>
      <c r="Y66" s="9"/>
      <c r="Z66" s="9"/>
      <c r="AA66" s="9"/>
      <c r="AB66" s="9"/>
      <c r="AC66" s="9"/>
      <c r="AD66" s="9"/>
      <c r="AE66" s="9"/>
    </row>
    <row r="67" s="10" customFormat="1" ht="19.92" customHeight="1">
      <c r="A67" s="10"/>
      <c r="B67" s="182"/>
      <c r="C67" s="127"/>
      <c r="D67" s="183" t="s">
        <v>912</v>
      </c>
      <c r="E67" s="184"/>
      <c r="F67" s="184"/>
      <c r="G67" s="184"/>
      <c r="H67" s="184"/>
      <c r="I67" s="184"/>
      <c r="J67" s="185">
        <f>J95</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913</v>
      </c>
      <c r="E68" s="179"/>
      <c r="F68" s="179"/>
      <c r="G68" s="179"/>
      <c r="H68" s="179"/>
      <c r="I68" s="179"/>
      <c r="J68" s="180">
        <f>J106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155</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Jednotky J 2. - 10.NP,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127</v>
      </c>
      <c r="D79" s="24"/>
      <c r="E79" s="24"/>
      <c r="F79" s="24"/>
      <c r="G79" s="24"/>
      <c r="H79" s="24"/>
      <c r="I79" s="24"/>
      <c r="J79" s="24"/>
      <c r="K79" s="24"/>
      <c r="L79" s="22"/>
    </row>
    <row r="80" s="2" customFormat="1" ht="16.5" customHeight="1">
      <c r="A80" s="40"/>
      <c r="B80" s="41"/>
      <c r="C80" s="42"/>
      <c r="D80" s="42"/>
      <c r="E80" s="171" t="s">
        <v>128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129</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05 - Vzduchotechnika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7. 7. 2025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156</v>
      </c>
      <c r="D89" s="190" t="s">
        <v>62</v>
      </c>
      <c r="E89" s="190" t="s">
        <v>58</v>
      </c>
      <c r="F89" s="190" t="s">
        <v>59</v>
      </c>
      <c r="G89" s="190" t="s">
        <v>157</v>
      </c>
      <c r="H89" s="190" t="s">
        <v>158</v>
      </c>
      <c r="I89" s="190" t="s">
        <v>159</v>
      </c>
      <c r="J89" s="190" t="s">
        <v>133</v>
      </c>
      <c r="K89" s="191" t="s">
        <v>160</v>
      </c>
      <c r="L89" s="192"/>
      <c r="M89" s="94" t="s">
        <v>19</v>
      </c>
      <c r="N89" s="95" t="s">
        <v>47</v>
      </c>
      <c r="O89" s="95" t="s">
        <v>161</v>
      </c>
      <c r="P89" s="95" t="s">
        <v>162</v>
      </c>
      <c r="Q89" s="95" t="s">
        <v>163</v>
      </c>
      <c r="R89" s="95" t="s">
        <v>164</v>
      </c>
      <c r="S89" s="95" t="s">
        <v>165</v>
      </c>
      <c r="T89" s="96" t="s">
        <v>166</v>
      </c>
      <c r="U89" s="187"/>
      <c r="V89" s="187"/>
      <c r="W89" s="187"/>
      <c r="X89" s="187"/>
      <c r="Y89" s="187"/>
      <c r="Z89" s="187"/>
      <c r="AA89" s="187"/>
      <c r="AB89" s="187"/>
      <c r="AC89" s="187"/>
      <c r="AD89" s="187"/>
      <c r="AE89" s="187"/>
    </row>
    <row r="90" s="2" customFormat="1" ht="22.8" customHeight="1">
      <c r="A90" s="40"/>
      <c r="B90" s="41"/>
      <c r="C90" s="101" t="s">
        <v>167</v>
      </c>
      <c r="D90" s="42"/>
      <c r="E90" s="42"/>
      <c r="F90" s="42"/>
      <c r="G90" s="42"/>
      <c r="H90" s="42"/>
      <c r="I90" s="42"/>
      <c r="J90" s="193">
        <f>BK90</f>
        <v>0</v>
      </c>
      <c r="K90" s="42"/>
      <c r="L90" s="46"/>
      <c r="M90" s="97"/>
      <c r="N90" s="194"/>
      <c r="O90" s="98"/>
      <c r="P90" s="195">
        <f>P91+P94+P106</f>
        <v>0</v>
      </c>
      <c r="Q90" s="98"/>
      <c r="R90" s="195">
        <f>R91+R94+R106</f>
        <v>0</v>
      </c>
      <c r="S90" s="98"/>
      <c r="T90" s="196">
        <f>T91+T94+T106</f>
        <v>0</v>
      </c>
      <c r="U90" s="40"/>
      <c r="V90" s="40"/>
      <c r="W90" s="40"/>
      <c r="X90" s="40"/>
      <c r="Y90" s="40"/>
      <c r="Z90" s="40"/>
      <c r="AA90" s="40"/>
      <c r="AB90" s="40"/>
      <c r="AC90" s="40"/>
      <c r="AD90" s="40"/>
      <c r="AE90" s="40"/>
      <c r="AT90" s="19" t="s">
        <v>76</v>
      </c>
      <c r="AU90" s="19" t="s">
        <v>134</v>
      </c>
      <c r="BK90" s="197">
        <f>BK91+BK94+BK106</f>
        <v>0</v>
      </c>
    </row>
    <row r="91" s="12" customFormat="1" ht="25.92" customHeight="1">
      <c r="A91" s="12"/>
      <c r="B91" s="198"/>
      <c r="C91" s="199"/>
      <c r="D91" s="200" t="s">
        <v>76</v>
      </c>
      <c r="E91" s="201" t="s">
        <v>359</v>
      </c>
      <c r="F91" s="201" t="s">
        <v>360</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85</v>
      </c>
      <c r="AT91" s="210" t="s">
        <v>76</v>
      </c>
      <c r="AU91" s="210" t="s">
        <v>77</v>
      </c>
      <c r="AY91" s="209" t="s">
        <v>170</v>
      </c>
      <c r="BK91" s="211">
        <f>BK92</f>
        <v>0</v>
      </c>
    </row>
    <row r="92" s="12" customFormat="1" ht="22.8" customHeight="1">
      <c r="A92" s="12"/>
      <c r="B92" s="198"/>
      <c r="C92" s="199"/>
      <c r="D92" s="200" t="s">
        <v>76</v>
      </c>
      <c r="E92" s="212" t="s">
        <v>814</v>
      </c>
      <c r="F92" s="212" t="s">
        <v>914</v>
      </c>
      <c r="G92" s="199"/>
      <c r="H92" s="199"/>
      <c r="I92" s="202"/>
      <c r="J92" s="21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81</v>
      </c>
      <c r="AY92" s="209" t="s">
        <v>170</v>
      </c>
      <c r="BK92" s="211">
        <f>BK93</f>
        <v>0</v>
      </c>
    </row>
    <row r="93" s="2" customFormat="1" ht="24.15" customHeight="1">
      <c r="A93" s="40"/>
      <c r="B93" s="41"/>
      <c r="C93" s="214" t="s">
        <v>81</v>
      </c>
      <c r="D93" s="214" t="s">
        <v>172</v>
      </c>
      <c r="E93" s="215" t="s">
        <v>915</v>
      </c>
      <c r="F93" s="216" t="s">
        <v>916</v>
      </c>
      <c r="G93" s="217" t="s">
        <v>917</v>
      </c>
      <c r="H93" s="218">
        <v>9</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85</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85</v>
      </c>
    </row>
    <row r="94" s="12" customFormat="1" ht="25.92" customHeight="1">
      <c r="A94" s="12"/>
      <c r="B94" s="198"/>
      <c r="C94" s="199"/>
      <c r="D94" s="200" t="s">
        <v>76</v>
      </c>
      <c r="E94" s="201" t="s">
        <v>918</v>
      </c>
      <c r="F94" s="201" t="s">
        <v>19</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81</v>
      </c>
      <c r="AT94" s="210" t="s">
        <v>76</v>
      </c>
      <c r="AU94" s="210" t="s">
        <v>77</v>
      </c>
      <c r="AY94" s="209" t="s">
        <v>170</v>
      </c>
      <c r="BK94" s="211">
        <f>BK95</f>
        <v>0</v>
      </c>
    </row>
    <row r="95" s="12" customFormat="1" ht="22.8" customHeight="1">
      <c r="A95" s="12"/>
      <c r="B95" s="198"/>
      <c r="C95" s="199"/>
      <c r="D95" s="200" t="s">
        <v>76</v>
      </c>
      <c r="E95" s="212" t="s">
        <v>919</v>
      </c>
      <c r="F95" s="212" t="s">
        <v>920</v>
      </c>
      <c r="G95" s="199"/>
      <c r="H95" s="199"/>
      <c r="I95" s="202"/>
      <c r="J95" s="213">
        <f>BK95</f>
        <v>0</v>
      </c>
      <c r="K95" s="199"/>
      <c r="L95" s="204"/>
      <c r="M95" s="205"/>
      <c r="N95" s="206"/>
      <c r="O95" s="206"/>
      <c r="P95" s="207">
        <f>SUM(P96:P105)</f>
        <v>0</v>
      </c>
      <c r="Q95" s="206"/>
      <c r="R95" s="207">
        <f>SUM(R96:R105)</f>
        <v>0</v>
      </c>
      <c r="S95" s="206"/>
      <c r="T95" s="208">
        <f>SUM(T96:T105)</f>
        <v>0</v>
      </c>
      <c r="U95" s="12"/>
      <c r="V95" s="12"/>
      <c r="W95" s="12"/>
      <c r="X95" s="12"/>
      <c r="Y95" s="12"/>
      <c r="Z95" s="12"/>
      <c r="AA95" s="12"/>
      <c r="AB95" s="12"/>
      <c r="AC95" s="12"/>
      <c r="AD95" s="12"/>
      <c r="AE95" s="12"/>
      <c r="AR95" s="209" t="s">
        <v>85</v>
      </c>
      <c r="AT95" s="210" t="s">
        <v>76</v>
      </c>
      <c r="AU95" s="210" t="s">
        <v>81</v>
      </c>
      <c r="AY95" s="209" t="s">
        <v>170</v>
      </c>
      <c r="BK95" s="211">
        <f>SUM(BK96:BK105)</f>
        <v>0</v>
      </c>
    </row>
    <row r="96" s="2" customFormat="1" ht="37.8" customHeight="1">
      <c r="A96" s="40"/>
      <c r="B96" s="41"/>
      <c r="C96" s="255" t="s">
        <v>85</v>
      </c>
      <c r="D96" s="255" t="s">
        <v>382</v>
      </c>
      <c r="E96" s="256" t="s">
        <v>921</v>
      </c>
      <c r="F96" s="257" t="s">
        <v>922</v>
      </c>
      <c r="G96" s="258" t="s">
        <v>805</v>
      </c>
      <c r="H96" s="259">
        <v>9</v>
      </c>
      <c r="I96" s="260"/>
      <c r="J96" s="261">
        <f>ROUND(I96*H96,2)</f>
        <v>0</v>
      </c>
      <c r="K96" s="257" t="s">
        <v>19</v>
      </c>
      <c r="L96" s="262"/>
      <c r="M96" s="263" t="s">
        <v>19</v>
      </c>
      <c r="N96" s="264"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386</v>
      </c>
      <c r="AT96" s="225" t="s">
        <v>382</v>
      </c>
      <c r="AU96" s="225" t="s">
        <v>85</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278</v>
      </c>
      <c r="BM96" s="225" t="s">
        <v>177</v>
      </c>
    </row>
    <row r="97" s="2" customFormat="1" ht="49.05" customHeight="1">
      <c r="A97" s="40"/>
      <c r="B97" s="41"/>
      <c r="C97" s="255" t="s">
        <v>114</v>
      </c>
      <c r="D97" s="255" t="s">
        <v>382</v>
      </c>
      <c r="E97" s="256" t="s">
        <v>923</v>
      </c>
      <c r="F97" s="257" t="s">
        <v>924</v>
      </c>
      <c r="G97" s="258" t="s">
        <v>805</v>
      </c>
      <c r="H97" s="259">
        <v>9</v>
      </c>
      <c r="I97" s="260"/>
      <c r="J97" s="261">
        <f>ROUND(I97*H97,2)</f>
        <v>0</v>
      </c>
      <c r="K97" s="257" t="s">
        <v>19</v>
      </c>
      <c r="L97" s="262"/>
      <c r="M97" s="263" t="s">
        <v>19</v>
      </c>
      <c r="N97" s="264"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386</v>
      </c>
      <c r="AT97" s="225" t="s">
        <v>382</v>
      </c>
      <c r="AU97" s="225" t="s">
        <v>85</v>
      </c>
      <c r="AY97" s="19" t="s">
        <v>170</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278</v>
      </c>
      <c r="BM97" s="225" t="s">
        <v>203</v>
      </c>
    </row>
    <row r="98" s="2" customFormat="1" ht="16.5" customHeight="1">
      <c r="A98" s="40"/>
      <c r="B98" s="41"/>
      <c r="C98" s="255" t="s">
        <v>177</v>
      </c>
      <c r="D98" s="255" t="s">
        <v>382</v>
      </c>
      <c r="E98" s="256" t="s">
        <v>925</v>
      </c>
      <c r="F98" s="257" t="s">
        <v>926</v>
      </c>
      <c r="G98" s="258" t="s">
        <v>385</v>
      </c>
      <c r="H98" s="259">
        <v>9</v>
      </c>
      <c r="I98" s="260"/>
      <c r="J98" s="261">
        <f>ROUND(I98*H98,2)</f>
        <v>0</v>
      </c>
      <c r="K98" s="257" t="s">
        <v>19</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386</v>
      </c>
      <c r="AT98" s="225" t="s">
        <v>382</v>
      </c>
      <c r="AU98" s="225" t="s">
        <v>85</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278</v>
      </c>
      <c r="BM98" s="225" t="s">
        <v>226</v>
      </c>
    </row>
    <row r="99" s="2" customFormat="1" ht="16.5" customHeight="1">
      <c r="A99" s="40"/>
      <c r="B99" s="41"/>
      <c r="C99" s="255" t="s">
        <v>207</v>
      </c>
      <c r="D99" s="255" t="s">
        <v>382</v>
      </c>
      <c r="E99" s="256" t="s">
        <v>927</v>
      </c>
      <c r="F99" s="257" t="s">
        <v>928</v>
      </c>
      <c r="G99" s="258" t="s">
        <v>805</v>
      </c>
      <c r="H99" s="259">
        <v>18</v>
      </c>
      <c r="I99" s="260"/>
      <c r="J99" s="261">
        <f>ROUND(I99*H99,2)</f>
        <v>0</v>
      </c>
      <c r="K99" s="257" t="s">
        <v>19</v>
      </c>
      <c r="L99" s="262"/>
      <c r="M99" s="263" t="s">
        <v>19</v>
      </c>
      <c r="N99" s="264"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386</v>
      </c>
      <c r="AT99" s="225" t="s">
        <v>382</v>
      </c>
      <c r="AU99" s="225" t="s">
        <v>85</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278</v>
      </c>
      <c r="BM99" s="225" t="s">
        <v>237</v>
      </c>
    </row>
    <row r="100" s="2" customFormat="1" ht="16.5" customHeight="1">
      <c r="A100" s="40"/>
      <c r="B100" s="41"/>
      <c r="C100" s="255" t="s">
        <v>203</v>
      </c>
      <c r="D100" s="255" t="s">
        <v>382</v>
      </c>
      <c r="E100" s="256" t="s">
        <v>929</v>
      </c>
      <c r="F100" s="257" t="s">
        <v>930</v>
      </c>
      <c r="G100" s="258" t="s">
        <v>385</v>
      </c>
      <c r="H100" s="259">
        <v>6</v>
      </c>
      <c r="I100" s="260"/>
      <c r="J100" s="261">
        <f>ROUND(I100*H100,2)</f>
        <v>0</v>
      </c>
      <c r="K100" s="257" t="s">
        <v>19</v>
      </c>
      <c r="L100" s="262"/>
      <c r="M100" s="263" t="s">
        <v>19</v>
      </c>
      <c r="N100" s="264"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386</v>
      </c>
      <c r="AT100" s="225" t="s">
        <v>382</v>
      </c>
      <c r="AU100" s="225" t="s">
        <v>85</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8</v>
      </c>
    </row>
    <row r="101" s="2" customFormat="1" ht="90" customHeight="1">
      <c r="A101" s="40"/>
      <c r="B101" s="41"/>
      <c r="C101" s="255" t="s">
        <v>220</v>
      </c>
      <c r="D101" s="255" t="s">
        <v>382</v>
      </c>
      <c r="E101" s="256" t="s">
        <v>931</v>
      </c>
      <c r="F101" s="257" t="s">
        <v>932</v>
      </c>
      <c r="G101" s="258" t="s">
        <v>805</v>
      </c>
      <c r="H101" s="259">
        <v>9</v>
      </c>
      <c r="I101" s="260"/>
      <c r="J101" s="261">
        <f>ROUND(I101*H101,2)</f>
        <v>0</v>
      </c>
      <c r="K101" s="257" t="s">
        <v>19</v>
      </c>
      <c r="L101" s="262"/>
      <c r="M101" s="263" t="s">
        <v>19</v>
      </c>
      <c r="N101" s="264"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386</v>
      </c>
      <c r="AT101" s="225" t="s">
        <v>382</v>
      </c>
      <c r="AU101" s="225" t="s">
        <v>85</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259</v>
      </c>
    </row>
    <row r="102" s="2" customFormat="1" ht="33" customHeight="1">
      <c r="A102" s="40"/>
      <c r="B102" s="41"/>
      <c r="C102" s="255" t="s">
        <v>226</v>
      </c>
      <c r="D102" s="255" t="s">
        <v>382</v>
      </c>
      <c r="E102" s="256" t="s">
        <v>933</v>
      </c>
      <c r="F102" s="257" t="s">
        <v>934</v>
      </c>
      <c r="G102" s="258" t="s">
        <v>805</v>
      </c>
      <c r="H102" s="259">
        <v>9</v>
      </c>
      <c r="I102" s="260"/>
      <c r="J102" s="261">
        <f>ROUND(I102*H102,2)</f>
        <v>0</v>
      </c>
      <c r="K102" s="257" t="s">
        <v>19</v>
      </c>
      <c r="L102" s="262"/>
      <c r="M102" s="263" t="s">
        <v>19</v>
      </c>
      <c r="N102" s="264"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386</v>
      </c>
      <c r="AT102" s="225" t="s">
        <v>382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278</v>
      </c>
      <c r="BM102" s="225" t="s">
        <v>278</v>
      </c>
    </row>
    <row r="103" s="2" customFormat="1" ht="21.75" customHeight="1">
      <c r="A103" s="40"/>
      <c r="B103" s="41"/>
      <c r="C103" s="255" t="s">
        <v>232</v>
      </c>
      <c r="D103" s="255" t="s">
        <v>382</v>
      </c>
      <c r="E103" s="256" t="s">
        <v>935</v>
      </c>
      <c r="F103" s="257" t="s">
        <v>936</v>
      </c>
      <c r="G103" s="258" t="s">
        <v>805</v>
      </c>
      <c r="H103" s="259">
        <v>9</v>
      </c>
      <c r="I103" s="260"/>
      <c r="J103" s="261">
        <f>ROUND(I103*H103,2)</f>
        <v>0</v>
      </c>
      <c r="K103" s="257" t="s">
        <v>19</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386</v>
      </c>
      <c r="AT103" s="225" t="s">
        <v>382</v>
      </c>
      <c r="AU103" s="225" t="s">
        <v>85</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278</v>
      </c>
      <c r="BM103" s="225" t="s">
        <v>292</v>
      </c>
    </row>
    <row r="104" s="2" customFormat="1" ht="16.5" customHeight="1">
      <c r="A104" s="40"/>
      <c r="B104" s="41"/>
      <c r="C104" s="255" t="s">
        <v>237</v>
      </c>
      <c r="D104" s="255" t="s">
        <v>382</v>
      </c>
      <c r="E104" s="256" t="s">
        <v>937</v>
      </c>
      <c r="F104" s="257" t="s">
        <v>938</v>
      </c>
      <c r="G104" s="258" t="s">
        <v>805</v>
      </c>
      <c r="H104" s="259">
        <v>9</v>
      </c>
      <c r="I104" s="260"/>
      <c r="J104" s="261">
        <f>ROUND(I104*H104,2)</f>
        <v>0</v>
      </c>
      <c r="K104" s="257" t="s">
        <v>19</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386</v>
      </c>
      <c r="AT104" s="225" t="s">
        <v>382</v>
      </c>
      <c r="AU104" s="225" t="s">
        <v>85</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278</v>
      </c>
      <c r="BM104" s="225" t="s">
        <v>311</v>
      </c>
    </row>
    <row r="105" s="2" customFormat="1" ht="44.25" customHeight="1">
      <c r="A105" s="40"/>
      <c r="B105" s="41"/>
      <c r="C105" s="255" t="s">
        <v>245</v>
      </c>
      <c r="D105" s="255" t="s">
        <v>382</v>
      </c>
      <c r="E105" s="256" t="s">
        <v>939</v>
      </c>
      <c r="F105" s="257" t="s">
        <v>940</v>
      </c>
      <c r="G105" s="258" t="s">
        <v>455</v>
      </c>
      <c r="H105" s="278"/>
      <c r="I105" s="260"/>
      <c r="J105" s="261">
        <f>ROUND(I105*H105,2)</f>
        <v>0</v>
      </c>
      <c r="K105" s="257" t="s">
        <v>19</v>
      </c>
      <c r="L105" s="262"/>
      <c r="M105" s="263" t="s">
        <v>19</v>
      </c>
      <c r="N105" s="264"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386</v>
      </c>
      <c r="AT105" s="225" t="s">
        <v>382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278</v>
      </c>
      <c r="BM105" s="225" t="s">
        <v>325</v>
      </c>
    </row>
    <row r="106" s="12" customFormat="1" ht="25.92" customHeight="1">
      <c r="A106" s="12"/>
      <c r="B106" s="198"/>
      <c r="C106" s="199"/>
      <c r="D106" s="200" t="s">
        <v>76</v>
      </c>
      <c r="E106" s="201" t="s">
        <v>123</v>
      </c>
      <c r="F106" s="201" t="s">
        <v>941</v>
      </c>
      <c r="G106" s="199"/>
      <c r="H106" s="199"/>
      <c r="I106" s="202"/>
      <c r="J106" s="203">
        <f>BK106</f>
        <v>0</v>
      </c>
      <c r="K106" s="199"/>
      <c r="L106" s="204"/>
      <c r="M106" s="205"/>
      <c r="N106" s="206"/>
      <c r="O106" s="206"/>
      <c r="P106" s="207">
        <f>SUM(P107:P111)</f>
        <v>0</v>
      </c>
      <c r="Q106" s="206"/>
      <c r="R106" s="207">
        <f>SUM(R107:R111)</f>
        <v>0</v>
      </c>
      <c r="S106" s="206"/>
      <c r="T106" s="208">
        <f>SUM(T107:T111)</f>
        <v>0</v>
      </c>
      <c r="U106" s="12"/>
      <c r="V106" s="12"/>
      <c r="W106" s="12"/>
      <c r="X106" s="12"/>
      <c r="Y106" s="12"/>
      <c r="Z106" s="12"/>
      <c r="AA106" s="12"/>
      <c r="AB106" s="12"/>
      <c r="AC106" s="12"/>
      <c r="AD106" s="12"/>
      <c r="AE106" s="12"/>
      <c r="AR106" s="209" t="s">
        <v>207</v>
      </c>
      <c r="AT106" s="210" t="s">
        <v>76</v>
      </c>
      <c r="AU106" s="210" t="s">
        <v>77</v>
      </c>
      <c r="AY106" s="209" t="s">
        <v>170</v>
      </c>
      <c r="BK106" s="211">
        <f>SUM(BK107:BK111)</f>
        <v>0</v>
      </c>
    </row>
    <row r="107" s="2" customFormat="1" ht="16.5" customHeight="1">
      <c r="A107" s="40"/>
      <c r="B107" s="41"/>
      <c r="C107" s="214" t="s">
        <v>8</v>
      </c>
      <c r="D107" s="214" t="s">
        <v>172</v>
      </c>
      <c r="E107" s="215" t="s">
        <v>942</v>
      </c>
      <c r="F107" s="216" t="s">
        <v>943</v>
      </c>
      <c r="G107" s="217" t="s">
        <v>871</v>
      </c>
      <c r="H107" s="218">
        <v>1</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177</v>
      </c>
      <c r="AT107" s="225" t="s">
        <v>172</v>
      </c>
      <c r="AU107" s="225" t="s">
        <v>81</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177</v>
      </c>
      <c r="BM107" s="225" t="s">
        <v>336</v>
      </c>
    </row>
    <row r="108" s="2" customFormat="1" ht="16.5" customHeight="1">
      <c r="A108" s="40"/>
      <c r="B108" s="41"/>
      <c r="C108" s="214" t="s">
        <v>254</v>
      </c>
      <c r="D108" s="214" t="s">
        <v>172</v>
      </c>
      <c r="E108" s="215" t="s">
        <v>944</v>
      </c>
      <c r="F108" s="216" t="s">
        <v>945</v>
      </c>
      <c r="G108" s="217" t="s">
        <v>946</v>
      </c>
      <c r="H108" s="218">
        <v>5</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177</v>
      </c>
      <c r="AT108" s="225" t="s">
        <v>172</v>
      </c>
      <c r="AU108" s="225" t="s">
        <v>81</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177</v>
      </c>
      <c r="BM108" s="225" t="s">
        <v>347</v>
      </c>
    </row>
    <row r="109" s="2" customFormat="1" ht="37.8" customHeight="1">
      <c r="A109" s="40"/>
      <c r="B109" s="41"/>
      <c r="C109" s="214" t="s">
        <v>259</v>
      </c>
      <c r="D109" s="214" t="s">
        <v>172</v>
      </c>
      <c r="E109" s="215" t="s">
        <v>947</v>
      </c>
      <c r="F109" s="216" t="s">
        <v>870</v>
      </c>
      <c r="G109" s="217" t="s">
        <v>871</v>
      </c>
      <c r="H109" s="218">
        <v>1</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177</v>
      </c>
      <c r="AT109" s="225" t="s">
        <v>172</v>
      </c>
      <c r="AU109" s="225" t="s">
        <v>81</v>
      </c>
      <c r="AY109" s="19" t="s">
        <v>170</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177</v>
      </c>
      <c r="BM109" s="225" t="s">
        <v>363</v>
      </c>
    </row>
    <row r="110" s="2" customFormat="1" ht="24.15" customHeight="1">
      <c r="A110" s="40"/>
      <c r="B110" s="41"/>
      <c r="C110" s="214" t="s">
        <v>269</v>
      </c>
      <c r="D110" s="214" t="s">
        <v>172</v>
      </c>
      <c r="E110" s="215" t="s">
        <v>948</v>
      </c>
      <c r="F110" s="216" t="s">
        <v>949</v>
      </c>
      <c r="G110" s="217" t="s">
        <v>875</v>
      </c>
      <c r="H110" s="218">
        <v>17</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177</v>
      </c>
      <c r="AT110" s="225" t="s">
        <v>172</v>
      </c>
      <c r="AU110" s="225" t="s">
        <v>81</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375</v>
      </c>
    </row>
    <row r="111" s="2" customFormat="1" ht="24.15" customHeight="1">
      <c r="A111" s="40"/>
      <c r="B111" s="41"/>
      <c r="C111" s="214" t="s">
        <v>278</v>
      </c>
      <c r="D111" s="214" t="s">
        <v>172</v>
      </c>
      <c r="E111" s="215" t="s">
        <v>950</v>
      </c>
      <c r="F111" s="216" t="s">
        <v>951</v>
      </c>
      <c r="G111" s="217" t="s">
        <v>805</v>
      </c>
      <c r="H111" s="218">
        <v>9</v>
      </c>
      <c r="I111" s="219"/>
      <c r="J111" s="220">
        <f>ROUND(I111*H111,2)</f>
        <v>0</v>
      </c>
      <c r="K111" s="216" t="s">
        <v>19</v>
      </c>
      <c r="L111" s="46"/>
      <c r="M111" s="274" t="s">
        <v>19</v>
      </c>
      <c r="N111" s="275" t="s">
        <v>48</v>
      </c>
      <c r="O111" s="272"/>
      <c r="P111" s="276">
        <f>O111*H111</f>
        <v>0</v>
      </c>
      <c r="Q111" s="276">
        <v>0</v>
      </c>
      <c r="R111" s="276">
        <f>Q111*H111</f>
        <v>0</v>
      </c>
      <c r="S111" s="276">
        <v>0</v>
      </c>
      <c r="T111" s="277">
        <f>S111*H111</f>
        <v>0</v>
      </c>
      <c r="U111" s="40"/>
      <c r="V111" s="40"/>
      <c r="W111" s="40"/>
      <c r="X111" s="40"/>
      <c r="Y111" s="40"/>
      <c r="Z111" s="40"/>
      <c r="AA111" s="40"/>
      <c r="AB111" s="40"/>
      <c r="AC111" s="40"/>
      <c r="AD111" s="40"/>
      <c r="AE111" s="40"/>
      <c r="AR111" s="225" t="s">
        <v>177</v>
      </c>
      <c r="AT111" s="225" t="s">
        <v>172</v>
      </c>
      <c r="AU111" s="225" t="s">
        <v>81</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177</v>
      </c>
      <c r="BM111" s="225" t="s">
        <v>386</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Uc3TYUaNf2O3xpUY9fx123eKUZSpBlvSVeKbn8cZKXv6Xl3nRlcu/l1IG8qXKAdctIxpaPXHSH/sSTbuexlHzg==" hashValue="rPv0V0poCASWjxMAF6FKNIzmdVPfiA7QMis/zDLpluS4I/Gibx8nNNXQX/XXd+acDNXDrKemDCKEHoTj9KV78A==" algorithmName="SHA-512" password="CC35"/>
  <autoFilter ref="C89:K11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952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ROUND((SUM(BE91:BE163)),  2)</f>
        <v>0</v>
      </c>
      <c r="G35" s="40"/>
      <c r="H35" s="40"/>
      <c r="I35" s="159">
        <v>0.20999999999999999</v>
      </c>
      <c r="J35" s="158">
        <f>ROUND(((SUM(BE91:BE163))*I35),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ROUND((SUM(BF91:BF163)),  2)</f>
        <v>0</v>
      </c>
      <c r="G36" s="40"/>
      <c r="H36" s="40"/>
      <c r="I36" s="159">
        <v>0.12</v>
      </c>
      <c r="J36" s="158">
        <f>ROUND(((SUM(BF91:BF163))*I36),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ROUND((SUM(BG91:BG163)),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ROUND((SUM(BH91:BH163)),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ROUND((SUM(BI91:BI163)),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06 - Silnoproud - Pokoj J</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953</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954</v>
      </c>
      <c r="E65" s="179"/>
      <c r="F65" s="179"/>
      <c r="G65" s="179"/>
      <c r="H65" s="179"/>
      <c r="I65" s="179"/>
      <c r="J65" s="180">
        <f>J104</f>
        <v>0</v>
      </c>
      <c r="K65" s="177"/>
      <c r="L65" s="181"/>
      <c r="S65" s="9"/>
      <c r="T65" s="9"/>
      <c r="U65" s="9"/>
      <c r="V65" s="9"/>
      <c r="W65" s="9"/>
      <c r="X65" s="9"/>
      <c r="Y65" s="9"/>
      <c r="Z65" s="9"/>
      <c r="AA65" s="9"/>
      <c r="AB65" s="9"/>
      <c r="AC65" s="9"/>
      <c r="AD65" s="9"/>
      <c r="AE65" s="9"/>
    </row>
    <row r="66" s="9" customFormat="1" ht="24.96" customHeight="1">
      <c r="A66" s="9"/>
      <c r="B66" s="176"/>
      <c r="C66" s="177"/>
      <c r="D66" s="178" t="s">
        <v>955</v>
      </c>
      <c r="E66" s="179"/>
      <c r="F66" s="179"/>
      <c r="G66" s="179"/>
      <c r="H66" s="179"/>
      <c r="I66" s="179"/>
      <c r="J66" s="180">
        <f>J122</f>
        <v>0</v>
      </c>
      <c r="K66" s="177"/>
      <c r="L66" s="181"/>
      <c r="S66" s="9"/>
      <c r="T66" s="9"/>
      <c r="U66" s="9"/>
      <c r="V66" s="9"/>
      <c r="W66" s="9"/>
      <c r="X66" s="9"/>
      <c r="Y66" s="9"/>
      <c r="Z66" s="9"/>
      <c r="AA66" s="9"/>
      <c r="AB66" s="9"/>
      <c r="AC66" s="9"/>
      <c r="AD66" s="9"/>
      <c r="AE66" s="9"/>
    </row>
    <row r="67" s="9" customFormat="1" ht="24.96" customHeight="1">
      <c r="A67" s="9"/>
      <c r="B67" s="176"/>
      <c r="C67" s="177"/>
      <c r="D67" s="178" t="s">
        <v>956</v>
      </c>
      <c r="E67" s="179"/>
      <c r="F67" s="179"/>
      <c r="G67" s="179"/>
      <c r="H67" s="179"/>
      <c r="I67" s="179"/>
      <c r="J67" s="180">
        <f>J138</f>
        <v>0</v>
      </c>
      <c r="K67" s="177"/>
      <c r="L67" s="181"/>
      <c r="S67" s="9"/>
      <c r="T67" s="9"/>
      <c r="U67" s="9"/>
      <c r="V67" s="9"/>
      <c r="W67" s="9"/>
      <c r="X67" s="9"/>
      <c r="Y67" s="9"/>
      <c r="Z67" s="9"/>
      <c r="AA67" s="9"/>
      <c r="AB67" s="9"/>
      <c r="AC67" s="9"/>
      <c r="AD67" s="9"/>
      <c r="AE67" s="9"/>
    </row>
    <row r="68" s="9" customFormat="1" ht="24.96" customHeight="1">
      <c r="A68" s="9"/>
      <c r="B68" s="176"/>
      <c r="C68" s="177"/>
      <c r="D68" s="178" t="s">
        <v>957</v>
      </c>
      <c r="E68" s="179"/>
      <c r="F68" s="179"/>
      <c r="G68" s="179"/>
      <c r="H68" s="179"/>
      <c r="I68" s="179"/>
      <c r="J68" s="180">
        <f>J141</f>
        <v>0</v>
      </c>
      <c r="K68" s="177"/>
      <c r="L68" s="181"/>
      <c r="S68" s="9"/>
      <c r="T68" s="9"/>
      <c r="U68" s="9"/>
      <c r="V68" s="9"/>
      <c r="W68" s="9"/>
      <c r="X68" s="9"/>
      <c r="Y68" s="9"/>
      <c r="Z68" s="9"/>
      <c r="AA68" s="9"/>
      <c r="AB68" s="9"/>
      <c r="AC68" s="9"/>
      <c r="AD68" s="9"/>
      <c r="AE68" s="9"/>
    </row>
    <row r="69" s="9" customFormat="1" ht="24.96" customHeight="1">
      <c r="A69" s="9"/>
      <c r="B69" s="176"/>
      <c r="C69" s="177"/>
      <c r="D69" s="178" t="s">
        <v>958</v>
      </c>
      <c r="E69" s="179"/>
      <c r="F69" s="179"/>
      <c r="G69" s="179"/>
      <c r="H69" s="179"/>
      <c r="I69" s="179"/>
      <c r="J69" s="180">
        <f>J157</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155</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Jednotky J 2. - 10.NP,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127</v>
      </c>
      <c r="D80" s="24"/>
      <c r="E80" s="24"/>
      <c r="F80" s="24"/>
      <c r="G80" s="24"/>
      <c r="H80" s="24"/>
      <c r="I80" s="24"/>
      <c r="J80" s="24"/>
      <c r="K80" s="24"/>
      <c r="L80" s="22"/>
    </row>
    <row r="81" s="2" customFormat="1" ht="16.5" customHeight="1">
      <c r="A81" s="40"/>
      <c r="B81" s="41"/>
      <c r="C81" s="42"/>
      <c r="D81" s="42"/>
      <c r="E81" s="171" t="s">
        <v>128</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129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06 - Silnoproud - Pokoj J</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7. 7. 2025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156</v>
      </c>
      <c r="D90" s="190" t="s">
        <v>62</v>
      </c>
      <c r="E90" s="190" t="s">
        <v>58</v>
      </c>
      <c r="F90" s="190" t="s">
        <v>59</v>
      </c>
      <c r="G90" s="190" t="s">
        <v>157</v>
      </c>
      <c r="H90" s="190" t="s">
        <v>158</v>
      </c>
      <c r="I90" s="190" t="s">
        <v>159</v>
      </c>
      <c r="J90" s="190" t="s">
        <v>133</v>
      </c>
      <c r="K90" s="191" t="s">
        <v>160</v>
      </c>
      <c r="L90" s="192"/>
      <c r="M90" s="94" t="s">
        <v>19</v>
      </c>
      <c r="N90" s="95" t="s">
        <v>47</v>
      </c>
      <c r="O90" s="95" t="s">
        <v>161</v>
      </c>
      <c r="P90" s="95" t="s">
        <v>162</v>
      </c>
      <c r="Q90" s="95" t="s">
        <v>163</v>
      </c>
      <c r="R90" s="95" t="s">
        <v>164</v>
      </c>
      <c r="S90" s="95" t="s">
        <v>165</v>
      </c>
      <c r="T90" s="96" t="s">
        <v>166</v>
      </c>
      <c r="U90" s="187"/>
      <c r="V90" s="187"/>
      <c r="W90" s="187"/>
      <c r="X90" s="187"/>
      <c r="Y90" s="187"/>
      <c r="Z90" s="187"/>
      <c r="AA90" s="187"/>
      <c r="AB90" s="187"/>
      <c r="AC90" s="187"/>
      <c r="AD90" s="187"/>
      <c r="AE90" s="187"/>
    </row>
    <row r="91" s="2" customFormat="1" ht="22.8" customHeight="1">
      <c r="A91" s="40"/>
      <c r="B91" s="41"/>
      <c r="C91" s="101" t="s">
        <v>167</v>
      </c>
      <c r="D91" s="42"/>
      <c r="E91" s="42"/>
      <c r="F91" s="42"/>
      <c r="G91" s="42"/>
      <c r="H91" s="42"/>
      <c r="I91" s="42"/>
      <c r="J91" s="193">
        <f>BK91</f>
        <v>0</v>
      </c>
      <c r="K91" s="42"/>
      <c r="L91" s="46"/>
      <c r="M91" s="97"/>
      <c r="N91" s="194"/>
      <c r="O91" s="98"/>
      <c r="P91" s="195">
        <f>P92+P104+P122+P138+P141+P157</f>
        <v>0</v>
      </c>
      <c r="Q91" s="98"/>
      <c r="R91" s="195">
        <f>R92+R104+R122+R138+R141+R157</f>
        <v>0</v>
      </c>
      <c r="S91" s="98"/>
      <c r="T91" s="196">
        <f>T92+T104+T122+T138+T141+T157</f>
        <v>0</v>
      </c>
      <c r="U91" s="40"/>
      <c r="V91" s="40"/>
      <c r="W91" s="40"/>
      <c r="X91" s="40"/>
      <c r="Y91" s="40"/>
      <c r="Z91" s="40"/>
      <c r="AA91" s="40"/>
      <c r="AB91" s="40"/>
      <c r="AC91" s="40"/>
      <c r="AD91" s="40"/>
      <c r="AE91" s="40"/>
      <c r="AT91" s="19" t="s">
        <v>76</v>
      </c>
      <c r="AU91" s="19" t="s">
        <v>134</v>
      </c>
      <c r="BK91" s="197">
        <f>BK92+BK104+BK122+BK138+BK141+BK157</f>
        <v>0</v>
      </c>
    </row>
    <row r="92" s="12" customFormat="1" ht="25.92" customHeight="1">
      <c r="A92" s="12"/>
      <c r="B92" s="198"/>
      <c r="C92" s="199"/>
      <c r="D92" s="200" t="s">
        <v>76</v>
      </c>
      <c r="E92" s="201" t="s">
        <v>959</v>
      </c>
      <c r="F92" s="201" t="s">
        <v>960</v>
      </c>
      <c r="G92" s="199"/>
      <c r="H92" s="199"/>
      <c r="I92" s="202"/>
      <c r="J92" s="203">
        <f>BK92</f>
        <v>0</v>
      </c>
      <c r="K92" s="199"/>
      <c r="L92" s="204"/>
      <c r="M92" s="205"/>
      <c r="N92" s="206"/>
      <c r="O92" s="206"/>
      <c r="P92" s="207">
        <f>SUM(P93:P103)</f>
        <v>0</v>
      </c>
      <c r="Q92" s="206"/>
      <c r="R92" s="207">
        <f>SUM(R93:R103)</f>
        <v>0</v>
      </c>
      <c r="S92" s="206"/>
      <c r="T92" s="208">
        <f>SUM(T93:T103)</f>
        <v>0</v>
      </c>
      <c r="U92" s="12"/>
      <c r="V92" s="12"/>
      <c r="W92" s="12"/>
      <c r="X92" s="12"/>
      <c r="Y92" s="12"/>
      <c r="Z92" s="12"/>
      <c r="AA92" s="12"/>
      <c r="AB92" s="12"/>
      <c r="AC92" s="12"/>
      <c r="AD92" s="12"/>
      <c r="AE92" s="12"/>
      <c r="AR92" s="209" t="s">
        <v>81</v>
      </c>
      <c r="AT92" s="210" t="s">
        <v>76</v>
      </c>
      <c r="AU92" s="210" t="s">
        <v>77</v>
      </c>
      <c r="AY92" s="209" t="s">
        <v>170</v>
      </c>
      <c r="BK92" s="211">
        <f>SUM(BK93:BK103)</f>
        <v>0</v>
      </c>
    </row>
    <row r="93" s="2" customFormat="1" ht="24.15" customHeight="1">
      <c r="A93" s="40"/>
      <c r="B93" s="41"/>
      <c r="C93" s="214" t="s">
        <v>81</v>
      </c>
      <c r="D93" s="214" t="s">
        <v>172</v>
      </c>
      <c r="E93" s="215" t="s">
        <v>961</v>
      </c>
      <c r="F93" s="216" t="s">
        <v>962</v>
      </c>
      <c r="G93" s="217" t="s">
        <v>385</v>
      </c>
      <c r="H93" s="218">
        <v>720</v>
      </c>
      <c r="I93" s="219"/>
      <c r="J93" s="220">
        <f>ROUND(I93*H93,2)</f>
        <v>0</v>
      </c>
      <c r="K93" s="216" t="s">
        <v>176</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81</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85</v>
      </c>
    </row>
    <row r="94" s="2" customFormat="1">
      <c r="A94" s="40"/>
      <c r="B94" s="41"/>
      <c r="C94" s="42"/>
      <c r="D94" s="227" t="s">
        <v>179</v>
      </c>
      <c r="E94" s="42"/>
      <c r="F94" s="228" t="s">
        <v>963</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179</v>
      </c>
      <c r="AU94" s="19" t="s">
        <v>81</v>
      </c>
    </row>
    <row r="95" s="2" customFormat="1" ht="24.15" customHeight="1">
      <c r="A95" s="40"/>
      <c r="B95" s="41"/>
      <c r="C95" s="255" t="s">
        <v>85</v>
      </c>
      <c r="D95" s="255" t="s">
        <v>382</v>
      </c>
      <c r="E95" s="256" t="s">
        <v>964</v>
      </c>
      <c r="F95" s="257" t="s">
        <v>965</v>
      </c>
      <c r="G95" s="258" t="s">
        <v>385</v>
      </c>
      <c r="H95" s="259">
        <v>720</v>
      </c>
      <c r="I95" s="260"/>
      <c r="J95" s="261">
        <f>ROUND(I95*H95,2)</f>
        <v>0</v>
      </c>
      <c r="K95" s="257" t="s">
        <v>176</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226</v>
      </c>
      <c r="AT95" s="225" t="s">
        <v>382</v>
      </c>
      <c r="AU95" s="225" t="s">
        <v>81</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177</v>
      </c>
    </row>
    <row r="96" s="2" customFormat="1" ht="33" customHeight="1">
      <c r="A96" s="40"/>
      <c r="B96" s="41"/>
      <c r="C96" s="214" t="s">
        <v>114</v>
      </c>
      <c r="D96" s="214" t="s">
        <v>172</v>
      </c>
      <c r="E96" s="215" t="s">
        <v>966</v>
      </c>
      <c r="F96" s="216" t="s">
        <v>967</v>
      </c>
      <c r="G96" s="217" t="s">
        <v>385</v>
      </c>
      <c r="H96" s="218">
        <v>1170</v>
      </c>
      <c r="I96" s="219"/>
      <c r="J96" s="220">
        <f>ROUND(I96*H96,2)</f>
        <v>0</v>
      </c>
      <c r="K96" s="216" t="s">
        <v>176</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177</v>
      </c>
      <c r="AT96" s="225" t="s">
        <v>172</v>
      </c>
      <c r="AU96" s="225" t="s">
        <v>81</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177</v>
      </c>
      <c r="BM96" s="225" t="s">
        <v>203</v>
      </c>
    </row>
    <row r="97" s="2" customFormat="1">
      <c r="A97" s="40"/>
      <c r="B97" s="41"/>
      <c r="C97" s="42"/>
      <c r="D97" s="227" t="s">
        <v>179</v>
      </c>
      <c r="E97" s="42"/>
      <c r="F97" s="228" t="s">
        <v>968</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179</v>
      </c>
      <c r="AU97" s="19" t="s">
        <v>81</v>
      </c>
    </row>
    <row r="98" s="2" customFormat="1" ht="24.15" customHeight="1">
      <c r="A98" s="40"/>
      <c r="B98" s="41"/>
      <c r="C98" s="255" t="s">
        <v>177</v>
      </c>
      <c r="D98" s="255" t="s">
        <v>382</v>
      </c>
      <c r="E98" s="256" t="s">
        <v>969</v>
      </c>
      <c r="F98" s="257" t="s">
        <v>970</v>
      </c>
      <c r="G98" s="258" t="s">
        <v>385</v>
      </c>
      <c r="H98" s="259">
        <v>1170</v>
      </c>
      <c r="I98" s="260"/>
      <c r="J98" s="261">
        <f>ROUND(I98*H98,2)</f>
        <v>0</v>
      </c>
      <c r="K98" s="257" t="s">
        <v>176</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226</v>
      </c>
      <c r="AT98" s="225" t="s">
        <v>382</v>
      </c>
      <c r="AU98" s="225" t="s">
        <v>81</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177</v>
      </c>
      <c r="BM98" s="225" t="s">
        <v>226</v>
      </c>
    </row>
    <row r="99" s="2" customFormat="1" ht="24.15" customHeight="1">
      <c r="A99" s="40"/>
      <c r="B99" s="41"/>
      <c r="C99" s="214" t="s">
        <v>207</v>
      </c>
      <c r="D99" s="214" t="s">
        <v>172</v>
      </c>
      <c r="E99" s="215" t="s">
        <v>971</v>
      </c>
      <c r="F99" s="216" t="s">
        <v>972</v>
      </c>
      <c r="G99" s="217" t="s">
        <v>385</v>
      </c>
      <c r="H99" s="218">
        <v>720</v>
      </c>
      <c r="I99" s="219"/>
      <c r="J99" s="220">
        <f>ROUND(I99*H99,2)</f>
        <v>0</v>
      </c>
      <c r="K99" s="216" t="s">
        <v>176</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177</v>
      </c>
      <c r="AT99" s="225" t="s">
        <v>172</v>
      </c>
      <c r="AU99" s="225" t="s">
        <v>81</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177</v>
      </c>
      <c r="BM99" s="225" t="s">
        <v>237</v>
      </c>
    </row>
    <row r="100" s="2" customFormat="1">
      <c r="A100" s="40"/>
      <c r="B100" s="41"/>
      <c r="C100" s="42"/>
      <c r="D100" s="227" t="s">
        <v>179</v>
      </c>
      <c r="E100" s="42"/>
      <c r="F100" s="228" t="s">
        <v>973</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179</v>
      </c>
      <c r="AU100" s="19" t="s">
        <v>81</v>
      </c>
    </row>
    <row r="101" s="2" customFormat="1" ht="24.15" customHeight="1">
      <c r="A101" s="40"/>
      <c r="B101" s="41"/>
      <c r="C101" s="214" t="s">
        <v>203</v>
      </c>
      <c r="D101" s="214" t="s">
        <v>172</v>
      </c>
      <c r="E101" s="215" t="s">
        <v>974</v>
      </c>
      <c r="F101" s="216" t="s">
        <v>975</v>
      </c>
      <c r="G101" s="217" t="s">
        <v>385</v>
      </c>
      <c r="H101" s="218">
        <v>180</v>
      </c>
      <c r="I101" s="219"/>
      <c r="J101" s="220">
        <f>ROUND(I101*H101,2)</f>
        <v>0</v>
      </c>
      <c r="K101" s="216" t="s">
        <v>176</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177</v>
      </c>
      <c r="AT101" s="225" t="s">
        <v>172</v>
      </c>
      <c r="AU101" s="225" t="s">
        <v>81</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177</v>
      </c>
      <c r="BM101" s="225" t="s">
        <v>8</v>
      </c>
    </row>
    <row r="102" s="2" customFormat="1">
      <c r="A102" s="40"/>
      <c r="B102" s="41"/>
      <c r="C102" s="42"/>
      <c r="D102" s="227" t="s">
        <v>179</v>
      </c>
      <c r="E102" s="42"/>
      <c r="F102" s="228" t="s">
        <v>976</v>
      </c>
      <c r="G102" s="42"/>
      <c r="H102" s="42"/>
      <c r="I102" s="229"/>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179</v>
      </c>
      <c r="AU102" s="19" t="s">
        <v>81</v>
      </c>
    </row>
    <row r="103" s="2" customFormat="1" ht="24.15" customHeight="1">
      <c r="A103" s="40"/>
      <c r="B103" s="41"/>
      <c r="C103" s="255" t="s">
        <v>220</v>
      </c>
      <c r="D103" s="255" t="s">
        <v>382</v>
      </c>
      <c r="E103" s="256" t="s">
        <v>977</v>
      </c>
      <c r="F103" s="257" t="s">
        <v>978</v>
      </c>
      <c r="G103" s="258" t="s">
        <v>385</v>
      </c>
      <c r="H103" s="259">
        <v>180</v>
      </c>
      <c r="I103" s="260"/>
      <c r="J103" s="261">
        <f>ROUND(I103*H103,2)</f>
        <v>0</v>
      </c>
      <c r="K103" s="257" t="s">
        <v>176</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226</v>
      </c>
      <c r="AT103" s="225" t="s">
        <v>382</v>
      </c>
      <c r="AU103" s="225" t="s">
        <v>81</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177</v>
      </c>
      <c r="BM103" s="225" t="s">
        <v>259</v>
      </c>
    </row>
    <row r="104" s="12" customFormat="1" ht="25.92" customHeight="1">
      <c r="A104" s="12"/>
      <c r="B104" s="198"/>
      <c r="C104" s="199"/>
      <c r="D104" s="200" t="s">
        <v>76</v>
      </c>
      <c r="E104" s="201" t="s">
        <v>979</v>
      </c>
      <c r="F104" s="201" t="s">
        <v>980</v>
      </c>
      <c r="G104" s="199"/>
      <c r="H104" s="199"/>
      <c r="I104" s="202"/>
      <c r="J104" s="203">
        <f>BK104</f>
        <v>0</v>
      </c>
      <c r="K104" s="199"/>
      <c r="L104" s="204"/>
      <c r="M104" s="205"/>
      <c r="N104" s="206"/>
      <c r="O104" s="206"/>
      <c r="P104" s="207">
        <f>SUM(P105:P121)</f>
        <v>0</v>
      </c>
      <c r="Q104" s="206"/>
      <c r="R104" s="207">
        <f>SUM(R105:R121)</f>
        <v>0</v>
      </c>
      <c r="S104" s="206"/>
      <c r="T104" s="208">
        <f>SUM(T105:T121)</f>
        <v>0</v>
      </c>
      <c r="U104" s="12"/>
      <c r="V104" s="12"/>
      <c r="W104" s="12"/>
      <c r="X104" s="12"/>
      <c r="Y104" s="12"/>
      <c r="Z104" s="12"/>
      <c r="AA104" s="12"/>
      <c r="AB104" s="12"/>
      <c r="AC104" s="12"/>
      <c r="AD104" s="12"/>
      <c r="AE104" s="12"/>
      <c r="AR104" s="209" t="s">
        <v>81</v>
      </c>
      <c r="AT104" s="210" t="s">
        <v>76</v>
      </c>
      <c r="AU104" s="210" t="s">
        <v>77</v>
      </c>
      <c r="AY104" s="209" t="s">
        <v>170</v>
      </c>
      <c r="BK104" s="211">
        <f>SUM(BK105:BK121)</f>
        <v>0</v>
      </c>
    </row>
    <row r="105" s="2" customFormat="1" ht="24.15" customHeight="1">
      <c r="A105" s="40"/>
      <c r="B105" s="41"/>
      <c r="C105" s="214" t="s">
        <v>226</v>
      </c>
      <c r="D105" s="214" t="s">
        <v>172</v>
      </c>
      <c r="E105" s="215" t="s">
        <v>981</v>
      </c>
      <c r="F105" s="216" t="s">
        <v>982</v>
      </c>
      <c r="G105" s="217" t="s">
        <v>194</v>
      </c>
      <c r="H105" s="218">
        <v>108</v>
      </c>
      <c r="I105" s="219"/>
      <c r="J105" s="220">
        <f>ROUND(I105*H105,2)</f>
        <v>0</v>
      </c>
      <c r="K105" s="216" t="s">
        <v>176</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177</v>
      </c>
      <c r="AT105" s="225" t="s">
        <v>172</v>
      </c>
      <c r="AU105" s="225" t="s">
        <v>81</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177</v>
      </c>
      <c r="BM105" s="225" t="s">
        <v>278</v>
      </c>
    </row>
    <row r="106" s="2" customFormat="1">
      <c r="A106" s="40"/>
      <c r="B106" s="41"/>
      <c r="C106" s="42"/>
      <c r="D106" s="227" t="s">
        <v>179</v>
      </c>
      <c r="E106" s="42"/>
      <c r="F106" s="228" t="s">
        <v>983</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179</v>
      </c>
      <c r="AU106" s="19" t="s">
        <v>81</v>
      </c>
    </row>
    <row r="107" s="2" customFormat="1" ht="24.15" customHeight="1">
      <c r="A107" s="40"/>
      <c r="B107" s="41"/>
      <c r="C107" s="255" t="s">
        <v>232</v>
      </c>
      <c r="D107" s="255" t="s">
        <v>382</v>
      </c>
      <c r="E107" s="256" t="s">
        <v>984</v>
      </c>
      <c r="F107" s="257" t="s">
        <v>985</v>
      </c>
      <c r="G107" s="258" t="s">
        <v>194</v>
      </c>
      <c r="H107" s="259">
        <v>108</v>
      </c>
      <c r="I107" s="260"/>
      <c r="J107" s="261">
        <f>ROUND(I107*H107,2)</f>
        <v>0</v>
      </c>
      <c r="K107" s="257" t="s">
        <v>176</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226</v>
      </c>
      <c r="AT107" s="225" t="s">
        <v>382</v>
      </c>
      <c r="AU107" s="225" t="s">
        <v>81</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177</v>
      </c>
      <c r="BM107" s="225" t="s">
        <v>292</v>
      </c>
    </row>
    <row r="108" s="2" customFormat="1" ht="24.15" customHeight="1">
      <c r="A108" s="40"/>
      <c r="B108" s="41"/>
      <c r="C108" s="214" t="s">
        <v>237</v>
      </c>
      <c r="D108" s="214" t="s">
        <v>172</v>
      </c>
      <c r="E108" s="215" t="s">
        <v>986</v>
      </c>
      <c r="F108" s="216" t="s">
        <v>987</v>
      </c>
      <c r="G108" s="217" t="s">
        <v>194</v>
      </c>
      <c r="H108" s="218">
        <v>18</v>
      </c>
      <c r="I108" s="219"/>
      <c r="J108" s="220">
        <f>ROUND(I108*H108,2)</f>
        <v>0</v>
      </c>
      <c r="K108" s="216" t="s">
        <v>176</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177</v>
      </c>
      <c r="AT108" s="225" t="s">
        <v>172</v>
      </c>
      <c r="AU108" s="225" t="s">
        <v>81</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177</v>
      </c>
      <c r="BM108" s="225" t="s">
        <v>311</v>
      </c>
    </row>
    <row r="109" s="2" customFormat="1">
      <c r="A109" s="40"/>
      <c r="B109" s="41"/>
      <c r="C109" s="42"/>
      <c r="D109" s="227" t="s">
        <v>179</v>
      </c>
      <c r="E109" s="42"/>
      <c r="F109" s="228" t="s">
        <v>988</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179</v>
      </c>
      <c r="AU109" s="19" t="s">
        <v>81</v>
      </c>
    </row>
    <row r="110" s="2" customFormat="1" ht="24.15" customHeight="1">
      <c r="A110" s="40"/>
      <c r="B110" s="41"/>
      <c r="C110" s="255" t="s">
        <v>245</v>
      </c>
      <c r="D110" s="255" t="s">
        <v>382</v>
      </c>
      <c r="E110" s="256" t="s">
        <v>989</v>
      </c>
      <c r="F110" s="257" t="s">
        <v>990</v>
      </c>
      <c r="G110" s="258" t="s">
        <v>194</v>
      </c>
      <c r="H110" s="259">
        <v>18</v>
      </c>
      <c r="I110" s="260"/>
      <c r="J110" s="261">
        <f>ROUND(I110*H110,2)</f>
        <v>0</v>
      </c>
      <c r="K110" s="257" t="s">
        <v>176</v>
      </c>
      <c r="L110" s="262"/>
      <c r="M110" s="263" t="s">
        <v>19</v>
      </c>
      <c r="N110" s="264"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226</v>
      </c>
      <c r="AT110" s="225" t="s">
        <v>382</v>
      </c>
      <c r="AU110" s="225" t="s">
        <v>81</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325</v>
      </c>
    </row>
    <row r="111" s="2" customFormat="1" ht="24.15" customHeight="1">
      <c r="A111" s="40"/>
      <c r="B111" s="41"/>
      <c r="C111" s="214" t="s">
        <v>8</v>
      </c>
      <c r="D111" s="214" t="s">
        <v>172</v>
      </c>
      <c r="E111" s="215" t="s">
        <v>991</v>
      </c>
      <c r="F111" s="216" t="s">
        <v>992</v>
      </c>
      <c r="G111" s="217" t="s">
        <v>194</v>
      </c>
      <c r="H111" s="218">
        <v>9</v>
      </c>
      <c r="I111" s="219"/>
      <c r="J111" s="220">
        <f>ROUND(I111*H111,2)</f>
        <v>0</v>
      </c>
      <c r="K111" s="216" t="s">
        <v>176</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177</v>
      </c>
      <c r="AT111" s="225" t="s">
        <v>172</v>
      </c>
      <c r="AU111" s="225" t="s">
        <v>81</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177</v>
      </c>
      <c r="BM111" s="225" t="s">
        <v>336</v>
      </c>
    </row>
    <row r="112" s="2" customFormat="1">
      <c r="A112" s="40"/>
      <c r="B112" s="41"/>
      <c r="C112" s="42"/>
      <c r="D112" s="227" t="s">
        <v>179</v>
      </c>
      <c r="E112" s="42"/>
      <c r="F112" s="228" t="s">
        <v>993</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179</v>
      </c>
      <c r="AU112" s="19" t="s">
        <v>81</v>
      </c>
    </row>
    <row r="113" s="2" customFormat="1" ht="24.15" customHeight="1">
      <c r="A113" s="40"/>
      <c r="B113" s="41"/>
      <c r="C113" s="255" t="s">
        <v>254</v>
      </c>
      <c r="D113" s="255" t="s">
        <v>382</v>
      </c>
      <c r="E113" s="256" t="s">
        <v>994</v>
      </c>
      <c r="F113" s="257" t="s">
        <v>995</v>
      </c>
      <c r="G113" s="258" t="s">
        <v>194</v>
      </c>
      <c r="H113" s="259">
        <v>9</v>
      </c>
      <c r="I113" s="260"/>
      <c r="J113" s="261">
        <f>ROUND(I113*H113,2)</f>
        <v>0</v>
      </c>
      <c r="K113" s="257" t="s">
        <v>176</v>
      </c>
      <c r="L113" s="262"/>
      <c r="M113" s="263" t="s">
        <v>19</v>
      </c>
      <c r="N113" s="264"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226</v>
      </c>
      <c r="AT113" s="225" t="s">
        <v>382</v>
      </c>
      <c r="AU113" s="225" t="s">
        <v>81</v>
      </c>
      <c r="AY113" s="19" t="s">
        <v>170</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177</v>
      </c>
      <c r="BM113" s="225" t="s">
        <v>347</v>
      </c>
    </row>
    <row r="114" s="2" customFormat="1" ht="24.15" customHeight="1">
      <c r="A114" s="40"/>
      <c r="B114" s="41"/>
      <c r="C114" s="214" t="s">
        <v>259</v>
      </c>
      <c r="D114" s="214" t="s">
        <v>172</v>
      </c>
      <c r="E114" s="215" t="s">
        <v>996</v>
      </c>
      <c r="F114" s="216" t="s">
        <v>997</v>
      </c>
      <c r="G114" s="217" t="s">
        <v>194</v>
      </c>
      <c r="H114" s="218">
        <v>9</v>
      </c>
      <c r="I114" s="219"/>
      <c r="J114" s="220">
        <f>ROUND(I114*H114,2)</f>
        <v>0</v>
      </c>
      <c r="K114" s="216" t="s">
        <v>176</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177</v>
      </c>
      <c r="AT114" s="225" t="s">
        <v>172</v>
      </c>
      <c r="AU114" s="225" t="s">
        <v>81</v>
      </c>
      <c r="AY114" s="19" t="s">
        <v>170</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177</v>
      </c>
      <c r="BM114" s="225" t="s">
        <v>363</v>
      </c>
    </row>
    <row r="115" s="2" customFormat="1">
      <c r="A115" s="40"/>
      <c r="B115" s="41"/>
      <c r="C115" s="42"/>
      <c r="D115" s="227" t="s">
        <v>179</v>
      </c>
      <c r="E115" s="42"/>
      <c r="F115" s="228" t="s">
        <v>998</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179</v>
      </c>
      <c r="AU115" s="19" t="s">
        <v>81</v>
      </c>
    </row>
    <row r="116" s="2" customFormat="1" ht="21.75" customHeight="1">
      <c r="A116" s="40"/>
      <c r="B116" s="41"/>
      <c r="C116" s="214" t="s">
        <v>269</v>
      </c>
      <c r="D116" s="214" t="s">
        <v>172</v>
      </c>
      <c r="E116" s="215" t="s">
        <v>999</v>
      </c>
      <c r="F116" s="216" t="s">
        <v>1000</v>
      </c>
      <c r="G116" s="217" t="s">
        <v>194</v>
      </c>
      <c r="H116" s="218">
        <v>9</v>
      </c>
      <c r="I116" s="219"/>
      <c r="J116" s="220">
        <f>ROUND(I116*H116,2)</f>
        <v>0</v>
      </c>
      <c r="K116" s="216" t="s">
        <v>176</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177</v>
      </c>
      <c r="AT116" s="225" t="s">
        <v>172</v>
      </c>
      <c r="AU116" s="225" t="s">
        <v>81</v>
      </c>
      <c r="AY116" s="19" t="s">
        <v>170</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177</v>
      </c>
      <c r="BM116" s="225" t="s">
        <v>375</v>
      </c>
    </row>
    <row r="117" s="2" customFormat="1">
      <c r="A117" s="40"/>
      <c r="B117" s="41"/>
      <c r="C117" s="42"/>
      <c r="D117" s="227" t="s">
        <v>179</v>
      </c>
      <c r="E117" s="42"/>
      <c r="F117" s="228" t="s">
        <v>1001</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179</v>
      </c>
      <c r="AU117" s="19" t="s">
        <v>81</v>
      </c>
    </row>
    <row r="118" s="2" customFormat="1" ht="16.5" customHeight="1">
      <c r="A118" s="40"/>
      <c r="B118" s="41"/>
      <c r="C118" s="255" t="s">
        <v>278</v>
      </c>
      <c r="D118" s="255" t="s">
        <v>382</v>
      </c>
      <c r="E118" s="256" t="s">
        <v>1002</v>
      </c>
      <c r="F118" s="257" t="s">
        <v>1003</v>
      </c>
      <c r="G118" s="258" t="s">
        <v>194</v>
      </c>
      <c r="H118" s="259">
        <v>9</v>
      </c>
      <c r="I118" s="260"/>
      <c r="J118" s="261">
        <f>ROUND(I118*H118,2)</f>
        <v>0</v>
      </c>
      <c r="K118" s="257" t="s">
        <v>176</v>
      </c>
      <c r="L118" s="262"/>
      <c r="M118" s="263" t="s">
        <v>19</v>
      </c>
      <c r="N118" s="264"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226</v>
      </c>
      <c r="AT118" s="225" t="s">
        <v>382</v>
      </c>
      <c r="AU118" s="225" t="s">
        <v>81</v>
      </c>
      <c r="AY118" s="19" t="s">
        <v>170</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177</v>
      </c>
      <c r="BM118" s="225" t="s">
        <v>386</v>
      </c>
    </row>
    <row r="119" s="2" customFormat="1" ht="21.75" customHeight="1">
      <c r="A119" s="40"/>
      <c r="B119" s="41"/>
      <c r="C119" s="214" t="s">
        <v>285</v>
      </c>
      <c r="D119" s="214" t="s">
        <v>172</v>
      </c>
      <c r="E119" s="215" t="s">
        <v>1004</v>
      </c>
      <c r="F119" s="216" t="s">
        <v>1005</v>
      </c>
      <c r="G119" s="217" t="s">
        <v>194</v>
      </c>
      <c r="H119" s="218">
        <v>135</v>
      </c>
      <c r="I119" s="219"/>
      <c r="J119" s="220">
        <f>ROUND(I119*H119,2)</f>
        <v>0</v>
      </c>
      <c r="K119" s="216" t="s">
        <v>176</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177</v>
      </c>
      <c r="AT119" s="225" t="s">
        <v>172</v>
      </c>
      <c r="AU119" s="225" t="s">
        <v>81</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400</v>
      </c>
    </row>
    <row r="120" s="2" customFormat="1">
      <c r="A120" s="40"/>
      <c r="B120" s="41"/>
      <c r="C120" s="42"/>
      <c r="D120" s="227" t="s">
        <v>179</v>
      </c>
      <c r="E120" s="42"/>
      <c r="F120" s="228" t="s">
        <v>1006</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179</v>
      </c>
      <c r="AU120" s="19" t="s">
        <v>81</v>
      </c>
    </row>
    <row r="121" s="2" customFormat="1" ht="21.75" customHeight="1">
      <c r="A121" s="40"/>
      <c r="B121" s="41"/>
      <c r="C121" s="255" t="s">
        <v>292</v>
      </c>
      <c r="D121" s="255" t="s">
        <v>382</v>
      </c>
      <c r="E121" s="256" t="s">
        <v>1007</v>
      </c>
      <c r="F121" s="257" t="s">
        <v>1008</v>
      </c>
      <c r="G121" s="258" t="s">
        <v>194</v>
      </c>
      <c r="H121" s="259">
        <v>135</v>
      </c>
      <c r="I121" s="260"/>
      <c r="J121" s="261">
        <f>ROUND(I121*H121,2)</f>
        <v>0</v>
      </c>
      <c r="K121" s="257" t="s">
        <v>176</v>
      </c>
      <c r="L121" s="262"/>
      <c r="M121" s="263" t="s">
        <v>19</v>
      </c>
      <c r="N121" s="264"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226</v>
      </c>
      <c r="AT121" s="225" t="s">
        <v>382</v>
      </c>
      <c r="AU121" s="225" t="s">
        <v>81</v>
      </c>
      <c r="AY121" s="19" t="s">
        <v>170</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177</v>
      </c>
      <c r="BM121" s="225" t="s">
        <v>411</v>
      </c>
    </row>
    <row r="122" s="12" customFormat="1" ht="25.92" customHeight="1">
      <c r="A122" s="12"/>
      <c r="B122" s="198"/>
      <c r="C122" s="199"/>
      <c r="D122" s="200" t="s">
        <v>76</v>
      </c>
      <c r="E122" s="201" t="s">
        <v>1009</v>
      </c>
      <c r="F122" s="201" t="s">
        <v>1010</v>
      </c>
      <c r="G122" s="199"/>
      <c r="H122" s="199"/>
      <c r="I122" s="202"/>
      <c r="J122" s="203">
        <f>BK122</f>
        <v>0</v>
      </c>
      <c r="K122" s="199"/>
      <c r="L122" s="204"/>
      <c r="M122" s="205"/>
      <c r="N122" s="206"/>
      <c r="O122" s="206"/>
      <c r="P122" s="207">
        <f>SUM(P123:P137)</f>
        <v>0</v>
      </c>
      <c r="Q122" s="206"/>
      <c r="R122" s="207">
        <f>SUM(R123:R137)</f>
        <v>0</v>
      </c>
      <c r="S122" s="206"/>
      <c r="T122" s="208">
        <f>SUM(T123:T137)</f>
        <v>0</v>
      </c>
      <c r="U122" s="12"/>
      <c r="V122" s="12"/>
      <c r="W122" s="12"/>
      <c r="X122" s="12"/>
      <c r="Y122" s="12"/>
      <c r="Z122" s="12"/>
      <c r="AA122" s="12"/>
      <c r="AB122" s="12"/>
      <c r="AC122" s="12"/>
      <c r="AD122" s="12"/>
      <c r="AE122" s="12"/>
      <c r="AR122" s="209" t="s">
        <v>81</v>
      </c>
      <c r="AT122" s="210" t="s">
        <v>76</v>
      </c>
      <c r="AU122" s="210" t="s">
        <v>77</v>
      </c>
      <c r="AY122" s="209" t="s">
        <v>170</v>
      </c>
      <c r="BK122" s="211">
        <f>SUM(BK123:BK137)</f>
        <v>0</v>
      </c>
    </row>
    <row r="123" s="2" customFormat="1" ht="37.8" customHeight="1">
      <c r="A123" s="40"/>
      <c r="B123" s="41"/>
      <c r="C123" s="214" t="s">
        <v>302</v>
      </c>
      <c r="D123" s="214" t="s">
        <v>172</v>
      </c>
      <c r="E123" s="215" t="s">
        <v>1011</v>
      </c>
      <c r="F123" s="216" t="s">
        <v>1012</v>
      </c>
      <c r="G123" s="217" t="s">
        <v>194</v>
      </c>
      <c r="H123" s="218">
        <v>9</v>
      </c>
      <c r="I123" s="219"/>
      <c r="J123" s="220">
        <f>ROUND(I123*H123,2)</f>
        <v>0</v>
      </c>
      <c r="K123" s="216" t="s">
        <v>176</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177</v>
      </c>
      <c r="AT123" s="225" t="s">
        <v>172</v>
      </c>
      <c r="AU123" s="225" t="s">
        <v>81</v>
      </c>
      <c r="AY123" s="19" t="s">
        <v>170</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177</v>
      </c>
      <c r="BM123" s="225" t="s">
        <v>421</v>
      </c>
    </row>
    <row r="124" s="2" customFormat="1">
      <c r="A124" s="40"/>
      <c r="B124" s="41"/>
      <c r="C124" s="42"/>
      <c r="D124" s="227" t="s">
        <v>179</v>
      </c>
      <c r="E124" s="42"/>
      <c r="F124" s="228" t="s">
        <v>1013</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179</v>
      </c>
      <c r="AU124" s="19" t="s">
        <v>81</v>
      </c>
    </row>
    <row r="125" s="2" customFormat="1" ht="37.8" customHeight="1">
      <c r="A125" s="40"/>
      <c r="B125" s="41"/>
      <c r="C125" s="255" t="s">
        <v>311</v>
      </c>
      <c r="D125" s="255" t="s">
        <v>382</v>
      </c>
      <c r="E125" s="256" t="s">
        <v>1014</v>
      </c>
      <c r="F125" s="257" t="s">
        <v>1015</v>
      </c>
      <c r="G125" s="258" t="s">
        <v>194</v>
      </c>
      <c r="H125" s="259">
        <v>9</v>
      </c>
      <c r="I125" s="260"/>
      <c r="J125" s="261">
        <f>ROUND(I125*H125,2)</f>
        <v>0</v>
      </c>
      <c r="K125" s="257" t="s">
        <v>1016</v>
      </c>
      <c r="L125" s="262"/>
      <c r="M125" s="263" t="s">
        <v>19</v>
      </c>
      <c r="N125" s="264"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226</v>
      </c>
      <c r="AT125" s="225" t="s">
        <v>382</v>
      </c>
      <c r="AU125" s="225" t="s">
        <v>81</v>
      </c>
      <c r="AY125" s="19" t="s">
        <v>170</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177</v>
      </c>
      <c r="BM125" s="225" t="s">
        <v>432</v>
      </c>
    </row>
    <row r="126" s="2" customFormat="1" ht="37.8" customHeight="1">
      <c r="A126" s="40"/>
      <c r="B126" s="41"/>
      <c r="C126" s="214" t="s">
        <v>7</v>
      </c>
      <c r="D126" s="214" t="s">
        <v>172</v>
      </c>
      <c r="E126" s="215" t="s">
        <v>1011</v>
      </c>
      <c r="F126" s="216" t="s">
        <v>1012</v>
      </c>
      <c r="G126" s="217" t="s">
        <v>194</v>
      </c>
      <c r="H126" s="218">
        <v>18</v>
      </c>
      <c r="I126" s="219"/>
      <c r="J126" s="220">
        <f>ROUND(I126*H126,2)</f>
        <v>0</v>
      </c>
      <c r="K126" s="216" t="s">
        <v>176</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177</v>
      </c>
      <c r="AT126" s="225" t="s">
        <v>172</v>
      </c>
      <c r="AU126" s="225" t="s">
        <v>81</v>
      </c>
      <c r="AY126" s="19" t="s">
        <v>170</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177</v>
      </c>
      <c r="BM126" s="225" t="s">
        <v>443</v>
      </c>
    </row>
    <row r="127" s="2" customFormat="1">
      <c r="A127" s="40"/>
      <c r="B127" s="41"/>
      <c r="C127" s="42"/>
      <c r="D127" s="227" t="s">
        <v>179</v>
      </c>
      <c r="E127" s="42"/>
      <c r="F127" s="228" t="s">
        <v>1013</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179</v>
      </c>
      <c r="AU127" s="19" t="s">
        <v>81</v>
      </c>
    </row>
    <row r="128" s="2" customFormat="1" ht="37.8" customHeight="1">
      <c r="A128" s="40"/>
      <c r="B128" s="41"/>
      <c r="C128" s="255" t="s">
        <v>325</v>
      </c>
      <c r="D128" s="255" t="s">
        <v>382</v>
      </c>
      <c r="E128" s="256" t="s">
        <v>1017</v>
      </c>
      <c r="F128" s="257" t="s">
        <v>1018</v>
      </c>
      <c r="G128" s="258" t="s">
        <v>194</v>
      </c>
      <c r="H128" s="259">
        <v>18</v>
      </c>
      <c r="I128" s="260"/>
      <c r="J128" s="261">
        <f>ROUND(I128*H128,2)</f>
        <v>0</v>
      </c>
      <c r="K128" s="257" t="s">
        <v>1016</v>
      </c>
      <c r="L128" s="262"/>
      <c r="M128" s="263" t="s">
        <v>19</v>
      </c>
      <c r="N128" s="264"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226</v>
      </c>
      <c r="AT128" s="225" t="s">
        <v>382</v>
      </c>
      <c r="AU128" s="225" t="s">
        <v>81</v>
      </c>
      <c r="AY128" s="19" t="s">
        <v>170</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177</v>
      </c>
      <c r="BM128" s="225" t="s">
        <v>452</v>
      </c>
    </row>
    <row r="129" s="2" customFormat="1" ht="37.8" customHeight="1">
      <c r="A129" s="40"/>
      <c r="B129" s="41"/>
      <c r="C129" s="214" t="s">
        <v>331</v>
      </c>
      <c r="D129" s="214" t="s">
        <v>172</v>
      </c>
      <c r="E129" s="215" t="s">
        <v>1011</v>
      </c>
      <c r="F129" s="216" t="s">
        <v>1012</v>
      </c>
      <c r="G129" s="217" t="s">
        <v>194</v>
      </c>
      <c r="H129" s="218">
        <v>18</v>
      </c>
      <c r="I129" s="219"/>
      <c r="J129" s="220">
        <f>ROUND(I129*H129,2)</f>
        <v>0</v>
      </c>
      <c r="K129" s="216" t="s">
        <v>176</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177</v>
      </c>
      <c r="AT129" s="225" t="s">
        <v>172</v>
      </c>
      <c r="AU129" s="225" t="s">
        <v>81</v>
      </c>
      <c r="AY129" s="19" t="s">
        <v>170</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177</v>
      </c>
      <c r="BM129" s="225" t="s">
        <v>467</v>
      </c>
    </row>
    <row r="130" s="2" customFormat="1">
      <c r="A130" s="40"/>
      <c r="B130" s="41"/>
      <c r="C130" s="42"/>
      <c r="D130" s="227" t="s">
        <v>179</v>
      </c>
      <c r="E130" s="42"/>
      <c r="F130" s="228" t="s">
        <v>1013</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179</v>
      </c>
      <c r="AU130" s="19" t="s">
        <v>81</v>
      </c>
    </row>
    <row r="131" s="2" customFormat="1" ht="24.15" customHeight="1">
      <c r="A131" s="40"/>
      <c r="B131" s="41"/>
      <c r="C131" s="255" t="s">
        <v>336</v>
      </c>
      <c r="D131" s="255" t="s">
        <v>382</v>
      </c>
      <c r="E131" s="256" t="s">
        <v>1019</v>
      </c>
      <c r="F131" s="257" t="s">
        <v>1020</v>
      </c>
      <c r="G131" s="258" t="s">
        <v>194</v>
      </c>
      <c r="H131" s="259">
        <v>18</v>
      </c>
      <c r="I131" s="260"/>
      <c r="J131" s="261">
        <f>ROUND(I131*H131,2)</f>
        <v>0</v>
      </c>
      <c r="K131" s="257" t="s">
        <v>1016</v>
      </c>
      <c r="L131" s="262"/>
      <c r="M131" s="263" t="s">
        <v>19</v>
      </c>
      <c r="N131" s="264"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226</v>
      </c>
      <c r="AT131" s="225" t="s">
        <v>382</v>
      </c>
      <c r="AU131" s="225" t="s">
        <v>81</v>
      </c>
      <c r="AY131" s="19" t="s">
        <v>170</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177</v>
      </c>
      <c r="BM131" s="225" t="s">
        <v>478</v>
      </c>
    </row>
    <row r="132" s="2" customFormat="1" ht="24.15" customHeight="1">
      <c r="A132" s="40"/>
      <c r="B132" s="41"/>
      <c r="C132" s="214" t="s">
        <v>341</v>
      </c>
      <c r="D132" s="214" t="s">
        <v>172</v>
      </c>
      <c r="E132" s="215" t="s">
        <v>1021</v>
      </c>
      <c r="F132" s="216" t="s">
        <v>1022</v>
      </c>
      <c r="G132" s="217" t="s">
        <v>194</v>
      </c>
      <c r="H132" s="218">
        <v>9</v>
      </c>
      <c r="I132" s="219"/>
      <c r="J132" s="220">
        <f>ROUND(I132*H132,2)</f>
        <v>0</v>
      </c>
      <c r="K132" s="216" t="s">
        <v>176</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177</v>
      </c>
      <c r="AT132" s="225" t="s">
        <v>172</v>
      </c>
      <c r="AU132" s="225" t="s">
        <v>81</v>
      </c>
      <c r="AY132" s="19" t="s">
        <v>170</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177</v>
      </c>
      <c r="BM132" s="225" t="s">
        <v>487</v>
      </c>
    </row>
    <row r="133" s="2" customFormat="1">
      <c r="A133" s="40"/>
      <c r="B133" s="41"/>
      <c r="C133" s="42"/>
      <c r="D133" s="227" t="s">
        <v>179</v>
      </c>
      <c r="E133" s="42"/>
      <c r="F133" s="228" t="s">
        <v>1023</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179</v>
      </c>
      <c r="AU133" s="19" t="s">
        <v>81</v>
      </c>
    </row>
    <row r="134" s="2" customFormat="1" ht="24.15" customHeight="1">
      <c r="A134" s="40"/>
      <c r="B134" s="41"/>
      <c r="C134" s="255" t="s">
        <v>347</v>
      </c>
      <c r="D134" s="255" t="s">
        <v>382</v>
      </c>
      <c r="E134" s="256" t="s">
        <v>1024</v>
      </c>
      <c r="F134" s="257" t="s">
        <v>1025</v>
      </c>
      <c r="G134" s="258" t="s">
        <v>194</v>
      </c>
      <c r="H134" s="259">
        <v>9</v>
      </c>
      <c r="I134" s="260"/>
      <c r="J134" s="261">
        <f>ROUND(I134*H134,2)</f>
        <v>0</v>
      </c>
      <c r="K134" s="257" t="s">
        <v>1016</v>
      </c>
      <c r="L134" s="262"/>
      <c r="M134" s="263" t="s">
        <v>19</v>
      </c>
      <c r="N134" s="264"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226</v>
      </c>
      <c r="AT134" s="225" t="s">
        <v>382</v>
      </c>
      <c r="AU134" s="225" t="s">
        <v>81</v>
      </c>
      <c r="AY134" s="19" t="s">
        <v>170</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177</v>
      </c>
      <c r="BM134" s="225" t="s">
        <v>499</v>
      </c>
    </row>
    <row r="135" s="2" customFormat="1" ht="37.8" customHeight="1">
      <c r="A135" s="40"/>
      <c r="B135" s="41"/>
      <c r="C135" s="214" t="s">
        <v>354</v>
      </c>
      <c r="D135" s="214" t="s">
        <v>172</v>
      </c>
      <c r="E135" s="215" t="s">
        <v>1026</v>
      </c>
      <c r="F135" s="216" t="s">
        <v>1027</v>
      </c>
      <c r="G135" s="217" t="s">
        <v>194</v>
      </c>
      <c r="H135" s="218">
        <v>9</v>
      </c>
      <c r="I135" s="219"/>
      <c r="J135" s="220">
        <f>ROUND(I135*H135,2)</f>
        <v>0</v>
      </c>
      <c r="K135" s="216" t="s">
        <v>176</v>
      </c>
      <c r="L135" s="46"/>
      <c r="M135" s="221" t="s">
        <v>19</v>
      </c>
      <c r="N135" s="222" t="s">
        <v>48</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177</v>
      </c>
      <c r="AT135" s="225" t="s">
        <v>172</v>
      </c>
      <c r="AU135" s="225" t="s">
        <v>81</v>
      </c>
      <c r="AY135" s="19" t="s">
        <v>170</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177</v>
      </c>
      <c r="BM135" s="225" t="s">
        <v>511</v>
      </c>
    </row>
    <row r="136" s="2" customFormat="1">
      <c r="A136" s="40"/>
      <c r="B136" s="41"/>
      <c r="C136" s="42"/>
      <c r="D136" s="227" t="s">
        <v>179</v>
      </c>
      <c r="E136" s="42"/>
      <c r="F136" s="228" t="s">
        <v>1028</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179</v>
      </c>
      <c r="AU136" s="19" t="s">
        <v>81</v>
      </c>
    </row>
    <row r="137" s="2" customFormat="1" ht="16.5" customHeight="1">
      <c r="A137" s="40"/>
      <c r="B137" s="41"/>
      <c r="C137" s="255" t="s">
        <v>363</v>
      </c>
      <c r="D137" s="255" t="s">
        <v>382</v>
      </c>
      <c r="E137" s="256" t="s">
        <v>1029</v>
      </c>
      <c r="F137" s="257" t="s">
        <v>1030</v>
      </c>
      <c r="G137" s="258" t="s">
        <v>194</v>
      </c>
      <c r="H137" s="259">
        <v>9</v>
      </c>
      <c r="I137" s="260"/>
      <c r="J137" s="261">
        <f>ROUND(I137*H137,2)</f>
        <v>0</v>
      </c>
      <c r="K137" s="257" t="s">
        <v>1016</v>
      </c>
      <c r="L137" s="262"/>
      <c r="M137" s="263" t="s">
        <v>19</v>
      </c>
      <c r="N137" s="264"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226</v>
      </c>
      <c r="AT137" s="225" t="s">
        <v>382</v>
      </c>
      <c r="AU137" s="225" t="s">
        <v>81</v>
      </c>
      <c r="AY137" s="19" t="s">
        <v>170</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177</v>
      </c>
      <c r="BM137" s="225" t="s">
        <v>522</v>
      </c>
    </row>
    <row r="138" s="12" customFormat="1" ht="25.92" customHeight="1">
      <c r="A138" s="12"/>
      <c r="B138" s="198"/>
      <c r="C138" s="199"/>
      <c r="D138" s="200" t="s">
        <v>76</v>
      </c>
      <c r="E138" s="201" t="s">
        <v>1031</v>
      </c>
      <c r="F138" s="201" t="s">
        <v>1032</v>
      </c>
      <c r="G138" s="199"/>
      <c r="H138" s="199"/>
      <c r="I138" s="202"/>
      <c r="J138" s="203">
        <f>BK138</f>
        <v>0</v>
      </c>
      <c r="K138" s="199"/>
      <c r="L138" s="204"/>
      <c r="M138" s="205"/>
      <c r="N138" s="206"/>
      <c r="O138" s="206"/>
      <c r="P138" s="207">
        <f>SUM(P139:P140)</f>
        <v>0</v>
      </c>
      <c r="Q138" s="206"/>
      <c r="R138" s="207">
        <f>SUM(R139:R140)</f>
        <v>0</v>
      </c>
      <c r="S138" s="206"/>
      <c r="T138" s="208">
        <f>SUM(T139:T140)</f>
        <v>0</v>
      </c>
      <c r="U138" s="12"/>
      <c r="V138" s="12"/>
      <c r="W138" s="12"/>
      <c r="X138" s="12"/>
      <c r="Y138" s="12"/>
      <c r="Z138" s="12"/>
      <c r="AA138" s="12"/>
      <c r="AB138" s="12"/>
      <c r="AC138" s="12"/>
      <c r="AD138" s="12"/>
      <c r="AE138" s="12"/>
      <c r="AR138" s="209" t="s">
        <v>81</v>
      </c>
      <c r="AT138" s="210" t="s">
        <v>76</v>
      </c>
      <c r="AU138" s="210" t="s">
        <v>77</v>
      </c>
      <c r="AY138" s="209" t="s">
        <v>170</v>
      </c>
      <c r="BK138" s="211">
        <f>SUM(BK139:BK140)</f>
        <v>0</v>
      </c>
    </row>
    <row r="139" s="2" customFormat="1" ht="16.5" customHeight="1">
      <c r="A139" s="40"/>
      <c r="B139" s="41"/>
      <c r="C139" s="214" t="s">
        <v>370</v>
      </c>
      <c r="D139" s="214" t="s">
        <v>172</v>
      </c>
      <c r="E139" s="215" t="s">
        <v>1033</v>
      </c>
      <c r="F139" s="216" t="s">
        <v>1034</v>
      </c>
      <c r="G139" s="217" t="s">
        <v>1035</v>
      </c>
      <c r="H139" s="218">
        <v>72</v>
      </c>
      <c r="I139" s="219"/>
      <c r="J139" s="220">
        <f>ROUND(I139*H139,2)</f>
        <v>0</v>
      </c>
      <c r="K139" s="216" t="s">
        <v>176</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177</v>
      </c>
      <c r="AT139" s="225" t="s">
        <v>172</v>
      </c>
      <c r="AU139" s="225" t="s">
        <v>81</v>
      </c>
      <c r="AY139" s="19" t="s">
        <v>170</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177</v>
      </c>
      <c r="BM139" s="225" t="s">
        <v>534</v>
      </c>
    </row>
    <row r="140" s="2" customFormat="1">
      <c r="A140" s="40"/>
      <c r="B140" s="41"/>
      <c r="C140" s="42"/>
      <c r="D140" s="227" t="s">
        <v>179</v>
      </c>
      <c r="E140" s="42"/>
      <c r="F140" s="228" t="s">
        <v>1036</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179</v>
      </c>
      <c r="AU140" s="19" t="s">
        <v>81</v>
      </c>
    </row>
    <row r="141" s="12" customFormat="1" ht="25.92" customHeight="1">
      <c r="A141" s="12"/>
      <c r="B141" s="198"/>
      <c r="C141" s="199"/>
      <c r="D141" s="200" t="s">
        <v>76</v>
      </c>
      <c r="E141" s="201" t="s">
        <v>1037</v>
      </c>
      <c r="F141" s="201" t="s">
        <v>1038</v>
      </c>
      <c r="G141" s="199"/>
      <c r="H141" s="199"/>
      <c r="I141" s="202"/>
      <c r="J141" s="203">
        <f>BK141</f>
        <v>0</v>
      </c>
      <c r="K141" s="199"/>
      <c r="L141" s="204"/>
      <c r="M141" s="205"/>
      <c r="N141" s="206"/>
      <c r="O141" s="206"/>
      <c r="P141" s="207">
        <f>SUM(P142:P156)</f>
        <v>0</v>
      </c>
      <c r="Q141" s="206"/>
      <c r="R141" s="207">
        <f>SUM(R142:R156)</f>
        <v>0</v>
      </c>
      <c r="S141" s="206"/>
      <c r="T141" s="208">
        <f>SUM(T142:T156)</f>
        <v>0</v>
      </c>
      <c r="U141" s="12"/>
      <c r="V141" s="12"/>
      <c r="W141" s="12"/>
      <c r="X141" s="12"/>
      <c r="Y141" s="12"/>
      <c r="Z141" s="12"/>
      <c r="AA141" s="12"/>
      <c r="AB141" s="12"/>
      <c r="AC141" s="12"/>
      <c r="AD141" s="12"/>
      <c r="AE141" s="12"/>
      <c r="AR141" s="209" t="s">
        <v>81</v>
      </c>
      <c r="AT141" s="210" t="s">
        <v>76</v>
      </c>
      <c r="AU141" s="210" t="s">
        <v>77</v>
      </c>
      <c r="AY141" s="209" t="s">
        <v>170</v>
      </c>
      <c r="BK141" s="211">
        <f>SUM(BK142:BK156)</f>
        <v>0</v>
      </c>
    </row>
    <row r="142" s="2" customFormat="1" ht="24.15" customHeight="1">
      <c r="A142" s="40"/>
      <c r="B142" s="41"/>
      <c r="C142" s="214" t="s">
        <v>375</v>
      </c>
      <c r="D142" s="214" t="s">
        <v>172</v>
      </c>
      <c r="E142" s="215" t="s">
        <v>1039</v>
      </c>
      <c r="F142" s="216" t="s">
        <v>1040</v>
      </c>
      <c r="G142" s="217" t="s">
        <v>194</v>
      </c>
      <c r="H142" s="218">
        <v>9</v>
      </c>
      <c r="I142" s="219"/>
      <c r="J142" s="220">
        <f>ROUND(I142*H142,2)</f>
        <v>0</v>
      </c>
      <c r="K142" s="216" t="s">
        <v>176</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177</v>
      </c>
      <c r="AT142" s="225" t="s">
        <v>172</v>
      </c>
      <c r="AU142" s="225" t="s">
        <v>81</v>
      </c>
      <c r="AY142" s="19" t="s">
        <v>170</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177</v>
      </c>
      <c r="BM142" s="225" t="s">
        <v>546</v>
      </c>
    </row>
    <row r="143" s="2" customFormat="1">
      <c r="A143" s="40"/>
      <c r="B143" s="41"/>
      <c r="C143" s="42"/>
      <c r="D143" s="227" t="s">
        <v>179</v>
      </c>
      <c r="E143" s="42"/>
      <c r="F143" s="228" t="s">
        <v>1041</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179</v>
      </c>
      <c r="AU143" s="19" t="s">
        <v>81</v>
      </c>
    </row>
    <row r="144" s="2" customFormat="1" ht="24.15" customHeight="1">
      <c r="A144" s="40"/>
      <c r="B144" s="41"/>
      <c r="C144" s="255" t="s">
        <v>381</v>
      </c>
      <c r="D144" s="255" t="s">
        <v>382</v>
      </c>
      <c r="E144" s="256" t="s">
        <v>1042</v>
      </c>
      <c r="F144" s="257" t="s">
        <v>1043</v>
      </c>
      <c r="G144" s="258" t="s">
        <v>194</v>
      </c>
      <c r="H144" s="259">
        <v>9</v>
      </c>
      <c r="I144" s="260"/>
      <c r="J144" s="261">
        <f>ROUND(I144*H144,2)</f>
        <v>0</v>
      </c>
      <c r="K144" s="257" t="s">
        <v>1044</v>
      </c>
      <c r="L144" s="262"/>
      <c r="M144" s="263" t="s">
        <v>19</v>
      </c>
      <c r="N144" s="264" t="s">
        <v>48</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226</v>
      </c>
      <c r="AT144" s="225" t="s">
        <v>382</v>
      </c>
      <c r="AU144" s="225" t="s">
        <v>81</v>
      </c>
      <c r="AY144" s="19" t="s">
        <v>170</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177</v>
      </c>
      <c r="BM144" s="225" t="s">
        <v>560</v>
      </c>
    </row>
    <row r="145" s="2" customFormat="1" ht="24.15" customHeight="1">
      <c r="A145" s="40"/>
      <c r="B145" s="41"/>
      <c r="C145" s="214" t="s">
        <v>386</v>
      </c>
      <c r="D145" s="214" t="s">
        <v>172</v>
      </c>
      <c r="E145" s="215" t="s">
        <v>1045</v>
      </c>
      <c r="F145" s="216" t="s">
        <v>1046</v>
      </c>
      <c r="G145" s="217" t="s">
        <v>194</v>
      </c>
      <c r="H145" s="218">
        <v>9</v>
      </c>
      <c r="I145" s="219"/>
      <c r="J145" s="220">
        <f>ROUND(I145*H145,2)</f>
        <v>0</v>
      </c>
      <c r="K145" s="216" t="s">
        <v>176</v>
      </c>
      <c r="L145" s="46"/>
      <c r="M145" s="221" t="s">
        <v>19</v>
      </c>
      <c r="N145" s="222" t="s">
        <v>48</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177</v>
      </c>
      <c r="AT145" s="225" t="s">
        <v>172</v>
      </c>
      <c r="AU145" s="225" t="s">
        <v>81</v>
      </c>
      <c r="AY145" s="19" t="s">
        <v>170</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177</v>
      </c>
      <c r="BM145" s="225" t="s">
        <v>571</v>
      </c>
    </row>
    <row r="146" s="2" customFormat="1">
      <c r="A146" s="40"/>
      <c r="B146" s="41"/>
      <c r="C146" s="42"/>
      <c r="D146" s="227" t="s">
        <v>179</v>
      </c>
      <c r="E146" s="42"/>
      <c r="F146" s="228" t="s">
        <v>1047</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179</v>
      </c>
      <c r="AU146" s="19" t="s">
        <v>81</v>
      </c>
    </row>
    <row r="147" s="2" customFormat="1" ht="16.5" customHeight="1">
      <c r="A147" s="40"/>
      <c r="B147" s="41"/>
      <c r="C147" s="255" t="s">
        <v>394</v>
      </c>
      <c r="D147" s="255" t="s">
        <v>382</v>
      </c>
      <c r="E147" s="256" t="s">
        <v>1048</v>
      </c>
      <c r="F147" s="257" t="s">
        <v>1049</v>
      </c>
      <c r="G147" s="258" t="s">
        <v>194</v>
      </c>
      <c r="H147" s="259">
        <v>9</v>
      </c>
      <c r="I147" s="260"/>
      <c r="J147" s="261">
        <f>ROUND(I147*H147,2)</f>
        <v>0</v>
      </c>
      <c r="K147" s="257" t="s">
        <v>1044</v>
      </c>
      <c r="L147" s="262"/>
      <c r="M147" s="263" t="s">
        <v>19</v>
      </c>
      <c r="N147" s="264" t="s">
        <v>48</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226</v>
      </c>
      <c r="AT147" s="225" t="s">
        <v>382</v>
      </c>
      <c r="AU147" s="225" t="s">
        <v>81</v>
      </c>
      <c r="AY147" s="19" t="s">
        <v>170</v>
      </c>
      <c r="BE147" s="226">
        <f>IF(N147="základní",J147,0)</f>
        <v>0</v>
      </c>
      <c r="BF147" s="226">
        <f>IF(N147="snížená",J147,0)</f>
        <v>0</v>
      </c>
      <c r="BG147" s="226">
        <f>IF(N147="zákl. přenesená",J147,0)</f>
        <v>0</v>
      </c>
      <c r="BH147" s="226">
        <f>IF(N147="sníž. přenesená",J147,0)</f>
        <v>0</v>
      </c>
      <c r="BI147" s="226">
        <f>IF(N147="nulová",J147,0)</f>
        <v>0</v>
      </c>
      <c r="BJ147" s="19" t="s">
        <v>81</v>
      </c>
      <c r="BK147" s="226">
        <f>ROUND(I147*H147,2)</f>
        <v>0</v>
      </c>
      <c r="BL147" s="19" t="s">
        <v>177</v>
      </c>
      <c r="BM147" s="225" t="s">
        <v>581</v>
      </c>
    </row>
    <row r="148" s="2" customFormat="1" ht="24.15" customHeight="1">
      <c r="A148" s="40"/>
      <c r="B148" s="41"/>
      <c r="C148" s="214" t="s">
        <v>400</v>
      </c>
      <c r="D148" s="214" t="s">
        <v>172</v>
      </c>
      <c r="E148" s="215" t="s">
        <v>1050</v>
      </c>
      <c r="F148" s="216" t="s">
        <v>1051</v>
      </c>
      <c r="G148" s="217" t="s">
        <v>194</v>
      </c>
      <c r="H148" s="218">
        <v>63</v>
      </c>
      <c r="I148" s="219"/>
      <c r="J148" s="220">
        <f>ROUND(I148*H148,2)</f>
        <v>0</v>
      </c>
      <c r="K148" s="216" t="s">
        <v>176</v>
      </c>
      <c r="L148" s="46"/>
      <c r="M148" s="221" t="s">
        <v>19</v>
      </c>
      <c r="N148" s="222" t="s">
        <v>48</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177</v>
      </c>
      <c r="AT148" s="225" t="s">
        <v>172</v>
      </c>
      <c r="AU148" s="225" t="s">
        <v>81</v>
      </c>
      <c r="AY148" s="19" t="s">
        <v>170</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177</v>
      </c>
      <c r="BM148" s="225" t="s">
        <v>592</v>
      </c>
    </row>
    <row r="149" s="2" customFormat="1">
      <c r="A149" s="40"/>
      <c r="B149" s="41"/>
      <c r="C149" s="42"/>
      <c r="D149" s="227" t="s">
        <v>179</v>
      </c>
      <c r="E149" s="42"/>
      <c r="F149" s="228" t="s">
        <v>1052</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179</v>
      </c>
      <c r="AU149" s="19" t="s">
        <v>81</v>
      </c>
    </row>
    <row r="150" s="2" customFormat="1" ht="24.15" customHeight="1">
      <c r="A150" s="40"/>
      <c r="B150" s="41"/>
      <c r="C150" s="255" t="s">
        <v>405</v>
      </c>
      <c r="D150" s="255" t="s">
        <v>382</v>
      </c>
      <c r="E150" s="256" t="s">
        <v>1053</v>
      </c>
      <c r="F150" s="257" t="s">
        <v>1054</v>
      </c>
      <c r="G150" s="258" t="s">
        <v>194</v>
      </c>
      <c r="H150" s="259">
        <v>54</v>
      </c>
      <c r="I150" s="260"/>
      <c r="J150" s="261">
        <f>ROUND(I150*H150,2)</f>
        <v>0</v>
      </c>
      <c r="K150" s="257" t="s">
        <v>176</v>
      </c>
      <c r="L150" s="262"/>
      <c r="M150" s="263" t="s">
        <v>19</v>
      </c>
      <c r="N150" s="264" t="s">
        <v>48</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226</v>
      </c>
      <c r="AT150" s="225" t="s">
        <v>382</v>
      </c>
      <c r="AU150" s="225" t="s">
        <v>81</v>
      </c>
      <c r="AY150" s="19" t="s">
        <v>170</v>
      </c>
      <c r="BE150" s="226">
        <f>IF(N150="základní",J150,0)</f>
        <v>0</v>
      </c>
      <c r="BF150" s="226">
        <f>IF(N150="snížená",J150,0)</f>
        <v>0</v>
      </c>
      <c r="BG150" s="226">
        <f>IF(N150="zákl. přenesená",J150,0)</f>
        <v>0</v>
      </c>
      <c r="BH150" s="226">
        <f>IF(N150="sníž. přenesená",J150,0)</f>
        <v>0</v>
      </c>
      <c r="BI150" s="226">
        <f>IF(N150="nulová",J150,0)</f>
        <v>0</v>
      </c>
      <c r="BJ150" s="19" t="s">
        <v>81</v>
      </c>
      <c r="BK150" s="226">
        <f>ROUND(I150*H150,2)</f>
        <v>0</v>
      </c>
      <c r="BL150" s="19" t="s">
        <v>177</v>
      </c>
      <c r="BM150" s="225" t="s">
        <v>602</v>
      </c>
    </row>
    <row r="151" s="2" customFormat="1" ht="24.15" customHeight="1">
      <c r="A151" s="40"/>
      <c r="B151" s="41"/>
      <c r="C151" s="255" t="s">
        <v>411</v>
      </c>
      <c r="D151" s="255" t="s">
        <v>382</v>
      </c>
      <c r="E151" s="256" t="s">
        <v>1055</v>
      </c>
      <c r="F151" s="257" t="s">
        <v>1056</v>
      </c>
      <c r="G151" s="258" t="s">
        <v>194</v>
      </c>
      <c r="H151" s="259">
        <v>9</v>
      </c>
      <c r="I151" s="260"/>
      <c r="J151" s="261">
        <f>ROUND(I151*H151,2)</f>
        <v>0</v>
      </c>
      <c r="K151" s="257" t="s">
        <v>176</v>
      </c>
      <c r="L151" s="262"/>
      <c r="M151" s="263" t="s">
        <v>19</v>
      </c>
      <c r="N151" s="264" t="s">
        <v>48</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226</v>
      </c>
      <c r="AT151" s="225" t="s">
        <v>382</v>
      </c>
      <c r="AU151" s="225" t="s">
        <v>81</v>
      </c>
      <c r="AY151" s="19" t="s">
        <v>170</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177</v>
      </c>
      <c r="BM151" s="225" t="s">
        <v>615</v>
      </c>
    </row>
    <row r="152" s="2" customFormat="1" ht="16.5" customHeight="1">
      <c r="A152" s="40"/>
      <c r="B152" s="41"/>
      <c r="C152" s="214" t="s">
        <v>415</v>
      </c>
      <c r="D152" s="214" t="s">
        <v>172</v>
      </c>
      <c r="E152" s="215" t="s">
        <v>1057</v>
      </c>
      <c r="F152" s="216" t="s">
        <v>1058</v>
      </c>
      <c r="G152" s="217" t="s">
        <v>194</v>
      </c>
      <c r="H152" s="218">
        <v>9</v>
      </c>
      <c r="I152" s="219"/>
      <c r="J152" s="220">
        <f>ROUND(I152*H152,2)</f>
        <v>0</v>
      </c>
      <c r="K152" s="216" t="s">
        <v>1059</v>
      </c>
      <c r="L152" s="46"/>
      <c r="M152" s="221" t="s">
        <v>19</v>
      </c>
      <c r="N152" s="222" t="s">
        <v>48</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177</v>
      </c>
      <c r="AT152" s="225" t="s">
        <v>172</v>
      </c>
      <c r="AU152" s="225" t="s">
        <v>81</v>
      </c>
      <c r="AY152" s="19" t="s">
        <v>170</v>
      </c>
      <c r="BE152" s="226">
        <f>IF(N152="základní",J152,0)</f>
        <v>0</v>
      </c>
      <c r="BF152" s="226">
        <f>IF(N152="snížená",J152,0)</f>
        <v>0</v>
      </c>
      <c r="BG152" s="226">
        <f>IF(N152="zákl. přenesená",J152,0)</f>
        <v>0</v>
      </c>
      <c r="BH152" s="226">
        <f>IF(N152="sníž. přenesená",J152,0)</f>
        <v>0</v>
      </c>
      <c r="BI152" s="226">
        <f>IF(N152="nulová",J152,0)</f>
        <v>0</v>
      </c>
      <c r="BJ152" s="19" t="s">
        <v>81</v>
      </c>
      <c r="BK152" s="226">
        <f>ROUND(I152*H152,2)</f>
        <v>0</v>
      </c>
      <c r="BL152" s="19" t="s">
        <v>177</v>
      </c>
      <c r="BM152" s="225" t="s">
        <v>631</v>
      </c>
    </row>
    <row r="153" s="2" customFormat="1" ht="16.5" customHeight="1">
      <c r="A153" s="40"/>
      <c r="B153" s="41"/>
      <c r="C153" s="255" t="s">
        <v>421</v>
      </c>
      <c r="D153" s="255" t="s">
        <v>382</v>
      </c>
      <c r="E153" s="256" t="s">
        <v>1060</v>
      </c>
      <c r="F153" s="257" t="s">
        <v>1061</v>
      </c>
      <c r="G153" s="258" t="s">
        <v>194</v>
      </c>
      <c r="H153" s="259">
        <v>9</v>
      </c>
      <c r="I153" s="260"/>
      <c r="J153" s="261">
        <f>ROUND(I153*H153,2)</f>
        <v>0</v>
      </c>
      <c r="K153" s="257" t="s">
        <v>1016</v>
      </c>
      <c r="L153" s="262"/>
      <c r="M153" s="263" t="s">
        <v>19</v>
      </c>
      <c r="N153" s="264" t="s">
        <v>48</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226</v>
      </c>
      <c r="AT153" s="225" t="s">
        <v>382</v>
      </c>
      <c r="AU153" s="225" t="s">
        <v>81</v>
      </c>
      <c r="AY153" s="19" t="s">
        <v>170</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177</v>
      </c>
      <c r="BM153" s="225" t="s">
        <v>645</v>
      </c>
    </row>
    <row r="154" s="2" customFormat="1" ht="24.15" customHeight="1">
      <c r="A154" s="40"/>
      <c r="B154" s="41"/>
      <c r="C154" s="214" t="s">
        <v>425</v>
      </c>
      <c r="D154" s="214" t="s">
        <v>172</v>
      </c>
      <c r="E154" s="215" t="s">
        <v>1062</v>
      </c>
      <c r="F154" s="216" t="s">
        <v>1063</v>
      </c>
      <c r="G154" s="217" t="s">
        <v>194</v>
      </c>
      <c r="H154" s="218">
        <v>18</v>
      </c>
      <c r="I154" s="219"/>
      <c r="J154" s="220">
        <f>ROUND(I154*H154,2)</f>
        <v>0</v>
      </c>
      <c r="K154" s="216" t="s">
        <v>176</v>
      </c>
      <c r="L154" s="46"/>
      <c r="M154" s="221" t="s">
        <v>19</v>
      </c>
      <c r="N154" s="222" t="s">
        <v>48</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177</v>
      </c>
      <c r="AT154" s="225" t="s">
        <v>172</v>
      </c>
      <c r="AU154" s="225" t="s">
        <v>81</v>
      </c>
      <c r="AY154" s="19" t="s">
        <v>170</v>
      </c>
      <c r="BE154" s="226">
        <f>IF(N154="základní",J154,0)</f>
        <v>0</v>
      </c>
      <c r="BF154" s="226">
        <f>IF(N154="snížená",J154,0)</f>
        <v>0</v>
      </c>
      <c r="BG154" s="226">
        <f>IF(N154="zákl. přenesená",J154,0)</f>
        <v>0</v>
      </c>
      <c r="BH154" s="226">
        <f>IF(N154="sníž. přenesená",J154,0)</f>
        <v>0</v>
      </c>
      <c r="BI154" s="226">
        <f>IF(N154="nulová",J154,0)</f>
        <v>0</v>
      </c>
      <c r="BJ154" s="19" t="s">
        <v>81</v>
      </c>
      <c r="BK154" s="226">
        <f>ROUND(I154*H154,2)</f>
        <v>0</v>
      </c>
      <c r="BL154" s="19" t="s">
        <v>177</v>
      </c>
      <c r="BM154" s="225" t="s">
        <v>657</v>
      </c>
    </row>
    <row r="155" s="2" customFormat="1">
      <c r="A155" s="40"/>
      <c r="B155" s="41"/>
      <c r="C155" s="42"/>
      <c r="D155" s="227" t="s">
        <v>179</v>
      </c>
      <c r="E155" s="42"/>
      <c r="F155" s="228" t="s">
        <v>1064</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179</v>
      </c>
      <c r="AU155" s="19" t="s">
        <v>81</v>
      </c>
    </row>
    <row r="156" s="2" customFormat="1" ht="16.5" customHeight="1">
      <c r="A156" s="40"/>
      <c r="B156" s="41"/>
      <c r="C156" s="255" t="s">
        <v>432</v>
      </c>
      <c r="D156" s="255" t="s">
        <v>382</v>
      </c>
      <c r="E156" s="256" t="s">
        <v>1065</v>
      </c>
      <c r="F156" s="257" t="s">
        <v>1066</v>
      </c>
      <c r="G156" s="258" t="s">
        <v>194</v>
      </c>
      <c r="H156" s="259">
        <v>18</v>
      </c>
      <c r="I156" s="260"/>
      <c r="J156" s="261">
        <f>ROUND(I156*H156,2)</f>
        <v>0</v>
      </c>
      <c r="K156" s="257" t="s">
        <v>176</v>
      </c>
      <c r="L156" s="262"/>
      <c r="M156" s="263" t="s">
        <v>19</v>
      </c>
      <c r="N156" s="264" t="s">
        <v>48</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226</v>
      </c>
      <c r="AT156" s="225" t="s">
        <v>382</v>
      </c>
      <c r="AU156" s="225" t="s">
        <v>81</v>
      </c>
      <c r="AY156" s="19" t="s">
        <v>170</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177</v>
      </c>
      <c r="BM156" s="225" t="s">
        <v>671</v>
      </c>
    </row>
    <row r="157" s="12" customFormat="1" ht="25.92" customHeight="1">
      <c r="A157" s="12"/>
      <c r="B157" s="198"/>
      <c r="C157" s="199"/>
      <c r="D157" s="200" t="s">
        <v>76</v>
      </c>
      <c r="E157" s="201" t="s">
        <v>1067</v>
      </c>
      <c r="F157" s="201" t="s">
        <v>980</v>
      </c>
      <c r="G157" s="199"/>
      <c r="H157" s="199"/>
      <c r="I157" s="202"/>
      <c r="J157" s="203">
        <f>BK157</f>
        <v>0</v>
      </c>
      <c r="K157" s="199"/>
      <c r="L157" s="204"/>
      <c r="M157" s="205"/>
      <c r="N157" s="206"/>
      <c r="O157" s="206"/>
      <c r="P157" s="207">
        <f>SUM(P158:P163)</f>
        <v>0</v>
      </c>
      <c r="Q157" s="206"/>
      <c r="R157" s="207">
        <f>SUM(R158:R163)</f>
        <v>0</v>
      </c>
      <c r="S157" s="206"/>
      <c r="T157" s="208">
        <f>SUM(T158:T163)</f>
        <v>0</v>
      </c>
      <c r="U157" s="12"/>
      <c r="V157" s="12"/>
      <c r="W157" s="12"/>
      <c r="X157" s="12"/>
      <c r="Y157" s="12"/>
      <c r="Z157" s="12"/>
      <c r="AA157" s="12"/>
      <c r="AB157" s="12"/>
      <c r="AC157" s="12"/>
      <c r="AD157" s="12"/>
      <c r="AE157" s="12"/>
      <c r="AR157" s="209" t="s">
        <v>81</v>
      </c>
      <c r="AT157" s="210" t="s">
        <v>76</v>
      </c>
      <c r="AU157" s="210" t="s">
        <v>77</v>
      </c>
      <c r="AY157" s="209" t="s">
        <v>170</v>
      </c>
      <c r="BK157" s="211">
        <f>SUM(BK158:BK163)</f>
        <v>0</v>
      </c>
    </row>
    <row r="158" s="2" customFormat="1" ht="16.5" customHeight="1">
      <c r="A158" s="40"/>
      <c r="B158" s="41"/>
      <c r="C158" s="214" t="s">
        <v>437</v>
      </c>
      <c r="D158" s="214" t="s">
        <v>172</v>
      </c>
      <c r="E158" s="215" t="s">
        <v>1068</v>
      </c>
      <c r="F158" s="216" t="s">
        <v>1069</v>
      </c>
      <c r="G158" s="217" t="s">
        <v>194</v>
      </c>
      <c r="H158" s="218">
        <v>9</v>
      </c>
      <c r="I158" s="219"/>
      <c r="J158" s="220">
        <f>ROUND(I158*H158,2)</f>
        <v>0</v>
      </c>
      <c r="K158" s="216" t="s">
        <v>176</v>
      </c>
      <c r="L158" s="46"/>
      <c r="M158" s="221" t="s">
        <v>19</v>
      </c>
      <c r="N158" s="222" t="s">
        <v>48</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177</v>
      </c>
      <c r="AT158" s="225" t="s">
        <v>172</v>
      </c>
      <c r="AU158" s="225" t="s">
        <v>81</v>
      </c>
      <c r="AY158" s="19" t="s">
        <v>170</v>
      </c>
      <c r="BE158" s="226">
        <f>IF(N158="základní",J158,0)</f>
        <v>0</v>
      </c>
      <c r="BF158" s="226">
        <f>IF(N158="snížená",J158,0)</f>
        <v>0</v>
      </c>
      <c r="BG158" s="226">
        <f>IF(N158="zákl. přenesená",J158,0)</f>
        <v>0</v>
      </c>
      <c r="BH158" s="226">
        <f>IF(N158="sníž. přenesená",J158,0)</f>
        <v>0</v>
      </c>
      <c r="BI158" s="226">
        <f>IF(N158="nulová",J158,0)</f>
        <v>0</v>
      </c>
      <c r="BJ158" s="19" t="s">
        <v>81</v>
      </c>
      <c r="BK158" s="226">
        <f>ROUND(I158*H158,2)</f>
        <v>0</v>
      </c>
      <c r="BL158" s="19" t="s">
        <v>177</v>
      </c>
      <c r="BM158" s="225" t="s">
        <v>682</v>
      </c>
    </row>
    <row r="159" s="2" customFormat="1">
      <c r="A159" s="40"/>
      <c r="B159" s="41"/>
      <c r="C159" s="42"/>
      <c r="D159" s="227" t="s">
        <v>179</v>
      </c>
      <c r="E159" s="42"/>
      <c r="F159" s="228" t="s">
        <v>1070</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179</v>
      </c>
      <c r="AU159" s="19" t="s">
        <v>81</v>
      </c>
    </row>
    <row r="160" s="2" customFormat="1" ht="16.5" customHeight="1">
      <c r="A160" s="40"/>
      <c r="B160" s="41"/>
      <c r="C160" s="255" t="s">
        <v>443</v>
      </c>
      <c r="D160" s="255" t="s">
        <v>382</v>
      </c>
      <c r="E160" s="256" t="s">
        <v>1071</v>
      </c>
      <c r="F160" s="257" t="s">
        <v>1072</v>
      </c>
      <c r="G160" s="258" t="s">
        <v>194</v>
      </c>
      <c r="H160" s="259">
        <v>9</v>
      </c>
      <c r="I160" s="260"/>
      <c r="J160" s="261">
        <f>ROUND(I160*H160,2)</f>
        <v>0</v>
      </c>
      <c r="K160" s="257" t="s">
        <v>1016</v>
      </c>
      <c r="L160" s="262"/>
      <c r="M160" s="263" t="s">
        <v>19</v>
      </c>
      <c r="N160" s="264" t="s">
        <v>48</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226</v>
      </c>
      <c r="AT160" s="225" t="s">
        <v>382</v>
      </c>
      <c r="AU160" s="225" t="s">
        <v>81</v>
      </c>
      <c r="AY160" s="19" t="s">
        <v>170</v>
      </c>
      <c r="BE160" s="226">
        <f>IF(N160="základní",J160,0)</f>
        <v>0</v>
      </c>
      <c r="BF160" s="226">
        <f>IF(N160="snížená",J160,0)</f>
        <v>0</v>
      </c>
      <c r="BG160" s="226">
        <f>IF(N160="zákl. přenesená",J160,0)</f>
        <v>0</v>
      </c>
      <c r="BH160" s="226">
        <f>IF(N160="sníž. přenesená",J160,0)</f>
        <v>0</v>
      </c>
      <c r="BI160" s="226">
        <f>IF(N160="nulová",J160,0)</f>
        <v>0</v>
      </c>
      <c r="BJ160" s="19" t="s">
        <v>81</v>
      </c>
      <c r="BK160" s="226">
        <f>ROUND(I160*H160,2)</f>
        <v>0</v>
      </c>
      <c r="BL160" s="19" t="s">
        <v>177</v>
      </c>
      <c r="BM160" s="225" t="s">
        <v>695</v>
      </c>
    </row>
    <row r="161" s="2" customFormat="1" ht="24.15" customHeight="1">
      <c r="A161" s="40"/>
      <c r="B161" s="41"/>
      <c r="C161" s="214" t="s">
        <v>448</v>
      </c>
      <c r="D161" s="214" t="s">
        <v>172</v>
      </c>
      <c r="E161" s="215" t="s">
        <v>1073</v>
      </c>
      <c r="F161" s="216" t="s">
        <v>1074</v>
      </c>
      <c r="G161" s="217" t="s">
        <v>194</v>
      </c>
      <c r="H161" s="218">
        <v>1</v>
      </c>
      <c r="I161" s="219"/>
      <c r="J161" s="220">
        <f>ROUND(I161*H161,2)</f>
        <v>0</v>
      </c>
      <c r="K161" s="216" t="s">
        <v>176</v>
      </c>
      <c r="L161" s="46"/>
      <c r="M161" s="221" t="s">
        <v>19</v>
      </c>
      <c r="N161" s="222" t="s">
        <v>48</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177</v>
      </c>
      <c r="AT161" s="225" t="s">
        <v>172</v>
      </c>
      <c r="AU161" s="225" t="s">
        <v>81</v>
      </c>
      <c r="AY161" s="19" t="s">
        <v>170</v>
      </c>
      <c r="BE161" s="226">
        <f>IF(N161="základní",J161,0)</f>
        <v>0</v>
      </c>
      <c r="BF161" s="226">
        <f>IF(N161="snížená",J161,0)</f>
        <v>0</v>
      </c>
      <c r="BG161" s="226">
        <f>IF(N161="zákl. přenesená",J161,0)</f>
        <v>0</v>
      </c>
      <c r="BH161" s="226">
        <f>IF(N161="sníž. přenesená",J161,0)</f>
        <v>0</v>
      </c>
      <c r="BI161" s="226">
        <f>IF(N161="nulová",J161,0)</f>
        <v>0</v>
      </c>
      <c r="BJ161" s="19" t="s">
        <v>81</v>
      </c>
      <c r="BK161" s="226">
        <f>ROUND(I161*H161,2)</f>
        <v>0</v>
      </c>
      <c r="BL161" s="19" t="s">
        <v>177</v>
      </c>
      <c r="BM161" s="225" t="s">
        <v>707</v>
      </c>
    </row>
    <row r="162" s="2" customFormat="1">
      <c r="A162" s="40"/>
      <c r="B162" s="41"/>
      <c r="C162" s="42"/>
      <c r="D162" s="227" t="s">
        <v>179</v>
      </c>
      <c r="E162" s="42"/>
      <c r="F162" s="228" t="s">
        <v>1075</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179</v>
      </c>
      <c r="AU162" s="19" t="s">
        <v>81</v>
      </c>
    </row>
    <row r="163" s="2" customFormat="1" ht="24.15" customHeight="1">
      <c r="A163" s="40"/>
      <c r="B163" s="41"/>
      <c r="C163" s="255" t="s">
        <v>452</v>
      </c>
      <c r="D163" s="255" t="s">
        <v>382</v>
      </c>
      <c r="E163" s="256" t="s">
        <v>1076</v>
      </c>
      <c r="F163" s="257" t="s">
        <v>1077</v>
      </c>
      <c r="G163" s="258" t="s">
        <v>194</v>
      </c>
      <c r="H163" s="259">
        <v>1</v>
      </c>
      <c r="I163" s="260"/>
      <c r="J163" s="261">
        <f>ROUND(I163*H163,2)</f>
        <v>0</v>
      </c>
      <c r="K163" s="257" t="s">
        <v>1016</v>
      </c>
      <c r="L163" s="262"/>
      <c r="M163" s="279" t="s">
        <v>19</v>
      </c>
      <c r="N163" s="280" t="s">
        <v>48</v>
      </c>
      <c r="O163" s="272"/>
      <c r="P163" s="276">
        <f>O163*H163</f>
        <v>0</v>
      </c>
      <c r="Q163" s="276">
        <v>0</v>
      </c>
      <c r="R163" s="276">
        <f>Q163*H163</f>
        <v>0</v>
      </c>
      <c r="S163" s="276">
        <v>0</v>
      </c>
      <c r="T163" s="277">
        <f>S163*H163</f>
        <v>0</v>
      </c>
      <c r="U163" s="40"/>
      <c r="V163" s="40"/>
      <c r="W163" s="40"/>
      <c r="X163" s="40"/>
      <c r="Y163" s="40"/>
      <c r="Z163" s="40"/>
      <c r="AA163" s="40"/>
      <c r="AB163" s="40"/>
      <c r="AC163" s="40"/>
      <c r="AD163" s="40"/>
      <c r="AE163" s="40"/>
      <c r="AR163" s="225" t="s">
        <v>226</v>
      </c>
      <c r="AT163" s="225" t="s">
        <v>382</v>
      </c>
      <c r="AU163" s="225" t="s">
        <v>81</v>
      </c>
      <c r="AY163" s="19" t="s">
        <v>170</v>
      </c>
      <c r="BE163" s="226">
        <f>IF(N163="základní",J163,0)</f>
        <v>0</v>
      </c>
      <c r="BF163" s="226">
        <f>IF(N163="snížená",J163,0)</f>
        <v>0</v>
      </c>
      <c r="BG163" s="226">
        <f>IF(N163="zákl. přenesená",J163,0)</f>
        <v>0</v>
      </c>
      <c r="BH163" s="226">
        <f>IF(N163="sníž. přenesená",J163,0)</f>
        <v>0</v>
      </c>
      <c r="BI163" s="226">
        <f>IF(N163="nulová",J163,0)</f>
        <v>0</v>
      </c>
      <c r="BJ163" s="19" t="s">
        <v>81</v>
      </c>
      <c r="BK163" s="226">
        <f>ROUND(I163*H163,2)</f>
        <v>0</v>
      </c>
      <c r="BL163" s="19" t="s">
        <v>177</v>
      </c>
      <c r="BM163" s="225" t="s">
        <v>724</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fD5xCiDWMf8ul2Jxt1vWVUYnrRSNQDcuY9j5MDVlPYiEj0Hd67SKD+dROvHJdtzqgOjNqXb4DXBYjJmeT2wufw==" hashValue="ihiRXrNnujUCFbXyw4LuYMw7R6JdhgzC2gMWyGWHfN42m9WX949oWRoBwslO884PHSTOEKa6tAqTLNi6N0yKKA==" algorithmName="SHA-512" password="CC35"/>
  <autoFilter ref="C90:K163"/>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7" r:id="rId2" display="https://podminky.urs.cz/item/CS_URS_2025_01/741122016"/>
    <hyperlink ref="F100" r:id="rId3" display="https://podminky.urs.cz/item/CS_URS_2025_01/977342121"/>
    <hyperlink ref="F102" r:id="rId4" display="https://podminky.urs.cz/item/CS_URS_2025_01/741120001"/>
    <hyperlink ref="F106" r:id="rId5" display="https://podminky.urs.cz/item/CS_URS_2025_01/741313001"/>
    <hyperlink ref="F109" r:id="rId6" display="https://podminky.urs.cz/item/CS_URS_2025_01/741310101"/>
    <hyperlink ref="F112" r:id="rId7" display="https://podminky.urs.cz/item/CS_URS_2025_01/741310121"/>
    <hyperlink ref="F115" r:id="rId8" display="https://podminky.urs.cz/item/CS_URS_2025_01/741330731"/>
    <hyperlink ref="F117" r:id="rId9" display="https://podminky.urs.cz/item/CS_URS_2025_01/741311004"/>
    <hyperlink ref="F120" r:id="rId10" display="https://podminky.urs.cz/item/CS_URS_2025_01/741112061"/>
    <hyperlink ref="F124" r:id="rId11" display="https://podminky.urs.cz/item/CS_URS_2025_01/741372112"/>
    <hyperlink ref="F127" r:id="rId12" display="https://podminky.urs.cz/item/CS_URS_2025_01/741372112"/>
    <hyperlink ref="F130" r:id="rId13" display="https://podminky.urs.cz/item/CS_URS_2025_01/741372112"/>
    <hyperlink ref="F133" r:id="rId14" display="https://podminky.urs.cz/item/CS_URS_2025_01/741372002"/>
    <hyperlink ref="F136" r:id="rId15" display="https://podminky.urs.cz/item/CS_URS_2025_01/741372002.1"/>
    <hyperlink ref="F140" r:id="rId16" display="https://podminky.urs.cz/item/CS_URS_2025_01/HZS2231"/>
    <hyperlink ref="F143" r:id="rId17" display="https://podminky.urs.cz/item/CS_URS_2025_01/741210002"/>
    <hyperlink ref="F146" r:id="rId18" display="https://podminky.urs.cz/item/CS_URS_2025_01/741320105"/>
    <hyperlink ref="F149" r:id="rId19" display="https://podminky.urs.cz/item/CS_URS_2025_01/741320101"/>
    <hyperlink ref="F155" r:id="rId20" display="https://podminky.urs.cz/item/CS_URS_2025_01/741321041"/>
    <hyperlink ref="F159" r:id="rId21" display="https://podminky.urs.cz/item/CS_URS_2025_01/741231012"/>
    <hyperlink ref="F162" r:id="rId22" display="https://podminky.urs.cz/item/CS_URS_2025_01/741 - R - 0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1078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1079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ROUND((SUM(BE96:BE193)),  2)</f>
        <v>0</v>
      </c>
      <c r="G35" s="40"/>
      <c r="H35" s="40"/>
      <c r="I35" s="159">
        <v>0.20999999999999999</v>
      </c>
      <c r="J35" s="158">
        <f>ROUND(((SUM(BE96:BE193))*I35),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ROUND((SUM(BF96:BF193)),  2)</f>
        <v>0</v>
      </c>
      <c r="G36" s="40"/>
      <c r="H36" s="40"/>
      <c r="I36" s="159">
        <v>0.12</v>
      </c>
      <c r="J36" s="158">
        <f>ROUND(((SUM(BF96:BF193))*I36),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ROUND((SUM(BG96:BG193)),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ROUND((SUM(BH96:BH193)),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ROUND((SUM(BI96:BI193)),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1078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Stavební úpravy (10 studoven)</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J96</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J97</f>
        <v>0</v>
      </c>
      <c r="K64" s="177"/>
      <c r="L64" s="181"/>
      <c r="S64" s="9"/>
      <c r="T64" s="9"/>
      <c r="U64" s="9"/>
      <c r="V64" s="9"/>
      <c r="W64" s="9"/>
      <c r="X64" s="9"/>
      <c r="Y64" s="9"/>
      <c r="Z64" s="9"/>
      <c r="AA64" s="9"/>
      <c r="AB64" s="9"/>
      <c r="AC64" s="9"/>
      <c r="AD64" s="9"/>
      <c r="AE64" s="9"/>
    </row>
    <row r="65" s="10" customFormat="1" ht="19.92" customHeight="1">
      <c r="A65" s="10"/>
      <c r="B65" s="182"/>
      <c r="C65" s="127"/>
      <c r="D65" s="183" t="s">
        <v>139</v>
      </c>
      <c r="E65" s="184"/>
      <c r="F65" s="184"/>
      <c r="G65" s="184"/>
      <c r="H65" s="184"/>
      <c r="I65" s="184"/>
      <c r="J65" s="185">
        <f>J98</f>
        <v>0</v>
      </c>
      <c r="K65" s="127"/>
      <c r="L65" s="186"/>
      <c r="S65" s="10"/>
      <c r="T65" s="10"/>
      <c r="U65" s="10"/>
      <c r="V65" s="10"/>
      <c r="W65" s="10"/>
      <c r="X65" s="10"/>
      <c r="Y65" s="10"/>
      <c r="Z65" s="10"/>
      <c r="AA65" s="10"/>
      <c r="AB65" s="10"/>
      <c r="AC65" s="10"/>
      <c r="AD65" s="10"/>
      <c r="AE65" s="10"/>
    </row>
    <row r="66" s="10" customFormat="1" ht="14.88" customHeight="1">
      <c r="A66" s="10"/>
      <c r="B66" s="182"/>
      <c r="C66" s="127"/>
      <c r="D66" s="183" t="s">
        <v>140</v>
      </c>
      <c r="E66" s="184"/>
      <c r="F66" s="184"/>
      <c r="G66" s="184"/>
      <c r="H66" s="184"/>
      <c r="I66" s="184"/>
      <c r="J66" s="185">
        <f>J99</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141</v>
      </c>
      <c r="E67" s="184"/>
      <c r="F67" s="184"/>
      <c r="G67" s="184"/>
      <c r="H67" s="184"/>
      <c r="I67" s="184"/>
      <c r="J67" s="185">
        <f>J105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144</v>
      </c>
      <c r="E68" s="184"/>
      <c r="F68" s="184"/>
      <c r="G68" s="184"/>
      <c r="H68" s="184"/>
      <c r="I68" s="184"/>
      <c r="J68" s="185">
        <f>J111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145</v>
      </c>
      <c r="E69" s="184"/>
      <c r="F69" s="184"/>
      <c r="G69" s="184"/>
      <c r="H69" s="184"/>
      <c r="I69" s="184"/>
      <c r="J69" s="185">
        <f>J126</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146</v>
      </c>
      <c r="E70" s="179"/>
      <c r="F70" s="179"/>
      <c r="G70" s="179"/>
      <c r="H70" s="179"/>
      <c r="I70" s="179"/>
      <c r="J70" s="180">
        <f>J129</f>
        <v>0</v>
      </c>
      <c r="K70" s="177"/>
      <c r="L70" s="181"/>
      <c r="S70" s="9"/>
      <c r="T70" s="9"/>
      <c r="U70" s="9"/>
      <c r="V70" s="9"/>
      <c r="W70" s="9"/>
      <c r="X70" s="9"/>
      <c r="Y70" s="9"/>
      <c r="Z70" s="9"/>
      <c r="AA70" s="9"/>
      <c r="AB70" s="9"/>
      <c r="AC70" s="9"/>
      <c r="AD70" s="9"/>
      <c r="AE70" s="9"/>
    </row>
    <row r="71" s="10" customFormat="1" ht="19.92" customHeight="1">
      <c r="A71" s="10"/>
      <c r="B71" s="182"/>
      <c r="C71" s="127"/>
      <c r="D71" s="183" t="s">
        <v>147</v>
      </c>
      <c r="E71" s="184"/>
      <c r="F71" s="184"/>
      <c r="G71" s="184"/>
      <c r="H71" s="184"/>
      <c r="I71" s="184"/>
      <c r="J71" s="185">
        <f>J130</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148</v>
      </c>
      <c r="E72" s="184"/>
      <c r="F72" s="184"/>
      <c r="G72" s="184"/>
      <c r="H72" s="184"/>
      <c r="I72" s="184"/>
      <c r="J72" s="185">
        <f>J150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151</v>
      </c>
      <c r="E73" s="184"/>
      <c r="F73" s="184"/>
      <c r="G73" s="184"/>
      <c r="H73" s="184"/>
      <c r="I73" s="184"/>
      <c r="J73" s="185">
        <f>J158</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154</v>
      </c>
      <c r="E74" s="184"/>
      <c r="F74" s="184"/>
      <c r="G74" s="184"/>
      <c r="H74" s="184"/>
      <c r="I74" s="184"/>
      <c r="J74" s="185">
        <f>J181</f>
        <v>0</v>
      </c>
      <c r="K74" s="127"/>
      <c r="L74" s="186"/>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6"/>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6"/>
      <c r="S80" s="40"/>
      <c r="T80" s="40"/>
      <c r="U80" s="40"/>
      <c r="V80" s="40"/>
      <c r="W80" s="40"/>
      <c r="X80" s="40"/>
      <c r="Y80" s="40"/>
      <c r="Z80" s="40"/>
      <c r="AA80" s="40"/>
      <c r="AB80" s="40"/>
      <c r="AC80" s="40"/>
      <c r="AD80" s="40"/>
      <c r="AE80" s="40"/>
    </row>
    <row r="81" s="2" customFormat="1" ht="24.96" customHeight="1">
      <c r="A81" s="40"/>
      <c r="B81" s="41"/>
      <c r="C81" s="25" t="s">
        <v>155</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171" t="str">
        <f>E7</f>
        <v>Jednotky J 2. - 10.NP, studovny 1. - 10.NP a WC u recepce</v>
      </c>
      <c r="F84" s="34"/>
      <c r="G84" s="34"/>
      <c r="H84" s="34"/>
      <c r="I84" s="42"/>
      <c r="J84" s="42"/>
      <c r="K84" s="42"/>
      <c r="L84" s="146"/>
      <c r="S84" s="40"/>
      <c r="T84" s="40"/>
      <c r="U84" s="40"/>
      <c r="V84" s="40"/>
      <c r="W84" s="40"/>
      <c r="X84" s="40"/>
      <c r="Y84" s="40"/>
      <c r="Z84" s="40"/>
      <c r="AA84" s="40"/>
      <c r="AB84" s="40"/>
      <c r="AC84" s="40"/>
      <c r="AD84" s="40"/>
      <c r="AE84" s="40"/>
    </row>
    <row r="85" s="1" customFormat="1" ht="12" customHeight="1">
      <c r="B85" s="23"/>
      <c r="C85" s="34" t="s">
        <v>127</v>
      </c>
      <c r="D85" s="24"/>
      <c r="E85" s="24"/>
      <c r="F85" s="24"/>
      <c r="G85" s="24"/>
      <c r="H85" s="24"/>
      <c r="I85" s="24"/>
      <c r="J85" s="24"/>
      <c r="K85" s="24"/>
      <c r="L85" s="22"/>
    </row>
    <row r="86" s="2" customFormat="1" ht="16.5" customHeight="1">
      <c r="A86" s="40"/>
      <c r="B86" s="41"/>
      <c r="C86" s="42"/>
      <c r="D86" s="42"/>
      <c r="E86" s="171" t="s">
        <v>1078</v>
      </c>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129</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6.5" customHeight="1">
      <c r="A88" s="40"/>
      <c r="B88" s="41"/>
      <c r="C88" s="42"/>
      <c r="D88" s="42"/>
      <c r="E88" s="71" t="str">
        <f>E11</f>
        <v>01 - Stavební úpravy (10 studoven)</v>
      </c>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Chemická 953, 148 00, Praha 4</v>
      </c>
      <c r="G90" s="42"/>
      <c r="H90" s="42"/>
      <c r="I90" s="34" t="s">
        <v>23</v>
      </c>
      <c r="J90" s="74" t="str">
        <f>IF(J14="","",J14)</f>
        <v>7. 7. 2025</v>
      </c>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25.65" customHeight="1">
      <c r="A92" s="40"/>
      <c r="B92" s="41"/>
      <c r="C92" s="34" t="s">
        <v>25</v>
      </c>
      <c r="D92" s="42"/>
      <c r="E92" s="42"/>
      <c r="F92" s="29" t="str">
        <f>E17</f>
        <v>Správa účelových zařízení VŠE v Praze</v>
      </c>
      <c r="G92" s="42"/>
      <c r="H92" s="42"/>
      <c r="I92" s="34" t="s">
        <v>33</v>
      </c>
      <c r="J92" s="38" t="str">
        <f>E23</f>
        <v>DROBNÝ ARCHITECTS, s.r.o.</v>
      </c>
      <c r="K92" s="42"/>
      <c r="L92" s="146"/>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IF(E20="","",E20)</f>
        <v>Vyplň údaj</v>
      </c>
      <c r="G93" s="42"/>
      <c r="H93" s="42"/>
      <c r="I93" s="34" t="s">
        <v>38</v>
      </c>
      <c r="J93" s="38" t="str">
        <f>E26</f>
        <v>Ing. Jaroslav Stolička</v>
      </c>
      <c r="K93" s="42"/>
      <c r="L93" s="14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11" customFormat="1" ht="29.28" customHeight="1">
      <c r="A95" s="187"/>
      <c r="B95" s="188"/>
      <c r="C95" s="189" t="s">
        <v>156</v>
      </c>
      <c r="D95" s="190" t="s">
        <v>62</v>
      </c>
      <c r="E95" s="190" t="s">
        <v>58</v>
      </c>
      <c r="F95" s="190" t="s">
        <v>59</v>
      </c>
      <c r="G95" s="190" t="s">
        <v>157</v>
      </c>
      <c r="H95" s="190" t="s">
        <v>158</v>
      </c>
      <c r="I95" s="190" t="s">
        <v>159</v>
      </c>
      <c r="J95" s="190" t="s">
        <v>133</v>
      </c>
      <c r="K95" s="191" t="s">
        <v>160</v>
      </c>
      <c r="L95" s="192"/>
      <c r="M95" s="94" t="s">
        <v>19</v>
      </c>
      <c r="N95" s="95" t="s">
        <v>47</v>
      </c>
      <c r="O95" s="95" t="s">
        <v>161</v>
      </c>
      <c r="P95" s="95" t="s">
        <v>162</v>
      </c>
      <c r="Q95" s="95" t="s">
        <v>163</v>
      </c>
      <c r="R95" s="95" t="s">
        <v>164</v>
      </c>
      <c r="S95" s="95" t="s">
        <v>165</v>
      </c>
      <c r="T95" s="96" t="s">
        <v>166</v>
      </c>
      <c r="U95" s="187"/>
      <c r="V95" s="187"/>
      <c r="W95" s="187"/>
      <c r="X95" s="187"/>
      <c r="Y95" s="187"/>
      <c r="Z95" s="187"/>
      <c r="AA95" s="187"/>
      <c r="AB95" s="187"/>
      <c r="AC95" s="187"/>
      <c r="AD95" s="187"/>
      <c r="AE95" s="187"/>
    </row>
    <row r="96" s="2" customFormat="1" ht="22.8" customHeight="1">
      <c r="A96" s="40"/>
      <c r="B96" s="41"/>
      <c r="C96" s="101" t="s">
        <v>167</v>
      </c>
      <c r="D96" s="42"/>
      <c r="E96" s="42"/>
      <c r="F96" s="42"/>
      <c r="G96" s="42"/>
      <c r="H96" s="42"/>
      <c r="I96" s="42"/>
      <c r="J96" s="193">
        <f>BK96</f>
        <v>0</v>
      </c>
      <c r="K96" s="42"/>
      <c r="L96" s="46"/>
      <c r="M96" s="97"/>
      <c r="N96" s="194"/>
      <c r="O96" s="98"/>
      <c r="P96" s="195">
        <f>P97+P129</f>
        <v>0</v>
      </c>
      <c r="Q96" s="98"/>
      <c r="R96" s="195">
        <f>R97+R129</f>
        <v>0.6720796</v>
      </c>
      <c r="S96" s="98"/>
      <c r="T96" s="196">
        <f>T97+T129</f>
        <v>0.0027599999999999999</v>
      </c>
      <c r="U96" s="40"/>
      <c r="V96" s="40"/>
      <c r="W96" s="40"/>
      <c r="X96" s="40"/>
      <c r="Y96" s="40"/>
      <c r="Z96" s="40"/>
      <c r="AA96" s="40"/>
      <c r="AB96" s="40"/>
      <c r="AC96" s="40"/>
      <c r="AD96" s="40"/>
      <c r="AE96" s="40"/>
      <c r="AT96" s="19" t="s">
        <v>76</v>
      </c>
      <c r="AU96" s="19" t="s">
        <v>134</v>
      </c>
      <c r="BK96" s="197">
        <f>BK97+BK129</f>
        <v>0</v>
      </c>
    </row>
    <row r="97" s="12" customFormat="1" ht="25.92" customHeight="1">
      <c r="A97" s="12"/>
      <c r="B97" s="198"/>
      <c r="C97" s="199"/>
      <c r="D97" s="200" t="s">
        <v>76</v>
      </c>
      <c r="E97" s="201" t="s">
        <v>168</v>
      </c>
      <c r="F97" s="201" t="s">
        <v>169</v>
      </c>
      <c r="G97" s="199"/>
      <c r="H97" s="199"/>
      <c r="I97" s="202"/>
      <c r="J97" s="203">
        <f>BK97</f>
        <v>0</v>
      </c>
      <c r="K97" s="199"/>
      <c r="L97" s="204"/>
      <c r="M97" s="205"/>
      <c r="N97" s="206"/>
      <c r="O97" s="206"/>
      <c r="P97" s="207">
        <f>P98+P111+P126</f>
        <v>0</v>
      </c>
      <c r="Q97" s="206"/>
      <c r="R97" s="207">
        <f>R98+R111+R126</f>
        <v>0.0074920000000000013</v>
      </c>
      <c r="S97" s="206"/>
      <c r="T97" s="208">
        <f>T98+T111+T126</f>
        <v>0</v>
      </c>
      <c r="U97" s="12"/>
      <c r="V97" s="12"/>
      <c r="W97" s="12"/>
      <c r="X97" s="12"/>
      <c r="Y97" s="12"/>
      <c r="Z97" s="12"/>
      <c r="AA97" s="12"/>
      <c r="AB97" s="12"/>
      <c r="AC97" s="12"/>
      <c r="AD97" s="12"/>
      <c r="AE97" s="12"/>
      <c r="AR97" s="209" t="s">
        <v>81</v>
      </c>
      <c r="AT97" s="210" t="s">
        <v>76</v>
      </c>
      <c r="AU97" s="210" t="s">
        <v>77</v>
      </c>
      <c r="AY97" s="209" t="s">
        <v>170</v>
      </c>
      <c r="BK97" s="211">
        <f>BK98+BK111+BK126</f>
        <v>0</v>
      </c>
    </row>
    <row r="98" s="12" customFormat="1" ht="22.8" customHeight="1">
      <c r="A98" s="12"/>
      <c r="B98" s="198"/>
      <c r="C98" s="199"/>
      <c r="D98" s="200" t="s">
        <v>76</v>
      </c>
      <c r="E98" s="212" t="s">
        <v>232</v>
      </c>
      <c r="F98" s="212" t="s">
        <v>266</v>
      </c>
      <c r="G98" s="199"/>
      <c r="H98" s="199"/>
      <c r="I98" s="202"/>
      <c r="J98" s="213">
        <f>BK98</f>
        <v>0</v>
      </c>
      <c r="K98" s="199"/>
      <c r="L98" s="204"/>
      <c r="M98" s="205"/>
      <c r="N98" s="206"/>
      <c r="O98" s="206"/>
      <c r="P98" s="207">
        <f>P99+P105</f>
        <v>0</v>
      </c>
      <c r="Q98" s="206"/>
      <c r="R98" s="207">
        <f>R99+R105</f>
        <v>0.0074920000000000013</v>
      </c>
      <c r="S98" s="206"/>
      <c r="T98" s="208">
        <f>T99+T105</f>
        <v>0</v>
      </c>
      <c r="U98" s="12"/>
      <c r="V98" s="12"/>
      <c r="W98" s="12"/>
      <c r="X98" s="12"/>
      <c r="Y98" s="12"/>
      <c r="Z98" s="12"/>
      <c r="AA98" s="12"/>
      <c r="AB98" s="12"/>
      <c r="AC98" s="12"/>
      <c r="AD98" s="12"/>
      <c r="AE98" s="12"/>
      <c r="AR98" s="209" t="s">
        <v>81</v>
      </c>
      <c r="AT98" s="210" t="s">
        <v>76</v>
      </c>
      <c r="AU98" s="210" t="s">
        <v>81</v>
      </c>
      <c r="AY98" s="209" t="s">
        <v>170</v>
      </c>
      <c r="BK98" s="211">
        <f>BK99+BK105</f>
        <v>0</v>
      </c>
    </row>
    <row r="99" s="12" customFormat="1" ht="20.88" customHeight="1">
      <c r="A99" s="12"/>
      <c r="B99" s="198"/>
      <c r="C99" s="199"/>
      <c r="D99" s="200" t="s">
        <v>76</v>
      </c>
      <c r="E99" s="212" t="s">
        <v>267</v>
      </c>
      <c r="F99" s="212" t="s">
        <v>268</v>
      </c>
      <c r="G99" s="199"/>
      <c r="H99" s="199"/>
      <c r="I99" s="202"/>
      <c r="J99" s="213">
        <f>BK99</f>
        <v>0</v>
      </c>
      <c r="K99" s="199"/>
      <c r="L99" s="204"/>
      <c r="M99" s="205"/>
      <c r="N99" s="206"/>
      <c r="O99" s="206"/>
      <c r="P99" s="207">
        <f>SUM(P100:P104)</f>
        <v>0</v>
      </c>
      <c r="Q99" s="206"/>
      <c r="R99" s="207">
        <f>SUM(R100:R104)</f>
        <v>0</v>
      </c>
      <c r="S99" s="206"/>
      <c r="T99" s="208">
        <f>SUM(T100:T104)</f>
        <v>0</v>
      </c>
      <c r="U99" s="12"/>
      <c r="V99" s="12"/>
      <c r="W99" s="12"/>
      <c r="X99" s="12"/>
      <c r="Y99" s="12"/>
      <c r="Z99" s="12"/>
      <c r="AA99" s="12"/>
      <c r="AB99" s="12"/>
      <c r="AC99" s="12"/>
      <c r="AD99" s="12"/>
      <c r="AE99" s="12"/>
      <c r="AR99" s="209" t="s">
        <v>81</v>
      </c>
      <c r="AT99" s="210" t="s">
        <v>76</v>
      </c>
      <c r="AU99" s="210" t="s">
        <v>85</v>
      </c>
      <c r="AY99" s="209" t="s">
        <v>170</v>
      </c>
      <c r="BK99" s="211">
        <f>SUM(BK100:BK104)</f>
        <v>0</v>
      </c>
    </row>
    <row r="100" s="2" customFormat="1" ht="37.8" customHeight="1">
      <c r="A100" s="40"/>
      <c r="B100" s="41"/>
      <c r="C100" s="214" t="s">
        <v>81</v>
      </c>
      <c r="D100" s="214" t="s">
        <v>172</v>
      </c>
      <c r="E100" s="215" t="s">
        <v>270</v>
      </c>
      <c r="F100" s="216" t="s">
        <v>271</v>
      </c>
      <c r="G100" s="217" t="s">
        <v>175</v>
      </c>
      <c r="H100" s="218">
        <v>187.30000000000001</v>
      </c>
      <c r="I100" s="219"/>
      <c r="J100" s="220">
        <f>ROUND(I100*H100,2)</f>
        <v>0</v>
      </c>
      <c r="K100" s="216" t="s">
        <v>176</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177</v>
      </c>
      <c r="AT100" s="225" t="s">
        <v>172</v>
      </c>
      <c r="AU100" s="225" t="s">
        <v>114</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177</v>
      </c>
      <c r="BM100" s="225" t="s">
        <v>1080</v>
      </c>
    </row>
    <row r="101" s="2" customFormat="1">
      <c r="A101" s="40"/>
      <c r="B101" s="41"/>
      <c r="C101" s="42"/>
      <c r="D101" s="227" t="s">
        <v>179</v>
      </c>
      <c r="E101" s="42"/>
      <c r="F101" s="228" t="s">
        <v>273</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179</v>
      </c>
      <c r="AU101" s="19" t="s">
        <v>114</v>
      </c>
    </row>
    <row r="102" s="13" customFormat="1">
      <c r="A102" s="13"/>
      <c r="B102" s="232"/>
      <c r="C102" s="233"/>
      <c r="D102" s="234" t="s">
        <v>181</v>
      </c>
      <c r="E102" s="235" t="s">
        <v>19</v>
      </c>
      <c r="F102" s="236" t="s">
        <v>1081</v>
      </c>
      <c r="G102" s="233"/>
      <c r="H102" s="237">
        <v>18.73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181</v>
      </c>
      <c r="AU102" s="243" t="s">
        <v>114</v>
      </c>
      <c r="AV102" s="13" t="s">
        <v>85</v>
      </c>
      <c r="AW102" s="13" t="s">
        <v>37</v>
      </c>
      <c r="AX102" s="13" t="s">
        <v>77</v>
      </c>
      <c r="AY102" s="243" t="s">
        <v>170</v>
      </c>
    </row>
    <row r="103" s="14" customFormat="1">
      <c r="A103" s="14"/>
      <c r="B103" s="244"/>
      <c r="C103" s="245"/>
      <c r="D103" s="234" t="s">
        <v>181</v>
      </c>
      <c r="E103" s="246" t="s">
        <v>19</v>
      </c>
      <c r="F103" s="247" t="s">
        <v>183</v>
      </c>
      <c r="G103" s="245"/>
      <c r="H103" s="248">
        <v>18.73</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181</v>
      </c>
      <c r="AU103" s="254" t="s">
        <v>114</v>
      </c>
      <c r="AV103" s="14" t="s">
        <v>177</v>
      </c>
      <c r="AW103" s="14" t="s">
        <v>37</v>
      </c>
      <c r="AX103" s="14" t="s">
        <v>81</v>
      </c>
      <c r="AY103" s="254" t="s">
        <v>170</v>
      </c>
    </row>
    <row r="104" s="13" customFormat="1">
      <c r="A104" s="13"/>
      <c r="B104" s="232"/>
      <c r="C104" s="233"/>
      <c r="D104" s="234" t="s">
        <v>181</v>
      </c>
      <c r="E104" s="233"/>
      <c r="F104" s="236" t="s">
        <v>1082</v>
      </c>
      <c r="G104" s="233"/>
      <c r="H104" s="237">
        <v>187.30000000000001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181</v>
      </c>
      <c r="AU104" s="243" t="s">
        <v>114</v>
      </c>
      <c r="AV104" s="13" t="s">
        <v>85</v>
      </c>
      <c r="AW104" s="13" t="s">
        <v>4</v>
      </c>
      <c r="AX104" s="13" t="s">
        <v>81</v>
      </c>
      <c r="AY104" s="243" t="s">
        <v>170</v>
      </c>
    </row>
    <row r="105" s="12" customFormat="1" ht="20.88" customHeight="1">
      <c r="A105" s="12"/>
      <c r="B105" s="198"/>
      <c r="C105" s="199"/>
      <c r="D105" s="200" t="s">
        <v>76</v>
      </c>
      <c r="E105" s="212" t="s">
        <v>276</v>
      </c>
      <c r="F105" s="212" t="s">
        <v>277</v>
      </c>
      <c r="G105" s="199"/>
      <c r="H105" s="199"/>
      <c r="I105" s="202"/>
      <c r="J105" s="213">
        <f>BK105</f>
        <v>0</v>
      </c>
      <c r="K105" s="199"/>
      <c r="L105" s="204"/>
      <c r="M105" s="205"/>
      <c r="N105" s="206"/>
      <c r="O105" s="206"/>
      <c r="P105" s="207">
        <f>SUM(P106:P110)</f>
        <v>0</v>
      </c>
      <c r="Q105" s="206"/>
      <c r="R105" s="207">
        <f>SUM(R106:R110)</f>
        <v>0.0074920000000000013</v>
      </c>
      <c r="S105" s="206"/>
      <c r="T105" s="208">
        <f>SUM(T106:T110)</f>
        <v>0</v>
      </c>
      <c r="U105" s="12"/>
      <c r="V105" s="12"/>
      <c r="W105" s="12"/>
      <c r="X105" s="12"/>
      <c r="Y105" s="12"/>
      <c r="Z105" s="12"/>
      <c r="AA105" s="12"/>
      <c r="AB105" s="12"/>
      <c r="AC105" s="12"/>
      <c r="AD105" s="12"/>
      <c r="AE105" s="12"/>
      <c r="AR105" s="209" t="s">
        <v>81</v>
      </c>
      <c r="AT105" s="210" t="s">
        <v>76</v>
      </c>
      <c r="AU105" s="210" t="s">
        <v>85</v>
      </c>
      <c r="AY105" s="209" t="s">
        <v>170</v>
      </c>
      <c r="BK105" s="211">
        <f>SUM(BK106:BK110)</f>
        <v>0</v>
      </c>
    </row>
    <row r="106" s="2" customFormat="1" ht="37.8" customHeight="1">
      <c r="A106" s="40"/>
      <c r="B106" s="41"/>
      <c r="C106" s="214" t="s">
        <v>85</v>
      </c>
      <c r="D106" s="214" t="s">
        <v>172</v>
      </c>
      <c r="E106" s="215" t="s">
        <v>279</v>
      </c>
      <c r="F106" s="216" t="s">
        <v>280</v>
      </c>
      <c r="G106" s="217" t="s">
        <v>175</v>
      </c>
      <c r="H106" s="218">
        <v>187.30000000000001</v>
      </c>
      <c r="I106" s="219"/>
      <c r="J106" s="220">
        <f>ROUND(I106*H106,2)</f>
        <v>0</v>
      </c>
      <c r="K106" s="216" t="s">
        <v>176</v>
      </c>
      <c r="L106" s="46"/>
      <c r="M106" s="221" t="s">
        <v>19</v>
      </c>
      <c r="N106" s="222" t="s">
        <v>48</v>
      </c>
      <c r="O106" s="86"/>
      <c r="P106" s="223">
        <f>O106*H106</f>
        <v>0</v>
      </c>
      <c r="Q106" s="223">
        <v>4.0000000000000003E-05</v>
      </c>
      <c r="R106" s="223">
        <f>Q106*H106</f>
        <v>0.0074920000000000013</v>
      </c>
      <c r="S106" s="223">
        <v>0</v>
      </c>
      <c r="T106" s="224">
        <f>S106*H106</f>
        <v>0</v>
      </c>
      <c r="U106" s="40"/>
      <c r="V106" s="40"/>
      <c r="W106" s="40"/>
      <c r="X106" s="40"/>
      <c r="Y106" s="40"/>
      <c r="Z106" s="40"/>
      <c r="AA106" s="40"/>
      <c r="AB106" s="40"/>
      <c r="AC106" s="40"/>
      <c r="AD106" s="40"/>
      <c r="AE106" s="40"/>
      <c r="AR106" s="225" t="s">
        <v>177</v>
      </c>
      <c r="AT106" s="225" t="s">
        <v>172</v>
      </c>
      <c r="AU106" s="225" t="s">
        <v>114</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177</v>
      </c>
      <c r="BM106" s="225" t="s">
        <v>1083</v>
      </c>
    </row>
    <row r="107" s="2" customFormat="1">
      <c r="A107" s="40"/>
      <c r="B107" s="41"/>
      <c r="C107" s="42"/>
      <c r="D107" s="227" t="s">
        <v>179</v>
      </c>
      <c r="E107" s="42"/>
      <c r="F107" s="228" t="s">
        <v>282</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179</v>
      </c>
      <c r="AU107" s="19" t="s">
        <v>114</v>
      </c>
    </row>
    <row r="108" s="13" customFormat="1">
      <c r="A108" s="13"/>
      <c r="B108" s="232"/>
      <c r="C108" s="233"/>
      <c r="D108" s="234" t="s">
        <v>181</v>
      </c>
      <c r="E108" s="235" t="s">
        <v>19</v>
      </c>
      <c r="F108" s="236" t="s">
        <v>1081</v>
      </c>
      <c r="G108" s="233"/>
      <c r="H108" s="237">
        <v>18.73</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181</v>
      </c>
      <c r="AU108" s="243" t="s">
        <v>114</v>
      </c>
      <c r="AV108" s="13" t="s">
        <v>85</v>
      </c>
      <c r="AW108" s="13" t="s">
        <v>37</v>
      </c>
      <c r="AX108" s="13" t="s">
        <v>77</v>
      </c>
      <c r="AY108" s="243" t="s">
        <v>170</v>
      </c>
    </row>
    <row r="109" s="14" customFormat="1">
      <c r="A109" s="14"/>
      <c r="B109" s="244"/>
      <c r="C109" s="245"/>
      <c r="D109" s="234" t="s">
        <v>181</v>
      </c>
      <c r="E109" s="246" t="s">
        <v>19</v>
      </c>
      <c r="F109" s="247" t="s">
        <v>183</v>
      </c>
      <c r="G109" s="245"/>
      <c r="H109" s="248">
        <v>18.73</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181</v>
      </c>
      <c r="AU109" s="254" t="s">
        <v>114</v>
      </c>
      <c r="AV109" s="14" t="s">
        <v>177</v>
      </c>
      <c r="AW109" s="14" t="s">
        <v>37</v>
      </c>
      <c r="AX109" s="14" t="s">
        <v>81</v>
      </c>
      <c r="AY109" s="254" t="s">
        <v>170</v>
      </c>
    </row>
    <row r="110" s="13" customFormat="1">
      <c r="A110" s="13"/>
      <c r="B110" s="232"/>
      <c r="C110" s="233"/>
      <c r="D110" s="234" t="s">
        <v>181</v>
      </c>
      <c r="E110" s="233"/>
      <c r="F110" s="236" t="s">
        <v>1082</v>
      </c>
      <c r="G110" s="233"/>
      <c r="H110" s="237">
        <v>187.30000000000001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181</v>
      </c>
      <c r="AU110" s="243" t="s">
        <v>114</v>
      </c>
      <c r="AV110" s="13" t="s">
        <v>85</v>
      </c>
      <c r="AW110" s="13" t="s">
        <v>4</v>
      </c>
      <c r="AX110" s="13" t="s">
        <v>81</v>
      </c>
      <c r="AY110" s="243" t="s">
        <v>170</v>
      </c>
    </row>
    <row r="111" s="12" customFormat="1" ht="22.8" customHeight="1">
      <c r="A111" s="12"/>
      <c r="B111" s="198"/>
      <c r="C111" s="199"/>
      <c r="D111" s="200" t="s">
        <v>76</v>
      </c>
      <c r="E111" s="212" t="s">
        <v>318</v>
      </c>
      <c r="F111" s="212" t="s">
        <v>319</v>
      </c>
      <c r="G111" s="199"/>
      <c r="H111" s="199"/>
      <c r="I111" s="202"/>
      <c r="J111" s="213">
        <f>BK111</f>
        <v>0</v>
      </c>
      <c r="K111" s="199"/>
      <c r="L111" s="204"/>
      <c r="M111" s="205"/>
      <c r="N111" s="206"/>
      <c r="O111" s="206"/>
      <c r="P111" s="207">
        <f>SUM(P112:P125)</f>
        <v>0</v>
      </c>
      <c r="Q111" s="206"/>
      <c r="R111" s="207">
        <f>SUM(R112:R125)</f>
        <v>0</v>
      </c>
      <c r="S111" s="206"/>
      <c r="T111" s="208">
        <f>SUM(T112:T125)</f>
        <v>0</v>
      </c>
      <c r="U111" s="12"/>
      <c r="V111" s="12"/>
      <c r="W111" s="12"/>
      <c r="X111" s="12"/>
      <c r="Y111" s="12"/>
      <c r="Z111" s="12"/>
      <c r="AA111" s="12"/>
      <c r="AB111" s="12"/>
      <c r="AC111" s="12"/>
      <c r="AD111" s="12"/>
      <c r="AE111" s="12"/>
      <c r="AR111" s="209" t="s">
        <v>81</v>
      </c>
      <c r="AT111" s="210" t="s">
        <v>76</v>
      </c>
      <c r="AU111" s="210" t="s">
        <v>81</v>
      </c>
      <c r="AY111" s="209" t="s">
        <v>170</v>
      </c>
      <c r="BK111" s="211">
        <f>SUM(BK112:BK125)</f>
        <v>0</v>
      </c>
    </row>
    <row r="112" s="2" customFormat="1" ht="44.25" customHeight="1">
      <c r="A112" s="40"/>
      <c r="B112" s="41"/>
      <c r="C112" s="214" t="s">
        <v>114</v>
      </c>
      <c r="D112" s="214" t="s">
        <v>172</v>
      </c>
      <c r="E112" s="215" t="s">
        <v>320</v>
      </c>
      <c r="F112" s="216" t="s">
        <v>321</v>
      </c>
      <c r="G112" s="217" t="s">
        <v>322</v>
      </c>
      <c r="H112" s="218">
        <v>0.0030000000000000001</v>
      </c>
      <c r="I112" s="219"/>
      <c r="J112" s="220">
        <f>ROUND(I112*H112,2)</f>
        <v>0</v>
      </c>
      <c r="K112" s="216" t="s">
        <v>176</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177</v>
      </c>
      <c r="AT112" s="225" t="s">
        <v>172</v>
      </c>
      <c r="AU112" s="225" t="s">
        <v>85</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177</v>
      </c>
      <c r="BM112" s="225" t="s">
        <v>1084</v>
      </c>
    </row>
    <row r="113" s="2" customFormat="1">
      <c r="A113" s="40"/>
      <c r="B113" s="41"/>
      <c r="C113" s="42"/>
      <c r="D113" s="227" t="s">
        <v>179</v>
      </c>
      <c r="E113" s="42"/>
      <c r="F113" s="228" t="s">
        <v>324</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179</v>
      </c>
      <c r="AU113" s="19" t="s">
        <v>85</v>
      </c>
    </row>
    <row r="114" s="2" customFormat="1" ht="62.7" customHeight="1">
      <c r="A114" s="40"/>
      <c r="B114" s="41"/>
      <c r="C114" s="214" t="s">
        <v>177</v>
      </c>
      <c r="D114" s="214" t="s">
        <v>172</v>
      </c>
      <c r="E114" s="215" t="s">
        <v>326</v>
      </c>
      <c r="F114" s="216" t="s">
        <v>327</v>
      </c>
      <c r="G114" s="217" t="s">
        <v>322</v>
      </c>
      <c r="H114" s="218">
        <v>0.014999999999999999</v>
      </c>
      <c r="I114" s="219"/>
      <c r="J114" s="220">
        <f>ROUND(I114*H114,2)</f>
        <v>0</v>
      </c>
      <c r="K114" s="216" t="s">
        <v>176</v>
      </c>
      <c r="L114" s="46"/>
      <c r="M114" s="221" t="s">
        <v>19</v>
      </c>
      <c r="N114" s="222"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177</v>
      </c>
      <c r="AT114" s="225" t="s">
        <v>172</v>
      </c>
      <c r="AU114" s="225" t="s">
        <v>85</v>
      </c>
      <c r="AY114" s="19" t="s">
        <v>170</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177</v>
      </c>
      <c r="BM114" s="225" t="s">
        <v>1085</v>
      </c>
    </row>
    <row r="115" s="2" customFormat="1">
      <c r="A115" s="40"/>
      <c r="B115" s="41"/>
      <c r="C115" s="42"/>
      <c r="D115" s="227" t="s">
        <v>179</v>
      </c>
      <c r="E115" s="42"/>
      <c r="F115" s="228" t="s">
        <v>329</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179</v>
      </c>
      <c r="AU115" s="19" t="s">
        <v>85</v>
      </c>
    </row>
    <row r="116" s="13" customFormat="1">
      <c r="A116" s="13"/>
      <c r="B116" s="232"/>
      <c r="C116" s="233"/>
      <c r="D116" s="234" t="s">
        <v>181</v>
      </c>
      <c r="E116" s="233"/>
      <c r="F116" s="236" t="s">
        <v>1086</v>
      </c>
      <c r="G116" s="233"/>
      <c r="H116" s="237">
        <v>0.014999999999999999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181</v>
      </c>
      <c r="AU116" s="243" t="s">
        <v>85</v>
      </c>
      <c r="AV116" s="13" t="s">
        <v>85</v>
      </c>
      <c r="AW116" s="13" t="s">
        <v>4</v>
      </c>
      <c r="AX116" s="13" t="s">
        <v>81</v>
      </c>
      <c r="AY116" s="243" t="s">
        <v>170</v>
      </c>
    </row>
    <row r="117" s="2" customFormat="1" ht="16.5" customHeight="1">
      <c r="A117" s="40"/>
      <c r="B117" s="41"/>
      <c r="C117" s="214" t="s">
        <v>207</v>
      </c>
      <c r="D117" s="214" t="s">
        <v>172</v>
      </c>
      <c r="E117" s="215" t="s">
        <v>332</v>
      </c>
      <c r="F117" s="216" t="s">
        <v>333</v>
      </c>
      <c r="G117" s="217" t="s">
        <v>322</v>
      </c>
      <c r="H117" s="218">
        <v>0.0030000000000000001</v>
      </c>
      <c r="I117" s="219"/>
      <c r="J117" s="220">
        <f>ROUND(I117*H117,2)</f>
        <v>0</v>
      </c>
      <c r="K117" s="216" t="s">
        <v>176</v>
      </c>
      <c r="L117" s="46"/>
      <c r="M117" s="221" t="s">
        <v>19</v>
      </c>
      <c r="N117" s="222" t="s">
        <v>48</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177</v>
      </c>
      <c r="AT117" s="225" t="s">
        <v>172</v>
      </c>
      <c r="AU117" s="225" t="s">
        <v>85</v>
      </c>
      <c r="AY117" s="19" t="s">
        <v>170</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177</v>
      </c>
      <c r="BM117" s="225" t="s">
        <v>1087</v>
      </c>
    </row>
    <row r="118" s="2" customFormat="1">
      <c r="A118" s="40"/>
      <c r="B118" s="41"/>
      <c r="C118" s="42"/>
      <c r="D118" s="227" t="s">
        <v>179</v>
      </c>
      <c r="E118" s="42"/>
      <c r="F118" s="228" t="s">
        <v>335</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179</v>
      </c>
      <c r="AU118" s="19" t="s">
        <v>85</v>
      </c>
    </row>
    <row r="119" s="2" customFormat="1" ht="33" customHeight="1">
      <c r="A119" s="40"/>
      <c r="B119" s="41"/>
      <c r="C119" s="214" t="s">
        <v>203</v>
      </c>
      <c r="D119" s="214" t="s">
        <v>172</v>
      </c>
      <c r="E119" s="215" t="s">
        <v>337</v>
      </c>
      <c r="F119" s="216" t="s">
        <v>338</v>
      </c>
      <c r="G119" s="217" t="s">
        <v>322</v>
      </c>
      <c r="H119" s="218">
        <v>0.0030000000000000001</v>
      </c>
      <c r="I119" s="219"/>
      <c r="J119" s="220">
        <f>ROUND(I119*H119,2)</f>
        <v>0</v>
      </c>
      <c r="K119" s="216" t="s">
        <v>176</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177</v>
      </c>
      <c r="AT119" s="225" t="s">
        <v>172</v>
      </c>
      <c r="AU119" s="225" t="s">
        <v>85</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1088</v>
      </c>
    </row>
    <row r="120" s="2" customFormat="1">
      <c r="A120" s="40"/>
      <c r="B120" s="41"/>
      <c r="C120" s="42"/>
      <c r="D120" s="227" t="s">
        <v>179</v>
      </c>
      <c r="E120" s="42"/>
      <c r="F120" s="228" t="s">
        <v>340</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179</v>
      </c>
      <c r="AU120" s="19" t="s">
        <v>85</v>
      </c>
    </row>
    <row r="121" s="2" customFormat="1" ht="24.15" customHeight="1">
      <c r="A121" s="40"/>
      <c r="B121" s="41"/>
      <c r="C121" s="214" t="s">
        <v>220</v>
      </c>
      <c r="D121" s="214" t="s">
        <v>172</v>
      </c>
      <c r="E121" s="215" t="s">
        <v>342</v>
      </c>
      <c r="F121" s="216" t="s">
        <v>343</v>
      </c>
      <c r="G121" s="217" t="s">
        <v>322</v>
      </c>
      <c r="H121" s="218">
        <v>0.057000000000000002</v>
      </c>
      <c r="I121" s="219"/>
      <c r="J121" s="220">
        <f>ROUND(I121*H121,2)</f>
        <v>0</v>
      </c>
      <c r="K121" s="216" t="s">
        <v>176</v>
      </c>
      <c r="L121" s="46"/>
      <c r="M121" s="221" t="s">
        <v>19</v>
      </c>
      <c r="N121" s="222"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177</v>
      </c>
      <c r="AT121" s="225" t="s">
        <v>172</v>
      </c>
      <c r="AU121" s="225" t="s">
        <v>85</v>
      </c>
      <c r="AY121" s="19" t="s">
        <v>170</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177</v>
      </c>
      <c r="BM121" s="225" t="s">
        <v>1089</v>
      </c>
    </row>
    <row r="122" s="2" customFormat="1">
      <c r="A122" s="40"/>
      <c r="B122" s="41"/>
      <c r="C122" s="42"/>
      <c r="D122" s="227" t="s">
        <v>179</v>
      </c>
      <c r="E122" s="42"/>
      <c r="F122" s="228" t="s">
        <v>345</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179</v>
      </c>
      <c r="AU122" s="19" t="s">
        <v>85</v>
      </c>
    </row>
    <row r="123" s="13" customFormat="1">
      <c r="A123" s="13"/>
      <c r="B123" s="232"/>
      <c r="C123" s="233"/>
      <c r="D123" s="234" t="s">
        <v>181</v>
      </c>
      <c r="E123" s="233"/>
      <c r="F123" s="236" t="s">
        <v>1090</v>
      </c>
      <c r="G123" s="233"/>
      <c r="H123" s="237">
        <v>0.057000000000000002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181</v>
      </c>
      <c r="AU123" s="243" t="s">
        <v>85</v>
      </c>
      <c r="AV123" s="13" t="s">
        <v>85</v>
      </c>
      <c r="AW123" s="13" t="s">
        <v>4</v>
      </c>
      <c r="AX123" s="13" t="s">
        <v>81</v>
      </c>
      <c r="AY123" s="243" t="s">
        <v>170</v>
      </c>
    </row>
    <row r="124" s="2" customFormat="1" ht="44.25" customHeight="1">
      <c r="A124" s="40"/>
      <c r="B124" s="41"/>
      <c r="C124" s="214" t="s">
        <v>226</v>
      </c>
      <c r="D124" s="214" t="s">
        <v>172</v>
      </c>
      <c r="E124" s="215" t="s">
        <v>348</v>
      </c>
      <c r="F124" s="216" t="s">
        <v>349</v>
      </c>
      <c r="G124" s="217" t="s">
        <v>322</v>
      </c>
      <c r="H124" s="218">
        <v>0.0030000000000000001</v>
      </c>
      <c r="I124" s="219"/>
      <c r="J124" s="220">
        <f>ROUND(I124*H124,2)</f>
        <v>0</v>
      </c>
      <c r="K124" s="216" t="s">
        <v>176</v>
      </c>
      <c r="L124" s="46"/>
      <c r="M124" s="221" t="s">
        <v>19</v>
      </c>
      <c r="N124" s="222" t="s">
        <v>48</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177</v>
      </c>
      <c r="AT124" s="225" t="s">
        <v>172</v>
      </c>
      <c r="AU124" s="225" t="s">
        <v>85</v>
      </c>
      <c r="AY124" s="19" t="s">
        <v>170</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177</v>
      </c>
      <c r="BM124" s="225" t="s">
        <v>1091</v>
      </c>
    </row>
    <row r="125" s="2" customFormat="1">
      <c r="A125" s="40"/>
      <c r="B125" s="41"/>
      <c r="C125" s="42"/>
      <c r="D125" s="227" t="s">
        <v>179</v>
      </c>
      <c r="E125" s="42"/>
      <c r="F125" s="228" t="s">
        <v>351</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179</v>
      </c>
      <c r="AU125" s="19" t="s">
        <v>85</v>
      </c>
    </row>
    <row r="126" s="12" customFormat="1" ht="22.8" customHeight="1">
      <c r="A126" s="12"/>
      <c r="B126" s="198"/>
      <c r="C126" s="199"/>
      <c r="D126" s="200" t="s">
        <v>76</v>
      </c>
      <c r="E126" s="212" t="s">
        <v>352</v>
      </c>
      <c r="F126" s="212" t="s">
        <v>353</v>
      </c>
      <c r="G126" s="199"/>
      <c r="H126" s="199"/>
      <c r="I126" s="202"/>
      <c r="J126" s="213">
        <f>BK126</f>
        <v>0</v>
      </c>
      <c r="K126" s="199"/>
      <c r="L126" s="204"/>
      <c r="M126" s="205"/>
      <c r="N126" s="206"/>
      <c r="O126" s="206"/>
      <c r="P126" s="207">
        <f>SUM(P127:P128)</f>
        <v>0</v>
      </c>
      <c r="Q126" s="206"/>
      <c r="R126" s="207">
        <f>SUM(R127:R128)</f>
        <v>0</v>
      </c>
      <c r="S126" s="206"/>
      <c r="T126" s="208">
        <f>SUM(T127:T128)</f>
        <v>0</v>
      </c>
      <c r="U126" s="12"/>
      <c r="V126" s="12"/>
      <c r="W126" s="12"/>
      <c r="X126" s="12"/>
      <c r="Y126" s="12"/>
      <c r="Z126" s="12"/>
      <c r="AA126" s="12"/>
      <c r="AB126" s="12"/>
      <c r="AC126" s="12"/>
      <c r="AD126" s="12"/>
      <c r="AE126" s="12"/>
      <c r="AR126" s="209" t="s">
        <v>81</v>
      </c>
      <c r="AT126" s="210" t="s">
        <v>76</v>
      </c>
      <c r="AU126" s="210" t="s">
        <v>81</v>
      </c>
      <c r="AY126" s="209" t="s">
        <v>170</v>
      </c>
      <c r="BK126" s="211">
        <f>SUM(BK127:BK128)</f>
        <v>0</v>
      </c>
    </row>
    <row r="127" s="2" customFormat="1" ht="66.75" customHeight="1">
      <c r="A127" s="40"/>
      <c r="B127" s="41"/>
      <c r="C127" s="214" t="s">
        <v>232</v>
      </c>
      <c r="D127" s="214" t="s">
        <v>172</v>
      </c>
      <c r="E127" s="215" t="s">
        <v>355</v>
      </c>
      <c r="F127" s="216" t="s">
        <v>356</v>
      </c>
      <c r="G127" s="217" t="s">
        <v>322</v>
      </c>
      <c r="H127" s="218">
        <v>0.0070000000000000001</v>
      </c>
      <c r="I127" s="219"/>
      <c r="J127" s="220">
        <f>ROUND(I127*H127,2)</f>
        <v>0</v>
      </c>
      <c r="K127" s="216" t="s">
        <v>176</v>
      </c>
      <c r="L127" s="46"/>
      <c r="M127" s="221" t="s">
        <v>19</v>
      </c>
      <c r="N127" s="222" t="s">
        <v>48</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177</v>
      </c>
      <c r="AT127" s="225" t="s">
        <v>172</v>
      </c>
      <c r="AU127" s="225" t="s">
        <v>85</v>
      </c>
      <c r="AY127" s="19" t="s">
        <v>170</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177</v>
      </c>
      <c r="BM127" s="225" t="s">
        <v>1092</v>
      </c>
    </row>
    <row r="128" s="2" customFormat="1">
      <c r="A128" s="40"/>
      <c r="B128" s="41"/>
      <c r="C128" s="42"/>
      <c r="D128" s="227" t="s">
        <v>179</v>
      </c>
      <c r="E128" s="42"/>
      <c r="F128" s="228" t="s">
        <v>358</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179</v>
      </c>
      <c r="AU128" s="19" t="s">
        <v>85</v>
      </c>
    </row>
    <row r="129" s="12" customFormat="1" ht="25.92" customHeight="1">
      <c r="A129" s="12"/>
      <c r="B129" s="198"/>
      <c r="C129" s="199"/>
      <c r="D129" s="200" t="s">
        <v>76</v>
      </c>
      <c r="E129" s="201" t="s">
        <v>359</v>
      </c>
      <c r="F129" s="201" t="s">
        <v>360</v>
      </c>
      <c r="G129" s="199"/>
      <c r="H129" s="199"/>
      <c r="I129" s="202"/>
      <c r="J129" s="203">
        <f>BK129</f>
        <v>0</v>
      </c>
      <c r="K129" s="199"/>
      <c r="L129" s="204"/>
      <c r="M129" s="205"/>
      <c r="N129" s="206"/>
      <c r="O129" s="206"/>
      <c r="P129" s="207">
        <f>P130+P150+P158+P181</f>
        <v>0</v>
      </c>
      <c r="Q129" s="206"/>
      <c r="R129" s="207">
        <f>R130+R150+R158+R181</f>
        <v>0.66458759999999995</v>
      </c>
      <c r="S129" s="206"/>
      <c r="T129" s="208">
        <f>T130+T150+T158+T181</f>
        <v>0.0027599999999999999</v>
      </c>
      <c r="U129" s="12"/>
      <c r="V129" s="12"/>
      <c r="W129" s="12"/>
      <c r="X129" s="12"/>
      <c r="Y129" s="12"/>
      <c r="Z129" s="12"/>
      <c r="AA129" s="12"/>
      <c r="AB129" s="12"/>
      <c r="AC129" s="12"/>
      <c r="AD129" s="12"/>
      <c r="AE129" s="12"/>
      <c r="AR129" s="209" t="s">
        <v>85</v>
      </c>
      <c r="AT129" s="210" t="s">
        <v>76</v>
      </c>
      <c r="AU129" s="210" t="s">
        <v>77</v>
      </c>
      <c r="AY129" s="209" t="s">
        <v>170</v>
      </c>
      <c r="BK129" s="211">
        <f>BK130+BK150+BK158+BK181</f>
        <v>0</v>
      </c>
    </row>
    <row r="130" s="12" customFormat="1" ht="22.8" customHeight="1">
      <c r="A130" s="12"/>
      <c r="B130" s="198"/>
      <c r="C130" s="199"/>
      <c r="D130" s="200" t="s">
        <v>76</v>
      </c>
      <c r="E130" s="212" t="s">
        <v>361</v>
      </c>
      <c r="F130" s="212" t="s">
        <v>362</v>
      </c>
      <c r="G130" s="199"/>
      <c r="H130" s="199"/>
      <c r="I130" s="202"/>
      <c r="J130" s="213">
        <f>BK130</f>
        <v>0</v>
      </c>
      <c r="K130" s="199"/>
      <c r="L130" s="204"/>
      <c r="M130" s="205"/>
      <c r="N130" s="206"/>
      <c r="O130" s="206"/>
      <c r="P130" s="207">
        <f>SUM(P131:P149)</f>
        <v>0</v>
      </c>
      <c r="Q130" s="206"/>
      <c r="R130" s="207">
        <f>SUM(R131:R149)</f>
        <v>0.63908759999999998</v>
      </c>
      <c r="S130" s="206"/>
      <c r="T130" s="208">
        <f>SUM(T131:T149)</f>
        <v>0</v>
      </c>
      <c r="U130" s="12"/>
      <c r="V130" s="12"/>
      <c r="W130" s="12"/>
      <c r="X130" s="12"/>
      <c r="Y130" s="12"/>
      <c r="Z130" s="12"/>
      <c r="AA130" s="12"/>
      <c r="AB130" s="12"/>
      <c r="AC130" s="12"/>
      <c r="AD130" s="12"/>
      <c r="AE130" s="12"/>
      <c r="AR130" s="209" t="s">
        <v>85</v>
      </c>
      <c r="AT130" s="210" t="s">
        <v>76</v>
      </c>
      <c r="AU130" s="210" t="s">
        <v>81</v>
      </c>
      <c r="AY130" s="209" t="s">
        <v>170</v>
      </c>
      <c r="BK130" s="211">
        <f>SUM(BK131:BK149)</f>
        <v>0</v>
      </c>
    </row>
    <row r="131" s="2" customFormat="1" ht="55.5" customHeight="1">
      <c r="A131" s="40"/>
      <c r="B131" s="41"/>
      <c r="C131" s="214" t="s">
        <v>237</v>
      </c>
      <c r="D131" s="214" t="s">
        <v>172</v>
      </c>
      <c r="E131" s="215" t="s">
        <v>1093</v>
      </c>
      <c r="F131" s="216" t="s">
        <v>1094</v>
      </c>
      <c r="G131" s="217" t="s">
        <v>175</v>
      </c>
      <c r="H131" s="218">
        <v>19.559999999999999</v>
      </c>
      <c r="I131" s="219"/>
      <c r="J131" s="220">
        <f>ROUND(I131*H131,2)</f>
        <v>0</v>
      </c>
      <c r="K131" s="216" t="s">
        <v>176</v>
      </c>
      <c r="L131" s="46"/>
      <c r="M131" s="221" t="s">
        <v>19</v>
      </c>
      <c r="N131" s="222" t="s">
        <v>48</v>
      </c>
      <c r="O131" s="86"/>
      <c r="P131" s="223">
        <f>O131*H131</f>
        <v>0</v>
      </c>
      <c r="Q131" s="223">
        <v>0.025510000000000001</v>
      </c>
      <c r="R131" s="223">
        <f>Q131*H131</f>
        <v>0.49897560000000002</v>
      </c>
      <c r="S131" s="223">
        <v>0</v>
      </c>
      <c r="T131" s="224">
        <f>S131*H131</f>
        <v>0</v>
      </c>
      <c r="U131" s="40"/>
      <c r="V131" s="40"/>
      <c r="W131" s="40"/>
      <c r="X131" s="40"/>
      <c r="Y131" s="40"/>
      <c r="Z131" s="40"/>
      <c r="AA131" s="40"/>
      <c r="AB131" s="40"/>
      <c r="AC131" s="40"/>
      <c r="AD131" s="40"/>
      <c r="AE131" s="40"/>
      <c r="AR131" s="225" t="s">
        <v>278</v>
      </c>
      <c r="AT131" s="225" t="s">
        <v>172</v>
      </c>
      <c r="AU131" s="225" t="s">
        <v>85</v>
      </c>
      <c r="AY131" s="19" t="s">
        <v>170</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278</v>
      </c>
      <c r="BM131" s="225" t="s">
        <v>1095</v>
      </c>
    </row>
    <row r="132" s="2" customFormat="1">
      <c r="A132" s="40"/>
      <c r="B132" s="41"/>
      <c r="C132" s="42"/>
      <c r="D132" s="227" t="s">
        <v>179</v>
      </c>
      <c r="E132" s="42"/>
      <c r="F132" s="228" t="s">
        <v>1096</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179</v>
      </c>
      <c r="AU132" s="19" t="s">
        <v>85</v>
      </c>
    </row>
    <row r="133" s="13" customFormat="1">
      <c r="A133" s="13"/>
      <c r="B133" s="232"/>
      <c r="C133" s="233"/>
      <c r="D133" s="234" t="s">
        <v>181</v>
      </c>
      <c r="E133" s="235" t="s">
        <v>19</v>
      </c>
      <c r="F133" s="236" t="s">
        <v>1097</v>
      </c>
      <c r="G133" s="233"/>
      <c r="H133" s="237">
        <v>3.7599999999999998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181</v>
      </c>
      <c r="AU133" s="243" t="s">
        <v>85</v>
      </c>
      <c r="AV133" s="13" t="s">
        <v>85</v>
      </c>
      <c r="AW133" s="13" t="s">
        <v>37</v>
      </c>
      <c r="AX133" s="13" t="s">
        <v>77</v>
      </c>
      <c r="AY133" s="243" t="s">
        <v>170</v>
      </c>
    </row>
    <row r="134" s="13" customFormat="1">
      <c r="A134" s="13"/>
      <c r="B134" s="232"/>
      <c r="C134" s="233"/>
      <c r="D134" s="234" t="s">
        <v>181</v>
      </c>
      <c r="E134" s="235" t="s">
        <v>19</v>
      </c>
      <c r="F134" s="236" t="s">
        <v>1098</v>
      </c>
      <c r="G134" s="233"/>
      <c r="H134" s="237">
        <v>-1.8040000000000001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181</v>
      </c>
      <c r="AU134" s="243" t="s">
        <v>85</v>
      </c>
      <c r="AV134" s="13" t="s">
        <v>85</v>
      </c>
      <c r="AW134" s="13" t="s">
        <v>37</v>
      </c>
      <c r="AX134" s="13" t="s">
        <v>77</v>
      </c>
      <c r="AY134" s="243" t="s">
        <v>170</v>
      </c>
    </row>
    <row r="135" s="14" customFormat="1">
      <c r="A135" s="14"/>
      <c r="B135" s="244"/>
      <c r="C135" s="245"/>
      <c r="D135" s="234" t="s">
        <v>181</v>
      </c>
      <c r="E135" s="246" t="s">
        <v>19</v>
      </c>
      <c r="F135" s="247" t="s">
        <v>183</v>
      </c>
      <c r="G135" s="245"/>
      <c r="H135" s="248">
        <v>1.9559999999999997</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181</v>
      </c>
      <c r="AU135" s="254" t="s">
        <v>85</v>
      </c>
      <c r="AV135" s="14" t="s">
        <v>177</v>
      </c>
      <c r="AW135" s="14" t="s">
        <v>37</v>
      </c>
      <c r="AX135" s="14" t="s">
        <v>81</v>
      </c>
      <c r="AY135" s="254" t="s">
        <v>170</v>
      </c>
    </row>
    <row r="136" s="13" customFormat="1">
      <c r="A136" s="13"/>
      <c r="B136" s="232"/>
      <c r="C136" s="233"/>
      <c r="D136" s="234" t="s">
        <v>181</v>
      </c>
      <c r="E136" s="233"/>
      <c r="F136" s="236" t="s">
        <v>1099</v>
      </c>
      <c r="G136" s="233"/>
      <c r="H136" s="237">
        <v>19.559999999999999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181</v>
      </c>
      <c r="AU136" s="243" t="s">
        <v>85</v>
      </c>
      <c r="AV136" s="13" t="s">
        <v>85</v>
      </c>
      <c r="AW136" s="13" t="s">
        <v>4</v>
      </c>
      <c r="AX136" s="13" t="s">
        <v>81</v>
      </c>
      <c r="AY136" s="243" t="s">
        <v>170</v>
      </c>
    </row>
    <row r="137" s="2" customFormat="1" ht="24.15" customHeight="1">
      <c r="A137" s="40"/>
      <c r="B137" s="41"/>
      <c r="C137" s="214" t="s">
        <v>245</v>
      </c>
      <c r="D137" s="214" t="s">
        <v>172</v>
      </c>
      <c r="E137" s="215" t="s">
        <v>1100</v>
      </c>
      <c r="F137" s="216" t="s">
        <v>1101</v>
      </c>
      <c r="G137" s="217" t="s">
        <v>175</v>
      </c>
      <c r="H137" s="218">
        <v>19.559999999999999</v>
      </c>
      <c r="I137" s="219"/>
      <c r="J137" s="220">
        <f>ROUND(I137*H137,2)</f>
        <v>0</v>
      </c>
      <c r="K137" s="216" t="s">
        <v>176</v>
      </c>
      <c r="L137" s="46"/>
      <c r="M137" s="221" t="s">
        <v>19</v>
      </c>
      <c r="N137" s="222"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278</v>
      </c>
      <c r="AT137" s="225" t="s">
        <v>172</v>
      </c>
      <c r="AU137" s="225" t="s">
        <v>85</v>
      </c>
      <c r="AY137" s="19" t="s">
        <v>170</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278</v>
      </c>
      <c r="BM137" s="225" t="s">
        <v>1102</v>
      </c>
    </row>
    <row r="138" s="2" customFormat="1">
      <c r="A138" s="40"/>
      <c r="B138" s="41"/>
      <c r="C138" s="42"/>
      <c r="D138" s="227" t="s">
        <v>179</v>
      </c>
      <c r="E138" s="42"/>
      <c r="F138" s="228" t="s">
        <v>1103</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179</v>
      </c>
      <c r="AU138" s="19" t="s">
        <v>85</v>
      </c>
    </row>
    <row r="139" s="13" customFormat="1">
      <c r="A139" s="13"/>
      <c r="B139" s="232"/>
      <c r="C139" s="233"/>
      <c r="D139" s="234" t="s">
        <v>181</v>
      </c>
      <c r="E139" s="233"/>
      <c r="F139" s="236" t="s">
        <v>1099</v>
      </c>
      <c r="G139" s="233"/>
      <c r="H139" s="237">
        <v>19.559999999999999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181</v>
      </c>
      <c r="AU139" s="243" t="s">
        <v>85</v>
      </c>
      <c r="AV139" s="13" t="s">
        <v>85</v>
      </c>
      <c r="AW139" s="13" t="s">
        <v>4</v>
      </c>
      <c r="AX139" s="13" t="s">
        <v>81</v>
      </c>
      <c r="AY139" s="243" t="s">
        <v>170</v>
      </c>
    </row>
    <row r="140" s="2" customFormat="1" ht="37.8" customHeight="1">
      <c r="A140" s="40"/>
      <c r="B140" s="41"/>
      <c r="C140" s="214" t="s">
        <v>8</v>
      </c>
      <c r="D140" s="214" t="s">
        <v>172</v>
      </c>
      <c r="E140" s="215" t="s">
        <v>1104</v>
      </c>
      <c r="F140" s="216" t="s">
        <v>1105</v>
      </c>
      <c r="G140" s="217" t="s">
        <v>194</v>
      </c>
      <c r="H140" s="218">
        <v>10</v>
      </c>
      <c r="I140" s="219"/>
      <c r="J140" s="220">
        <f>ROUND(I140*H140,2)</f>
        <v>0</v>
      </c>
      <c r="K140" s="216" t="s">
        <v>176</v>
      </c>
      <c r="L140" s="46"/>
      <c r="M140" s="221" t="s">
        <v>19</v>
      </c>
      <c r="N140" s="222" t="s">
        <v>48</v>
      </c>
      <c r="O140" s="86"/>
      <c r="P140" s="223">
        <f>O140*H140</f>
        <v>0</v>
      </c>
      <c r="Q140" s="223">
        <v>0.01362</v>
      </c>
      <c r="R140" s="223">
        <f>Q140*H140</f>
        <v>0.13619999999999999</v>
      </c>
      <c r="S140" s="223">
        <v>0</v>
      </c>
      <c r="T140" s="224">
        <f>S140*H140</f>
        <v>0</v>
      </c>
      <c r="U140" s="40"/>
      <c r="V140" s="40"/>
      <c r="W140" s="40"/>
      <c r="X140" s="40"/>
      <c r="Y140" s="40"/>
      <c r="Z140" s="40"/>
      <c r="AA140" s="40"/>
      <c r="AB140" s="40"/>
      <c r="AC140" s="40"/>
      <c r="AD140" s="40"/>
      <c r="AE140" s="40"/>
      <c r="AR140" s="225" t="s">
        <v>278</v>
      </c>
      <c r="AT140" s="225" t="s">
        <v>172</v>
      </c>
      <c r="AU140" s="225" t="s">
        <v>85</v>
      </c>
      <c r="AY140" s="19" t="s">
        <v>170</v>
      </c>
      <c r="BE140" s="226">
        <f>IF(N140="základní",J140,0)</f>
        <v>0</v>
      </c>
      <c r="BF140" s="226">
        <f>IF(N140="snížená",J140,0)</f>
        <v>0</v>
      </c>
      <c r="BG140" s="226">
        <f>IF(N140="zákl. přenesená",J140,0)</f>
        <v>0</v>
      </c>
      <c r="BH140" s="226">
        <f>IF(N140="sníž. přenesená",J140,0)</f>
        <v>0</v>
      </c>
      <c r="BI140" s="226">
        <f>IF(N140="nulová",J140,0)</f>
        <v>0</v>
      </c>
      <c r="BJ140" s="19" t="s">
        <v>81</v>
      </c>
      <c r="BK140" s="226">
        <f>ROUND(I140*H140,2)</f>
        <v>0</v>
      </c>
      <c r="BL140" s="19" t="s">
        <v>278</v>
      </c>
      <c r="BM140" s="225" t="s">
        <v>1106</v>
      </c>
    </row>
    <row r="141" s="2" customFormat="1">
      <c r="A141" s="40"/>
      <c r="B141" s="41"/>
      <c r="C141" s="42"/>
      <c r="D141" s="227" t="s">
        <v>179</v>
      </c>
      <c r="E141" s="42"/>
      <c r="F141" s="228" t="s">
        <v>1107</v>
      </c>
      <c r="G141" s="42"/>
      <c r="H141" s="42"/>
      <c r="I141" s="229"/>
      <c r="J141" s="42"/>
      <c r="K141" s="42"/>
      <c r="L141" s="46"/>
      <c r="M141" s="230"/>
      <c r="N141" s="231"/>
      <c r="O141" s="86"/>
      <c r="P141" s="86"/>
      <c r="Q141" s="86"/>
      <c r="R141" s="86"/>
      <c r="S141" s="86"/>
      <c r="T141" s="87"/>
      <c r="U141" s="40"/>
      <c r="V141" s="40"/>
      <c r="W141" s="40"/>
      <c r="X141" s="40"/>
      <c r="Y141" s="40"/>
      <c r="Z141" s="40"/>
      <c r="AA141" s="40"/>
      <c r="AB141" s="40"/>
      <c r="AC141" s="40"/>
      <c r="AD141" s="40"/>
      <c r="AE141" s="40"/>
      <c r="AT141" s="19" t="s">
        <v>179</v>
      </c>
      <c r="AU141" s="19" t="s">
        <v>85</v>
      </c>
    </row>
    <row r="142" s="13" customFormat="1">
      <c r="A142" s="13"/>
      <c r="B142" s="232"/>
      <c r="C142" s="233"/>
      <c r="D142" s="234" t="s">
        <v>181</v>
      </c>
      <c r="E142" s="235" t="s">
        <v>19</v>
      </c>
      <c r="F142" s="236" t="s">
        <v>81</v>
      </c>
      <c r="G142" s="233"/>
      <c r="H142" s="237">
        <v>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181</v>
      </c>
      <c r="AU142" s="243" t="s">
        <v>85</v>
      </c>
      <c r="AV142" s="13" t="s">
        <v>85</v>
      </c>
      <c r="AW142" s="13" t="s">
        <v>37</v>
      </c>
      <c r="AX142" s="13" t="s">
        <v>77</v>
      </c>
      <c r="AY142" s="243" t="s">
        <v>170</v>
      </c>
    </row>
    <row r="143" s="14" customFormat="1">
      <c r="A143" s="14"/>
      <c r="B143" s="244"/>
      <c r="C143" s="245"/>
      <c r="D143" s="234" t="s">
        <v>181</v>
      </c>
      <c r="E143" s="246" t="s">
        <v>19</v>
      </c>
      <c r="F143" s="247" t="s">
        <v>183</v>
      </c>
      <c r="G143" s="245"/>
      <c r="H143" s="248">
        <v>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181</v>
      </c>
      <c r="AU143" s="254" t="s">
        <v>85</v>
      </c>
      <c r="AV143" s="14" t="s">
        <v>177</v>
      </c>
      <c r="AW143" s="14" t="s">
        <v>37</v>
      </c>
      <c r="AX143" s="14" t="s">
        <v>81</v>
      </c>
      <c r="AY143" s="254" t="s">
        <v>170</v>
      </c>
    </row>
    <row r="144" s="13" customFormat="1">
      <c r="A144" s="13"/>
      <c r="B144" s="232"/>
      <c r="C144" s="233"/>
      <c r="D144" s="234" t="s">
        <v>181</v>
      </c>
      <c r="E144" s="233"/>
      <c r="F144" s="236" t="s">
        <v>1108</v>
      </c>
      <c r="G144" s="233"/>
      <c r="H144" s="237">
        <v>10</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181</v>
      </c>
      <c r="AU144" s="243" t="s">
        <v>85</v>
      </c>
      <c r="AV144" s="13" t="s">
        <v>85</v>
      </c>
      <c r="AW144" s="13" t="s">
        <v>4</v>
      </c>
      <c r="AX144" s="13" t="s">
        <v>81</v>
      </c>
      <c r="AY144" s="243" t="s">
        <v>170</v>
      </c>
    </row>
    <row r="145" s="2" customFormat="1" ht="44.25" customHeight="1">
      <c r="A145" s="40"/>
      <c r="B145" s="41"/>
      <c r="C145" s="214" t="s">
        <v>254</v>
      </c>
      <c r="D145" s="214" t="s">
        <v>172</v>
      </c>
      <c r="E145" s="215" t="s">
        <v>1109</v>
      </c>
      <c r="F145" s="216" t="s">
        <v>1110</v>
      </c>
      <c r="G145" s="217" t="s">
        <v>175</v>
      </c>
      <c r="H145" s="218">
        <v>19.559999999999999</v>
      </c>
      <c r="I145" s="219"/>
      <c r="J145" s="220">
        <f>ROUND(I145*H145,2)</f>
        <v>0</v>
      </c>
      <c r="K145" s="216" t="s">
        <v>176</v>
      </c>
      <c r="L145" s="46"/>
      <c r="M145" s="221" t="s">
        <v>19</v>
      </c>
      <c r="N145" s="222" t="s">
        <v>48</v>
      </c>
      <c r="O145" s="86"/>
      <c r="P145" s="223">
        <f>O145*H145</f>
        <v>0</v>
      </c>
      <c r="Q145" s="223">
        <v>0.00020000000000000001</v>
      </c>
      <c r="R145" s="223">
        <f>Q145*H145</f>
        <v>0.0039119999999999997</v>
      </c>
      <c r="S145" s="223">
        <v>0</v>
      </c>
      <c r="T145" s="224">
        <f>S145*H145</f>
        <v>0</v>
      </c>
      <c r="U145" s="40"/>
      <c r="V145" s="40"/>
      <c r="W145" s="40"/>
      <c r="X145" s="40"/>
      <c r="Y145" s="40"/>
      <c r="Z145" s="40"/>
      <c r="AA145" s="40"/>
      <c r="AB145" s="40"/>
      <c r="AC145" s="40"/>
      <c r="AD145" s="40"/>
      <c r="AE145" s="40"/>
      <c r="AR145" s="225" t="s">
        <v>278</v>
      </c>
      <c r="AT145" s="225" t="s">
        <v>172</v>
      </c>
      <c r="AU145" s="225" t="s">
        <v>85</v>
      </c>
      <c r="AY145" s="19" t="s">
        <v>170</v>
      </c>
      <c r="BE145" s="226">
        <f>IF(N145="základní",J145,0)</f>
        <v>0</v>
      </c>
      <c r="BF145" s="226">
        <f>IF(N145="snížená",J145,0)</f>
        <v>0</v>
      </c>
      <c r="BG145" s="226">
        <f>IF(N145="zákl. přenesená",J145,0)</f>
        <v>0</v>
      </c>
      <c r="BH145" s="226">
        <f>IF(N145="sníž. přenesená",J145,0)</f>
        <v>0</v>
      </c>
      <c r="BI145" s="226">
        <f>IF(N145="nulová",J145,0)</f>
        <v>0</v>
      </c>
      <c r="BJ145" s="19" t="s">
        <v>81</v>
      </c>
      <c r="BK145" s="226">
        <f>ROUND(I145*H145,2)</f>
        <v>0</v>
      </c>
      <c r="BL145" s="19" t="s">
        <v>278</v>
      </c>
      <c r="BM145" s="225" t="s">
        <v>1111</v>
      </c>
    </row>
    <row r="146" s="2" customFormat="1">
      <c r="A146" s="40"/>
      <c r="B146" s="41"/>
      <c r="C146" s="42"/>
      <c r="D146" s="227" t="s">
        <v>179</v>
      </c>
      <c r="E146" s="42"/>
      <c r="F146" s="228" t="s">
        <v>1112</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179</v>
      </c>
      <c r="AU146" s="19" t="s">
        <v>85</v>
      </c>
    </row>
    <row r="147" s="13" customFormat="1">
      <c r="A147" s="13"/>
      <c r="B147" s="232"/>
      <c r="C147" s="233"/>
      <c r="D147" s="234" t="s">
        <v>181</v>
      </c>
      <c r="E147" s="233"/>
      <c r="F147" s="236" t="s">
        <v>1099</v>
      </c>
      <c r="G147" s="233"/>
      <c r="H147" s="237">
        <v>19.559999999999999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181</v>
      </c>
      <c r="AU147" s="243" t="s">
        <v>85</v>
      </c>
      <c r="AV147" s="13" t="s">
        <v>85</v>
      </c>
      <c r="AW147" s="13" t="s">
        <v>4</v>
      </c>
      <c r="AX147" s="13" t="s">
        <v>81</v>
      </c>
      <c r="AY147" s="243" t="s">
        <v>170</v>
      </c>
    </row>
    <row r="148" s="2" customFormat="1" ht="78" customHeight="1">
      <c r="A148" s="40"/>
      <c r="B148" s="41"/>
      <c r="C148" s="214" t="s">
        <v>259</v>
      </c>
      <c r="D148" s="214" t="s">
        <v>172</v>
      </c>
      <c r="E148" s="215" t="s">
        <v>426</v>
      </c>
      <c r="F148" s="216" t="s">
        <v>427</v>
      </c>
      <c r="G148" s="217" t="s">
        <v>322</v>
      </c>
      <c r="H148" s="218">
        <v>0.63900000000000001</v>
      </c>
      <c r="I148" s="219"/>
      <c r="J148" s="220">
        <f>ROUND(I148*H148,2)</f>
        <v>0</v>
      </c>
      <c r="K148" s="216" t="s">
        <v>176</v>
      </c>
      <c r="L148" s="46"/>
      <c r="M148" s="221" t="s">
        <v>19</v>
      </c>
      <c r="N148" s="222" t="s">
        <v>48</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278</v>
      </c>
      <c r="AT148" s="225" t="s">
        <v>172</v>
      </c>
      <c r="AU148" s="225" t="s">
        <v>85</v>
      </c>
      <c r="AY148" s="19" t="s">
        <v>170</v>
      </c>
      <c r="BE148" s="226">
        <f>IF(N148="základní",J148,0)</f>
        <v>0</v>
      </c>
      <c r="BF148" s="226">
        <f>IF(N148="snížená",J148,0)</f>
        <v>0</v>
      </c>
      <c r="BG148" s="226">
        <f>IF(N148="zákl. přenesená",J148,0)</f>
        <v>0</v>
      </c>
      <c r="BH148" s="226">
        <f>IF(N148="sníž. přenesená",J148,0)</f>
        <v>0</v>
      </c>
      <c r="BI148" s="226">
        <f>IF(N148="nulová",J148,0)</f>
        <v>0</v>
      </c>
      <c r="BJ148" s="19" t="s">
        <v>81</v>
      </c>
      <c r="BK148" s="226">
        <f>ROUND(I148*H148,2)</f>
        <v>0</v>
      </c>
      <c r="BL148" s="19" t="s">
        <v>278</v>
      </c>
      <c r="BM148" s="225" t="s">
        <v>1113</v>
      </c>
    </row>
    <row r="149" s="2" customFormat="1">
      <c r="A149" s="40"/>
      <c r="B149" s="41"/>
      <c r="C149" s="42"/>
      <c r="D149" s="227" t="s">
        <v>179</v>
      </c>
      <c r="E149" s="42"/>
      <c r="F149" s="228" t="s">
        <v>429</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179</v>
      </c>
      <c r="AU149" s="19" t="s">
        <v>85</v>
      </c>
    </row>
    <row r="150" s="12" customFormat="1" ht="22.8" customHeight="1">
      <c r="A150" s="12"/>
      <c r="B150" s="198"/>
      <c r="C150" s="199"/>
      <c r="D150" s="200" t="s">
        <v>76</v>
      </c>
      <c r="E150" s="212" t="s">
        <v>430</v>
      </c>
      <c r="F150" s="212" t="s">
        <v>431</v>
      </c>
      <c r="G150" s="199"/>
      <c r="H150" s="199"/>
      <c r="I150" s="202"/>
      <c r="J150" s="213">
        <f>BK150</f>
        <v>0</v>
      </c>
      <c r="K150" s="199"/>
      <c r="L150" s="204"/>
      <c r="M150" s="205"/>
      <c r="N150" s="206"/>
      <c r="O150" s="206"/>
      <c r="P150" s="207">
        <f>SUM(P151:P157)</f>
        <v>0</v>
      </c>
      <c r="Q150" s="206"/>
      <c r="R150" s="207">
        <f>SUM(R151:R157)</f>
        <v>0</v>
      </c>
      <c r="S150" s="206"/>
      <c r="T150" s="208">
        <f>SUM(T151:T157)</f>
        <v>0</v>
      </c>
      <c r="U150" s="12"/>
      <c r="V150" s="12"/>
      <c r="W150" s="12"/>
      <c r="X150" s="12"/>
      <c r="Y150" s="12"/>
      <c r="Z150" s="12"/>
      <c r="AA150" s="12"/>
      <c r="AB150" s="12"/>
      <c r="AC150" s="12"/>
      <c r="AD150" s="12"/>
      <c r="AE150" s="12"/>
      <c r="AR150" s="209" t="s">
        <v>85</v>
      </c>
      <c r="AT150" s="210" t="s">
        <v>76</v>
      </c>
      <c r="AU150" s="210" t="s">
        <v>81</v>
      </c>
      <c r="AY150" s="209" t="s">
        <v>170</v>
      </c>
      <c r="BK150" s="211">
        <f>SUM(BK151:BK157)</f>
        <v>0</v>
      </c>
    </row>
    <row r="151" s="2" customFormat="1" ht="49.05" customHeight="1">
      <c r="A151" s="40"/>
      <c r="B151" s="41"/>
      <c r="C151" s="214" t="s">
        <v>269</v>
      </c>
      <c r="D151" s="214" t="s">
        <v>172</v>
      </c>
      <c r="E151" s="215" t="s">
        <v>1114</v>
      </c>
      <c r="F151" s="216" t="s">
        <v>1115</v>
      </c>
      <c r="G151" s="217" t="s">
        <v>194</v>
      </c>
      <c r="H151" s="218">
        <v>10</v>
      </c>
      <c r="I151" s="219"/>
      <c r="J151" s="220">
        <f>ROUND(I151*H151,2)</f>
        <v>0</v>
      </c>
      <c r="K151" s="216" t="s">
        <v>19</v>
      </c>
      <c r="L151" s="46"/>
      <c r="M151" s="221" t="s">
        <v>19</v>
      </c>
      <c r="N151" s="222" t="s">
        <v>48</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278</v>
      </c>
      <c r="AT151" s="225" t="s">
        <v>172</v>
      </c>
      <c r="AU151" s="225" t="s">
        <v>85</v>
      </c>
      <c r="AY151" s="19" t="s">
        <v>170</v>
      </c>
      <c r="BE151" s="226">
        <f>IF(N151="základní",J151,0)</f>
        <v>0</v>
      </c>
      <c r="BF151" s="226">
        <f>IF(N151="snížená",J151,0)</f>
        <v>0</v>
      </c>
      <c r="BG151" s="226">
        <f>IF(N151="zákl. přenesená",J151,0)</f>
        <v>0</v>
      </c>
      <c r="BH151" s="226">
        <f>IF(N151="sníž. přenesená",J151,0)</f>
        <v>0</v>
      </c>
      <c r="BI151" s="226">
        <f>IF(N151="nulová",J151,0)</f>
        <v>0</v>
      </c>
      <c r="BJ151" s="19" t="s">
        <v>81</v>
      </c>
      <c r="BK151" s="226">
        <f>ROUND(I151*H151,2)</f>
        <v>0</v>
      </c>
      <c r="BL151" s="19" t="s">
        <v>278</v>
      </c>
      <c r="BM151" s="225" t="s">
        <v>1116</v>
      </c>
    </row>
    <row r="152" s="2" customFormat="1">
      <c r="A152" s="40"/>
      <c r="B152" s="41"/>
      <c r="C152" s="42"/>
      <c r="D152" s="234" t="s">
        <v>441</v>
      </c>
      <c r="E152" s="42"/>
      <c r="F152" s="265" t="s">
        <v>1117</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441</v>
      </c>
      <c r="AU152" s="19" t="s">
        <v>85</v>
      </c>
    </row>
    <row r="153" s="13" customFormat="1">
      <c r="A153" s="13"/>
      <c r="B153" s="232"/>
      <c r="C153" s="233"/>
      <c r="D153" s="234" t="s">
        <v>181</v>
      </c>
      <c r="E153" s="235" t="s">
        <v>19</v>
      </c>
      <c r="F153" s="236" t="s">
        <v>81</v>
      </c>
      <c r="G153" s="233"/>
      <c r="H153" s="237">
        <v>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181</v>
      </c>
      <c r="AU153" s="243" t="s">
        <v>85</v>
      </c>
      <c r="AV153" s="13" t="s">
        <v>85</v>
      </c>
      <c r="AW153" s="13" t="s">
        <v>37</v>
      </c>
      <c r="AX153" s="13" t="s">
        <v>77</v>
      </c>
      <c r="AY153" s="243" t="s">
        <v>170</v>
      </c>
    </row>
    <row r="154" s="14" customFormat="1">
      <c r="A154" s="14"/>
      <c r="B154" s="244"/>
      <c r="C154" s="245"/>
      <c r="D154" s="234" t="s">
        <v>181</v>
      </c>
      <c r="E154" s="246" t="s">
        <v>19</v>
      </c>
      <c r="F154" s="247" t="s">
        <v>183</v>
      </c>
      <c r="G154" s="245"/>
      <c r="H154" s="248">
        <v>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181</v>
      </c>
      <c r="AU154" s="254" t="s">
        <v>85</v>
      </c>
      <c r="AV154" s="14" t="s">
        <v>177</v>
      </c>
      <c r="AW154" s="14" t="s">
        <v>37</v>
      </c>
      <c r="AX154" s="14" t="s">
        <v>81</v>
      </c>
      <c r="AY154" s="254" t="s">
        <v>170</v>
      </c>
    </row>
    <row r="155" s="13" customFormat="1">
      <c r="A155" s="13"/>
      <c r="B155" s="232"/>
      <c r="C155" s="233"/>
      <c r="D155" s="234" t="s">
        <v>181</v>
      </c>
      <c r="E155" s="233"/>
      <c r="F155" s="236" t="s">
        <v>1108</v>
      </c>
      <c r="G155" s="233"/>
      <c r="H155" s="237">
        <v>10</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181</v>
      </c>
      <c r="AU155" s="243" t="s">
        <v>85</v>
      </c>
      <c r="AV155" s="13" t="s">
        <v>85</v>
      </c>
      <c r="AW155" s="13" t="s">
        <v>4</v>
      </c>
      <c r="AX155" s="13" t="s">
        <v>81</v>
      </c>
      <c r="AY155" s="243" t="s">
        <v>170</v>
      </c>
    </row>
    <row r="156" s="2" customFormat="1" ht="49.05" customHeight="1">
      <c r="A156" s="40"/>
      <c r="B156" s="41"/>
      <c r="C156" s="214" t="s">
        <v>278</v>
      </c>
      <c r="D156" s="214" t="s">
        <v>172</v>
      </c>
      <c r="E156" s="215" t="s">
        <v>453</v>
      </c>
      <c r="F156" s="216" t="s">
        <v>454</v>
      </c>
      <c r="G156" s="217" t="s">
        <v>455</v>
      </c>
      <c r="H156" s="266"/>
      <c r="I156" s="219"/>
      <c r="J156" s="220">
        <f>ROUND(I156*H156,2)</f>
        <v>0</v>
      </c>
      <c r="K156" s="216" t="s">
        <v>176</v>
      </c>
      <c r="L156" s="46"/>
      <c r="M156" s="221" t="s">
        <v>19</v>
      </c>
      <c r="N156" s="222" t="s">
        <v>48</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278</v>
      </c>
      <c r="AT156" s="225" t="s">
        <v>172</v>
      </c>
      <c r="AU156" s="225" t="s">
        <v>85</v>
      </c>
      <c r="AY156" s="19" t="s">
        <v>170</v>
      </c>
      <c r="BE156" s="226">
        <f>IF(N156="základní",J156,0)</f>
        <v>0</v>
      </c>
      <c r="BF156" s="226">
        <f>IF(N156="snížená",J156,0)</f>
        <v>0</v>
      </c>
      <c r="BG156" s="226">
        <f>IF(N156="zákl. přenesená",J156,0)</f>
        <v>0</v>
      </c>
      <c r="BH156" s="226">
        <f>IF(N156="sníž. přenesená",J156,0)</f>
        <v>0</v>
      </c>
      <c r="BI156" s="226">
        <f>IF(N156="nulová",J156,0)</f>
        <v>0</v>
      </c>
      <c r="BJ156" s="19" t="s">
        <v>81</v>
      </c>
      <c r="BK156" s="226">
        <f>ROUND(I156*H156,2)</f>
        <v>0</v>
      </c>
      <c r="BL156" s="19" t="s">
        <v>278</v>
      </c>
      <c r="BM156" s="225" t="s">
        <v>1118</v>
      </c>
    </row>
    <row r="157" s="2" customFormat="1">
      <c r="A157" s="40"/>
      <c r="B157" s="41"/>
      <c r="C157" s="42"/>
      <c r="D157" s="227" t="s">
        <v>179</v>
      </c>
      <c r="E157" s="42"/>
      <c r="F157" s="228" t="s">
        <v>457</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179</v>
      </c>
      <c r="AU157" s="19" t="s">
        <v>85</v>
      </c>
    </row>
    <row r="158" s="12" customFormat="1" ht="22.8" customHeight="1">
      <c r="A158" s="12"/>
      <c r="B158" s="198"/>
      <c r="C158" s="199"/>
      <c r="D158" s="200" t="s">
        <v>76</v>
      </c>
      <c r="E158" s="212" t="s">
        <v>620</v>
      </c>
      <c r="F158" s="212" t="s">
        <v>621</v>
      </c>
      <c r="G158" s="199"/>
      <c r="H158" s="199"/>
      <c r="I158" s="202"/>
      <c r="J158" s="213">
        <f>BK158</f>
        <v>0</v>
      </c>
      <c r="K158" s="199"/>
      <c r="L158" s="204"/>
      <c r="M158" s="205"/>
      <c r="N158" s="206"/>
      <c r="O158" s="206"/>
      <c r="P158" s="207">
        <f>SUM(P159:P180)</f>
        <v>0</v>
      </c>
      <c r="Q158" s="206"/>
      <c r="R158" s="207">
        <f>SUM(R159:R180)</f>
        <v>0.0059399999999999991</v>
      </c>
      <c r="S158" s="206"/>
      <c r="T158" s="208">
        <f>SUM(T159:T180)</f>
        <v>0.0027599999999999999</v>
      </c>
      <c r="U158" s="12"/>
      <c r="V158" s="12"/>
      <c r="W158" s="12"/>
      <c r="X158" s="12"/>
      <c r="Y158" s="12"/>
      <c r="Z158" s="12"/>
      <c r="AA158" s="12"/>
      <c r="AB158" s="12"/>
      <c r="AC158" s="12"/>
      <c r="AD158" s="12"/>
      <c r="AE158" s="12"/>
      <c r="AR158" s="209" t="s">
        <v>85</v>
      </c>
      <c r="AT158" s="210" t="s">
        <v>76</v>
      </c>
      <c r="AU158" s="210" t="s">
        <v>81</v>
      </c>
      <c r="AY158" s="209" t="s">
        <v>170</v>
      </c>
      <c r="BK158" s="211">
        <f>SUM(BK159:BK180)</f>
        <v>0</v>
      </c>
    </row>
    <row r="159" s="2" customFormat="1" ht="16.5" customHeight="1">
      <c r="A159" s="40"/>
      <c r="B159" s="41"/>
      <c r="C159" s="214" t="s">
        <v>285</v>
      </c>
      <c r="D159" s="214" t="s">
        <v>172</v>
      </c>
      <c r="E159" s="215" t="s">
        <v>623</v>
      </c>
      <c r="F159" s="216" t="s">
        <v>1119</v>
      </c>
      <c r="G159" s="217" t="s">
        <v>175</v>
      </c>
      <c r="H159" s="218">
        <v>0.71999999999999997</v>
      </c>
      <c r="I159" s="219"/>
      <c r="J159" s="220">
        <f>ROUND(I159*H159,2)</f>
        <v>0</v>
      </c>
      <c r="K159" s="216" t="s">
        <v>176</v>
      </c>
      <c r="L159" s="46"/>
      <c r="M159" s="221" t="s">
        <v>19</v>
      </c>
      <c r="N159" s="222" t="s">
        <v>48</v>
      </c>
      <c r="O159" s="86"/>
      <c r="P159" s="223">
        <f>O159*H159</f>
        <v>0</v>
      </c>
      <c r="Q159" s="223">
        <v>0</v>
      </c>
      <c r="R159" s="223">
        <f>Q159*H159</f>
        <v>0</v>
      </c>
      <c r="S159" s="223">
        <v>0.0030000000000000001</v>
      </c>
      <c r="T159" s="224">
        <f>S159*H159</f>
        <v>0.00216</v>
      </c>
      <c r="U159" s="40"/>
      <c r="V159" s="40"/>
      <c r="W159" s="40"/>
      <c r="X159" s="40"/>
      <c r="Y159" s="40"/>
      <c r="Z159" s="40"/>
      <c r="AA159" s="40"/>
      <c r="AB159" s="40"/>
      <c r="AC159" s="40"/>
      <c r="AD159" s="40"/>
      <c r="AE159" s="40"/>
      <c r="AR159" s="225" t="s">
        <v>278</v>
      </c>
      <c r="AT159" s="225" t="s">
        <v>172</v>
      </c>
      <c r="AU159" s="225" t="s">
        <v>85</v>
      </c>
      <c r="AY159" s="19" t="s">
        <v>170</v>
      </c>
      <c r="BE159" s="226">
        <f>IF(N159="základní",J159,0)</f>
        <v>0</v>
      </c>
      <c r="BF159" s="226">
        <f>IF(N159="snížená",J159,0)</f>
        <v>0</v>
      </c>
      <c r="BG159" s="226">
        <f>IF(N159="zákl. přenesená",J159,0)</f>
        <v>0</v>
      </c>
      <c r="BH159" s="226">
        <f>IF(N159="sníž. přenesená",J159,0)</f>
        <v>0</v>
      </c>
      <c r="BI159" s="226">
        <f>IF(N159="nulová",J159,0)</f>
        <v>0</v>
      </c>
      <c r="BJ159" s="19" t="s">
        <v>81</v>
      </c>
      <c r="BK159" s="226">
        <f>ROUND(I159*H159,2)</f>
        <v>0</v>
      </c>
      <c r="BL159" s="19" t="s">
        <v>278</v>
      </c>
      <c r="BM159" s="225" t="s">
        <v>1120</v>
      </c>
    </row>
    <row r="160" s="2" customFormat="1">
      <c r="A160" s="40"/>
      <c r="B160" s="41"/>
      <c r="C160" s="42"/>
      <c r="D160" s="227" t="s">
        <v>179</v>
      </c>
      <c r="E160" s="42"/>
      <c r="F160" s="228" t="s">
        <v>626</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179</v>
      </c>
      <c r="AU160" s="19" t="s">
        <v>85</v>
      </c>
    </row>
    <row r="161" s="13" customFormat="1">
      <c r="A161" s="13"/>
      <c r="B161" s="232"/>
      <c r="C161" s="233"/>
      <c r="D161" s="234" t="s">
        <v>181</v>
      </c>
      <c r="E161" s="235" t="s">
        <v>19</v>
      </c>
      <c r="F161" s="236" t="s">
        <v>1121</v>
      </c>
      <c r="G161" s="233"/>
      <c r="H161" s="237">
        <v>0.071999999999999995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181</v>
      </c>
      <c r="AU161" s="243" t="s">
        <v>85</v>
      </c>
      <c r="AV161" s="13" t="s">
        <v>85</v>
      </c>
      <c r="AW161" s="13" t="s">
        <v>37</v>
      </c>
      <c r="AX161" s="13" t="s">
        <v>77</v>
      </c>
      <c r="AY161" s="243" t="s">
        <v>170</v>
      </c>
    </row>
    <row r="162" s="14" customFormat="1">
      <c r="A162" s="14"/>
      <c r="B162" s="244"/>
      <c r="C162" s="245"/>
      <c r="D162" s="234" t="s">
        <v>181</v>
      </c>
      <c r="E162" s="246" t="s">
        <v>19</v>
      </c>
      <c r="F162" s="247" t="s">
        <v>183</v>
      </c>
      <c r="G162" s="245"/>
      <c r="H162" s="248">
        <v>0.071999999999999995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181</v>
      </c>
      <c r="AU162" s="254" t="s">
        <v>85</v>
      </c>
      <c r="AV162" s="14" t="s">
        <v>177</v>
      </c>
      <c r="AW162" s="14" t="s">
        <v>37</v>
      </c>
      <c r="AX162" s="14" t="s">
        <v>81</v>
      </c>
      <c r="AY162" s="254" t="s">
        <v>170</v>
      </c>
    </row>
    <row r="163" s="13" customFormat="1">
      <c r="A163" s="13"/>
      <c r="B163" s="232"/>
      <c r="C163" s="233"/>
      <c r="D163" s="234" t="s">
        <v>181</v>
      </c>
      <c r="E163" s="233"/>
      <c r="F163" s="236" t="s">
        <v>1122</v>
      </c>
      <c r="G163" s="233"/>
      <c r="H163" s="237">
        <v>0.71999999999999997</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181</v>
      </c>
      <c r="AU163" s="243" t="s">
        <v>85</v>
      </c>
      <c r="AV163" s="13" t="s">
        <v>85</v>
      </c>
      <c r="AW163" s="13" t="s">
        <v>4</v>
      </c>
      <c r="AX163" s="13" t="s">
        <v>81</v>
      </c>
      <c r="AY163" s="243" t="s">
        <v>170</v>
      </c>
    </row>
    <row r="164" s="2" customFormat="1" ht="21.75" customHeight="1">
      <c r="A164" s="40"/>
      <c r="B164" s="41"/>
      <c r="C164" s="214" t="s">
        <v>292</v>
      </c>
      <c r="D164" s="214" t="s">
        <v>172</v>
      </c>
      <c r="E164" s="215" t="s">
        <v>1123</v>
      </c>
      <c r="F164" s="216" t="s">
        <v>1124</v>
      </c>
      <c r="G164" s="217" t="s">
        <v>385</v>
      </c>
      <c r="H164" s="218">
        <v>2</v>
      </c>
      <c r="I164" s="219"/>
      <c r="J164" s="220">
        <f>ROUND(I164*H164,2)</f>
        <v>0</v>
      </c>
      <c r="K164" s="216" t="s">
        <v>176</v>
      </c>
      <c r="L164" s="46"/>
      <c r="M164" s="221" t="s">
        <v>19</v>
      </c>
      <c r="N164" s="222" t="s">
        <v>48</v>
      </c>
      <c r="O164" s="86"/>
      <c r="P164" s="223">
        <f>O164*H164</f>
        <v>0</v>
      </c>
      <c r="Q164" s="223">
        <v>0</v>
      </c>
      <c r="R164" s="223">
        <f>Q164*H164</f>
        <v>0</v>
      </c>
      <c r="S164" s="223">
        <v>0.00029999999999999997</v>
      </c>
      <c r="T164" s="224">
        <f>S164*H164</f>
        <v>0.00059999999999999995</v>
      </c>
      <c r="U164" s="40"/>
      <c r="V164" s="40"/>
      <c r="W164" s="40"/>
      <c r="X164" s="40"/>
      <c r="Y164" s="40"/>
      <c r="Z164" s="40"/>
      <c r="AA164" s="40"/>
      <c r="AB164" s="40"/>
      <c r="AC164" s="40"/>
      <c r="AD164" s="40"/>
      <c r="AE164" s="40"/>
      <c r="AR164" s="225" t="s">
        <v>278</v>
      </c>
      <c r="AT164" s="225" t="s">
        <v>172</v>
      </c>
      <c r="AU164" s="225" t="s">
        <v>85</v>
      </c>
      <c r="AY164" s="19" t="s">
        <v>170</v>
      </c>
      <c r="BE164" s="226">
        <f>IF(N164="základní",J164,0)</f>
        <v>0</v>
      </c>
      <c r="BF164" s="226">
        <f>IF(N164="snížená",J164,0)</f>
        <v>0</v>
      </c>
      <c r="BG164" s="226">
        <f>IF(N164="zákl. přenesená",J164,0)</f>
        <v>0</v>
      </c>
      <c r="BH164" s="226">
        <f>IF(N164="sníž. přenesená",J164,0)</f>
        <v>0</v>
      </c>
      <c r="BI164" s="226">
        <f>IF(N164="nulová",J164,0)</f>
        <v>0</v>
      </c>
      <c r="BJ164" s="19" t="s">
        <v>81</v>
      </c>
      <c r="BK164" s="226">
        <f>ROUND(I164*H164,2)</f>
        <v>0</v>
      </c>
      <c r="BL164" s="19" t="s">
        <v>278</v>
      </c>
      <c r="BM164" s="225" t="s">
        <v>1125</v>
      </c>
    </row>
    <row r="165" s="2" customFormat="1">
      <c r="A165" s="40"/>
      <c r="B165" s="41"/>
      <c r="C165" s="42"/>
      <c r="D165" s="227" t="s">
        <v>179</v>
      </c>
      <c r="E165" s="42"/>
      <c r="F165" s="228" t="s">
        <v>1126</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179</v>
      </c>
      <c r="AU165" s="19" t="s">
        <v>85</v>
      </c>
    </row>
    <row r="166" s="13" customFormat="1">
      <c r="A166" s="13"/>
      <c r="B166" s="232"/>
      <c r="C166" s="233"/>
      <c r="D166" s="234" t="s">
        <v>181</v>
      </c>
      <c r="E166" s="235" t="s">
        <v>19</v>
      </c>
      <c r="F166" s="236" t="s">
        <v>1127</v>
      </c>
      <c r="G166" s="233"/>
      <c r="H166" s="237">
        <v>0.20000000000000001</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181</v>
      </c>
      <c r="AU166" s="243" t="s">
        <v>85</v>
      </c>
      <c r="AV166" s="13" t="s">
        <v>85</v>
      </c>
      <c r="AW166" s="13" t="s">
        <v>37</v>
      </c>
      <c r="AX166" s="13" t="s">
        <v>77</v>
      </c>
      <c r="AY166" s="243" t="s">
        <v>170</v>
      </c>
    </row>
    <row r="167" s="14" customFormat="1">
      <c r="A167" s="14"/>
      <c r="B167" s="244"/>
      <c r="C167" s="245"/>
      <c r="D167" s="234" t="s">
        <v>181</v>
      </c>
      <c r="E167" s="246" t="s">
        <v>19</v>
      </c>
      <c r="F167" s="247" t="s">
        <v>183</v>
      </c>
      <c r="G167" s="245"/>
      <c r="H167" s="248">
        <v>0.20000000000000001</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181</v>
      </c>
      <c r="AU167" s="254" t="s">
        <v>85</v>
      </c>
      <c r="AV167" s="14" t="s">
        <v>177</v>
      </c>
      <c r="AW167" s="14" t="s">
        <v>37</v>
      </c>
      <c r="AX167" s="14" t="s">
        <v>81</v>
      </c>
      <c r="AY167" s="254" t="s">
        <v>170</v>
      </c>
    </row>
    <row r="168" s="13" customFormat="1">
      <c r="A168" s="13"/>
      <c r="B168" s="232"/>
      <c r="C168" s="233"/>
      <c r="D168" s="234" t="s">
        <v>181</v>
      </c>
      <c r="E168" s="233"/>
      <c r="F168" s="236" t="s">
        <v>1128</v>
      </c>
      <c r="G168" s="233"/>
      <c r="H168" s="237">
        <v>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181</v>
      </c>
      <c r="AU168" s="243" t="s">
        <v>85</v>
      </c>
      <c r="AV168" s="13" t="s">
        <v>85</v>
      </c>
      <c r="AW168" s="13" t="s">
        <v>4</v>
      </c>
      <c r="AX168" s="13" t="s">
        <v>81</v>
      </c>
      <c r="AY168" s="243" t="s">
        <v>170</v>
      </c>
    </row>
    <row r="169" s="2" customFormat="1" ht="16.5" customHeight="1">
      <c r="A169" s="40"/>
      <c r="B169" s="41"/>
      <c r="C169" s="214" t="s">
        <v>302</v>
      </c>
      <c r="D169" s="214" t="s">
        <v>172</v>
      </c>
      <c r="E169" s="215" t="s">
        <v>1129</v>
      </c>
      <c r="F169" s="216" t="s">
        <v>1130</v>
      </c>
      <c r="G169" s="217" t="s">
        <v>385</v>
      </c>
      <c r="H169" s="218">
        <v>14.4</v>
      </c>
      <c r="I169" s="219"/>
      <c r="J169" s="220">
        <f>ROUND(I169*H169,2)</f>
        <v>0</v>
      </c>
      <c r="K169" s="216" t="s">
        <v>176</v>
      </c>
      <c r="L169" s="46"/>
      <c r="M169" s="221" t="s">
        <v>19</v>
      </c>
      <c r="N169" s="222" t="s">
        <v>48</v>
      </c>
      <c r="O169" s="86"/>
      <c r="P169" s="223">
        <f>O169*H169</f>
        <v>0</v>
      </c>
      <c r="Q169" s="223">
        <v>1.0000000000000001E-05</v>
      </c>
      <c r="R169" s="223">
        <f>Q169*H169</f>
        <v>0.000144</v>
      </c>
      <c r="S169" s="223">
        <v>0</v>
      </c>
      <c r="T169" s="224">
        <f>S169*H169</f>
        <v>0</v>
      </c>
      <c r="U169" s="40"/>
      <c r="V169" s="40"/>
      <c r="W169" s="40"/>
      <c r="X169" s="40"/>
      <c r="Y169" s="40"/>
      <c r="Z169" s="40"/>
      <c r="AA169" s="40"/>
      <c r="AB169" s="40"/>
      <c r="AC169" s="40"/>
      <c r="AD169" s="40"/>
      <c r="AE169" s="40"/>
      <c r="AR169" s="225" t="s">
        <v>278</v>
      </c>
      <c r="AT169" s="225" t="s">
        <v>172</v>
      </c>
      <c r="AU169" s="225" t="s">
        <v>85</v>
      </c>
      <c r="AY169" s="19" t="s">
        <v>170</v>
      </c>
      <c r="BE169" s="226">
        <f>IF(N169="základní",J169,0)</f>
        <v>0</v>
      </c>
      <c r="BF169" s="226">
        <f>IF(N169="snížená",J169,0)</f>
        <v>0</v>
      </c>
      <c r="BG169" s="226">
        <f>IF(N169="zákl. přenesená",J169,0)</f>
        <v>0</v>
      </c>
      <c r="BH169" s="226">
        <f>IF(N169="sníž. přenesená",J169,0)</f>
        <v>0</v>
      </c>
      <c r="BI169" s="226">
        <f>IF(N169="nulová",J169,0)</f>
        <v>0</v>
      </c>
      <c r="BJ169" s="19" t="s">
        <v>81</v>
      </c>
      <c r="BK169" s="226">
        <f>ROUND(I169*H169,2)</f>
        <v>0</v>
      </c>
      <c r="BL169" s="19" t="s">
        <v>278</v>
      </c>
      <c r="BM169" s="225" t="s">
        <v>1131</v>
      </c>
    </row>
    <row r="170" s="2" customFormat="1">
      <c r="A170" s="40"/>
      <c r="B170" s="41"/>
      <c r="C170" s="42"/>
      <c r="D170" s="227" t="s">
        <v>179</v>
      </c>
      <c r="E170" s="42"/>
      <c r="F170" s="228" t="s">
        <v>1132</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179</v>
      </c>
      <c r="AU170" s="19" t="s">
        <v>85</v>
      </c>
    </row>
    <row r="171" s="13" customFormat="1">
      <c r="A171" s="13"/>
      <c r="B171" s="232"/>
      <c r="C171" s="233"/>
      <c r="D171" s="234" t="s">
        <v>181</v>
      </c>
      <c r="E171" s="235" t="s">
        <v>19</v>
      </c>
      <c r="F171" s="236" t="s">
        <v>1133</v>
      </c>
      <c r="G171" s="233"/>
      <c r="H171" s="237">
        <v>3.2000000000000002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181</v>
      </c>
      <c r="AU171" s="243" t="s">
        <v>85</v>
      </c>
      <c r="AV171" s="13" t="s">
        <v>85</v>
      </c>
      <c r="AW171" s="13" t="s">
        <v>37</v>
      </c>
      <c r="AX171" s="13" t="s">
        <v>77</v>
      </c>
      <c r="AY171" s="243" t="s">
        <v>170</v>
      </c>
    </row>
    <row r="172" s="13" customFormat="1">
      <c r="A172" s="13"/>
      <c r="B172" s="232"/>
      <c r="C172" s="233"/>
      <c r="D172" s="234" t="s">
        <v>181</v>
      </c>
      <c r="E172" s="235" t="s">
        <v>19</v>
      </c>
      <c r="F172" s="236" t="s">
        <v>1134</v>
      </c>
      <c r="G172" s="233"/>
      <c r="H172" s="237">
        <v>-1.76</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181</v>
      </c>
      <c r="AU172" s="243" t="s">
        <v>85</v>
      </c>
      <c r="AV172" s="13" t="s">
        <v>85</v>
      </c>
      <c r="AW172" s="13" t="s">
        <v>37</v>
      </c>
      <c r="AX172" s="13" t="s">
        <v>77</v>
      </c>
      <c r="AY172" s="243" t="s">
        <v>170</v>
      </c>
    </row>
    <row r="173" s="14" customFormat="1">
      <c r="A173" s="14"/>
      <c r="B173" s="244"/>
      <c r="C173" s="245"/>
      <c r="D173" s="234" t="s">
        <v>181</v>
      </c>
      <c r="E173" s="246" t="s">
        <v>19</v>
      </c>
      <c r="F173" s="247" t="s">
        <v>183</v>
      </c>
      <c r="G173" s="245"/>
      <c r="H173" s="248">
        <v>1.4400000000000002</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181</v>
      </c>
      <c r="AU173" s="254" t="s">
        <v>85</v>
      </c>
      <c r="AV173" s="14" t="s">
        <v>177</v>
      </c>
      <c r="AW173" s="14" t="s">
        <v>37</v>
      </c>
      <c r="AX173" s="14" t="s">
        <v>81</v>
      </c>
      <c r="AY173" s="254" t="s">
        <v>170</v>
      </c>
    </row>
    <row r="174" s="13" customFormat="1">
      <c r="A174" s="13"/>
      <c r="B174" s="232"/>
      <c r="C174" s="233"/>
      <c r="D174" s="234" t="s">
        <v>181</v>
      </c>
      <c r="E174" s="233"/>
      <c r="F174" s="236" t="s">
        <v>1135</v>
      </c>
      <c r="G174" s="233"/>
      <c r="H174" s="237">
        <v>14.4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181</v>
      </c>
      <c r="AU174" s="243" t="s">
        <v>85</v>
      </c>
      <c r="AV174" s="13" t="s">
        <v>85</v>
      </c>
      <c r="AW174" s="13" t="s">
        <v>4</v>
      </c>
      <c r="AX174" s="13" t="s">
        <v>81</v>
      </c>
      <c r="AY174" s="243" t="s">
        <v>170</v>
      </c>
    </row>
    <row r="175" s="2" customFormat="1" ht="16.5" customHeight="1">
      <c r="A175" s="40"/>
      <c r="B175" s="41"/>
      <c r="C175" s="255" t="s">
        <v>311</v>
      </c>
      <c r="D175" s="255" t="s">
        <v>382</v>
      </c>
      <c r="E175" s="256" t="s">
        <v>610</v>
      </c>
      <c r="F175" s="257" t="s">
        <v>611</v>
      </c>
      <c r="G175" s="258" t="s">
        <v>385</v>
      </c>
      <c r="H175" s="259">
        <v>16.559999999999999</v>
      </c>
      <c r="I175" s="260"/>
      <c r="J175" s="261">
        <f>ROUND(I175*H175,2)</f>
        <v>0</v>
      </c>
      <c r="K175" s="257" t="s">
        <v>176</v>
      </c>
      <c r="L175" s="262"/>
      <c r="M175" s="263" t="s">
        <v>19</v>
      </c>
      <c r="N175" s="264" t="s">
        <v>48</v>
      </c>
      <c r="O175" s="86"/>
      <c r="P175" s="223">
        <f>O175*H175</f>
        <v>0</v>
      </c>
      <c r="Q175" s="223">
        <v>0.00035</v>
      </c>
      <c r="R175" s="223">
        <f>Q175*H175</f>
        <v>0.0057959999999999991</v>
      </c>
      <c r="S175" s="223">
        <v>0</v>
      </c>
      <c r="T175" s="224">
        <f>S175*H175</f>
        <v>0</v>
      </c>
      <c r="U175" s="40"/>
      <c r="V175" s="40"/>
      <c r="W175" s="40"/>
      <c r="X175" s="40"/>
      <c r="Y175" s="40"/>
      <c r="Z175" s="40"/>
      <c r="AA175" s="40"/>
      <c r="AB175" s="40"/>
      <c r="AC175" s="40"/>
      <c r="AD175" s="40"/>
      <c r="AE175" s="40"/>
      <c r="AR175" s="225" t="s">
        <v>386</v>
      </c>
      <c r="AT175" s="225" t="s">
        <v>382</v>
      </c>
      <c r="AU175" s="225" t="s">
        <v>85</v>
      </c>
      <c r="AY175" s="19" t="s">
        <v>170</v>
      </c>
      <c r="BE175" s="226">
        <f>IF(N175="základní",J175,0)</f>
        <v>0</v>
      </c>
      <c r="BF175" s="226">
        <f>IF(N175="snížená",J175,0)</f>
        <v>0</v>
      </c>
      <c r="BG175" s="226">
        <f>IF(N175="zákl. přenesená",J175,0)</f>
        <v>0</v>
      </c>
      <c r="BH175" s="226">
        <f>IF(N175="sníž. přenesená",J175,0)</f>
        <v>0</v>
      </c>
      <c r="BI175" s="226">
        <f>IF(N175="nulová",J175,0)</f>
        <v>0</v>
      </c>
      <c r="BJ175" s="19" t="s">
        <v>81</v>
      </c>
      <c r="BK175" s="226">
        <f>ROUND(I175*H175,2)</f>
        <v>0</v>
      </c>
      <c r="BL175" s="19" t="s">
        <v>278</v>
      </c>
      <c r="BM175" s="225" t="s">
        <v>1136</v>
      </c>
    </row>
    <row r="176" s="13" customFormat="1">
      <c r="A176" s="13"/>
      <c r="B176" s="232"/>
      <c r="C176" s="233"/>
      <c r="D176" s="234" t="s">
        <v>181</v>
      </c>
      <c r="E176" s="235" t="s">
        <v>19</v>
      </c>
      <c r="F176" s="236" t="s">
        <v>1137</v>
      </c>
      <c r="G176" s="233"/>
      <c r="H176" s="237">
        <v>1.6559999999999999</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181</v>
      </c>
      <c r="AU176" s="243" t="s">
        <v>85</v>
      </c>
      <c r="AV176" s="13" t="s">
        <v>85</v>
      </c>
      <c r="AW176" s="13" t="s">
        <v>37</v>
      </c>
      <c r="AX176" s="13" t="s">
        <v>77</v>
      </c>
      <c r="AY176" s="243" t="s">
        <v>170</v>
      </c>
    </row>
    <row r="177" s="14" customFormat="1">
      <c r="A177" s="14"/>
      <c r="B177" s="244"/>
      <c r="C177" s="245"/>
      <c r="D177" s="234" t="s">
        <v>181</v>
      </c>
      <c r="E177" s="246" t="s">
        <v>19</v>
      </c>
      <c r="F177" s="247" t="s">
        <v>183</v>
      </c>
      <c r="G177" s="245"/>
      <c r="H177" s="248">
        <v>1.6559999999999999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181</v>
      </c>
      <c r="AU177" s="254" t="s">
        <v>85</v>
      </c>
      <c r="AV177" s="14" t="s">
        <v>177</v>
      </c>
      <c r="AW177" s="14" t="s">
        <v>37</v>
      </c>
      <c r="AX177" s="14" t="s">
        <v>81</v>
      </c>
      <c r="AY177" s="254" t="s">
        <v>170</v>
      </c>
    </row>
    <row r="178" s="13" customFormat="1">
      <c r="A178" s="13"/>
      <c r="B178" s="232"/>
      <c r="C178" s="233"/>
      <c r="D178" s="234" t="s">
        <v>181</v>
      </c>
      <c r="E178" s="233"/>
      <c r="F178" s="236" t="s">
        <v>1138</v>
      </c>
      <c r="G178" s="233"/>
      <c r="H178" s="237">
        <v>16.559999999999999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181</v>
      </c>
      <c r="AU178" s="243" t="s">
        <v>85</v>
      </c>
      <c r="AV178" s="13" t="s">
        <v>85</v>
      </c>
      <c r="AW178" s="13" t="s">
        <v>4</v>
      </c>
      <c r="AX178" s="13" t="s">
        <v>81</v>
      </c>
      <c r="AY178" s="243" t="s">
        <v>170</v>
      </c>
    </row>
    <row r="179" s="2" customFormat="1" ht="55.5" customHeight="1">
      <c r="A179" s="40"/>
      <c r="B179" s="41"/>
      <c r="C179" s="214" t="s">
        <v>7</v>
      </c>
      <c r="D179" s="214" t="s">
        <v>172</v>
      </c>
      <c r="E179" s="215" t="s">
        <v>1139</v>
      </c>
      <c r="F179" s="216" t="s">
        <v>1140</v>
      </c>
      <c r="G179" s="217" t="s">
        <v>322</v>
      </c>
      <c r="H179" s="218">
        <v>0.0060000000000000001</v>
      </c>
      <c r="I179" s="219"/>
      <c r="J179" s="220">
        <f>ROUND(I179*H179,2)</f>
        <v>0</v>
      </c>
      <c r="K179" s="216" t="s">
        <v>176</v>
      </c>
      <c r="L179" s="46"/>
      <c r="M179" s="221" t="s">
        <v>19</v>
      </c>
      <c r="N179" s="222" t="s">
        <v>48</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278</v>
      </c>
      <c r="AT179" s="225" t="s">
        <v>172</v>
      </c>
      <c r="AU179" s="225" t="s">
        <v>85</v>
      </c>
      <c r="AY179" s="19" t="s">
        <v>170</v>
      </c>
      <c r="BE179" s="226">
        <f>IF(N179="základní",J179,0)</f>
        <v>0</v>
      </c>
      <c r="BF179" s="226">
        <f>IF(N179="snížená",J179,0)</f>
        <v>0</v>
      </c>
      <c r="BG179" s="226">
        <f>IF(N179="zákl. přenesená",J179,0)</f>
        <v>0</v>
      </c>
      <c r="BH179" s="226">
        <f>IF(N179="sníž. přenesená",J179,0)</f>
        <v>0</v>
      </c>
      <c r="BI179" s="226">
        <f>IF(N179="nulová",J179,0)</f>
        <v>0</v>
      </c>
      <c r="BJ179" s="19" t="s">
        <v>81</v>
      </c>
      <c r="BK179" s="226">
        <f>ROUND(I179*H179,2)</f>
        <v>0</v>
      </c>
      <c r="BL179" s="19" t="s">
        <v>278</v>
      </c>
      <c r="BM179" s="225" t="s">
        <v>1141</v>
      </c>
    </row>
    <row r="180" s="2" customFormat="1">
      <c r="A180" s="40"/>
      <c r="B180" s="41"/>
      <c r="C180" s="42"/>
      <c r="D180" s="227" t="s">
        <v>179</v>
      </c>
      <c r="E180" s="42"/>
      <c r="F180" s="228" t="s">
        <v>1142</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179</v>
      </c>
      <c r="AU180" s="19" t="s">
        <v>85</v>
      </c>
    </row>
    <row r="181" s="12" customFormat="1" ht="22.8" customHeight="1">
      <c r="A181" s="12"/>
      <c r="B181" s="198"/>
      <c r="C181" s="199"/>
      <c r="D181" s="200" t="s">
        <v>76</v>
      </c>
      <c r="E181" s="212" t="s">
        <v>711</v>
      </c>
      <c r="F181" s="212" t="s">
        <v>712</v>
      </c>
      <c r="G181" s="199"/>
      <c r="H181" s="199"/>
      <c r="I181" s="202"/>
      <c r="J181" s="213">
        <f>BK181</f>
        <v>0</v>
      </c>
      <c r="K181" s="199"/>
      <c r="L181" s="204"/>
      <c r="M181" s="205"/>
      <c r="N181" s="206"/>
      <c r="O181" s="206"/>
      <c r="P181" s="207">
        <f>SUM(P182:P193)</f>
        <v>0</v>
      </c>
      <c r="Q181" s="206"/>
      <c r="R181" s="207">
        <f>SUM(R182:R193)</f>
        <v>0.019560000000000001</v>
      </c>
      <c r="S181" s="206"/>
      <c r="T181" s="208">
        <f>SUM(T182:T193)</f>
        <v>0</v>
      </c>
      <c r="U181" s="12"/>
      <c r="V181" s="12"/>
      <c r="W181" s="12"/>
      <c r="X181" s="12"/>
      <c r="Y181" s="12"/>
      <c r="Z181" s="12"/>
      <c r="AA181" s="12"/>
      <c r="AB181" s="12"/>
      <c r="AC181" s="12"/>
      <c r="AD181" s="12"/>
      <c r="AE181" s="12"/>
      <c r="AR181" s="209" t="s">
        <v>85</v>
      </c>
      <c r="AT181" s="210" t="s">
        <v>76</v>
      </c>
      <c r="AU181" s="210" t="s">
        <v>81</v>
      </c>
      <c r="AY181" s="209" t="s">
        <v>170</v>
      </c>
      <c r="BK181" s="211">
        <f>SUM(BK182:BK193)</f>
        <v>0</v>
      </c>
    </row>
    <row r="182" s="2" customFormat="1" ht="24.15" customHeight="1">
      <c r="A182" s="40"/>
      <c r="B182" s="41"/>
      <c r="C182" s="214" t="s">
        <v>325</v>
      </c>
      <c r="D182" s="214" t="s">
        <v>172</v>
      </c>
      <c r="E182" s="215" t="s">
        <v>714</v>
      </c>
      <c r="F182" s="216" t="s">
        <v>715</v>
      </c>
      <c r="G182" s="217" t="s">
        <v>175</v>
      </c>
      <c r="H182" s="218">
        <v>39.119999999999997</v>
      </c>
      <c r="I182" s="219"/>
      <c r="J182" s="220">
        <f>ROUND(I182*H182,2)</f>
        <v>0</v>
      </c>
      <c r="K182" s="216" t="s">
        <v>176</v>
      </c>
      <c r="L182" s="46"/>
      <c r="M182" s="221" t="s">
        <v>19</v>
      </c>
      <c r="N182" s="222" t="s">
        <v>48</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278</v>
      </c>
      <c r="AT182" s="225" t="s">
        <v>172</v>
      </c>
      <c r="AU182" s="225" t="s">
        <v>85</v>
      </c>
      <c r="AY182" s="19" t="s">
        <v>170</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278</v>
      </c>
      <c r="BM182" s="225" t="s">
        <v>1143</v>
      </c>
    </row>
    <row r="183" s="2" customFormat="1">
      <c r="A183" s="40"/>
      <c r="B183" s="41"/>
      <c r="C183" s="42"/>
      <c r="D183" s="227" t="s">
        <v>179</v>
      </c>
      <c r="E183" s="42"/>
      <c r="F183" s="228" t="s">
        <v>717</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179</v>
      </c>
      <c r="AU183" s="19" t="s">
        <v>85</v>
      </c>
    </row>
    <row r="184" s="13" customFormat="1">
      <c r="A184" s="13"/>
      <c r="B184" s="232"/>
      <c r="C184" s="233"/>
      <c r="D184" s="234" t="s">
        <v>181</v>
      </c>
      <c r="E184" s="235" t="s">
        <v>19</v>
      </c>
      <c r="F184" s="236" t="s">
        <v>1144</v>
      </c>
      <c r="G184" s="233"/>
      <c r="H184" s="237">
        <v>7.5199999999999996</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181</v>
      </c>
      <c r="AU184" s="243" t="s">
        <v>85</v>
      </c>
      <c r="AV184" s="13" t="s">
        <v>85</v>
      </c>
      <c r="AW184" s="13" t="s">
        <v>37</v>
      </c>
      <c r="AX184" s="13" t="s">
        <v>77</v>
      </c>
      <c r="AY184" s="243" t="s">
        <v>170</v>
      </c>
    </row>
    <row r="185" s="13" customFormat="1">
      <c r="A185" s="13"/>
      <c r="B185" s="232"/>
      <c r="C185" s="233"/>
      <c r="D185" s="234" t="s">
        <v>181</v>
      </c>
      <c r="E185" s="235" t="s">
        <v>19</v>
      </c>
      <c r="F185" s="236" t="s">
        <v>1145</v>
      </c>
      <c r="G185" s="233"/>
      <c r="H185" s="237">
        <v>-3.6080000000000001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181</v>
      </c>
      <c r="AU185" s="243" t="s">
        <v>85</v>
      </c>
      <c r="AV185" s="13" t="s">
        <v>85</v>
      </c>
      <c r="AW185" s="13" t="s">
        <v>37</v>
      </c>
      <c r="AX185" s="13" t="s">
        <v>77</v>
      </c>
      <c r="AY185" s="243" t="s">
        <v>170</v>
      </c>
    </row>
    <row r="186" s="14" customFormat="1">
      <c r="A186" s="14"/>
      <c r="B186" s="244"/>
      <c r="C186" s="245"/>
      <c r="D186" s="234" t="s">
        <v>181</v>
      </c>
      <c r="E186" s="246" t="s">
        <v>19</v>
      </c>
      <c r="F186" s="247" t="s">
        <v>183</v>
      </c>
      <c r="G186" s="245"/>
      <c r="H186" s="248">
        <v>3.9119999999999995</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181</v>
      </c>
      <c r="AU186" s="254" t="s">
        <v>85</v>
      </c>
      <c r="AV186" s="14" t="s">
        <v>177</v>
      </c>
      <c r="AW186" s="14" t="s">
        <v>37</v>
      </c>
      <c r="AX186" s="14" t="s">
        <v>81</v>
      </c>
      <c r="AY186" s="254" t="s">
        <v>170</v>
      </c>
    </row>
    <row r="187" s="13" customFormat="1">
      <c r="A187" s="13"/>
      <c r="B187" s="232"/>
      <c r="C187" s="233"/>
      <c r="D187" s="234" t="s">
        <v>181</v>
      </c>
      <c r="E187" s="233"/>
      <c r="F187" s="236" t="s">
        <v>1146</v>
      </c>
      <c r="G187" s="233"/>
      <c r="H187" s="237">
        <v>39.119999999999997</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181</v>
      </c>
      <c r="AU187" s="243" t="s">
        <v>85</v>
      </c>
      <c r="AV187" s="13" t="s">
        <v>85</v>
      </c>
      <c r="AW187" s="13" t="s">
        <v>4</v>
      </c>
      <c r="AX187" s="13" t="s">
        <v>81</v>
      </c>
      <c r="AY187" s="243" t="s">
        <v>170</v>
      </c>
    </row>
    <row r="188" s="2" customFormat="1" ht="33" customHeight="1">
      <c r="A188" s="40"/>
      <c r="B188" s="41"/>
      <c r="C188" s="214" t="s">
        <v>331</v>
      </c>
      <c r="D188" s="214" t="s">
        <v>172</v>
      </c>
      <c r="E188" s="215" t="s">
        <v>725</v>
      </c>
      <c r="F188" s="216" t="s">
        <v>726</v>
      </c>
      <c r="G188" s="217" t="s">
        <v>175</v>
      </c>
      <c r="H188" s="218">
        <v>39.119999999999997</v>
      </c>
      <c r="I188" s="219"/>
      <c r="J188" s="220">
        <f>ROUND(I188*H188,2)</f>
        <v>0</v>
      </c>
      <c r="K188" s="216" t="s">
        <v>176</v>
      </c>
      <c r="L188" s="46"/>
      <c r="M188" s="221" t="s">
        <v>19</v>
      </c>
      <c r="N188" s="222" t="s">
        <v>48</v>
      </c>
      <c r="O188" s="86"/>
      <c r="P188" s="223">
        <f>O188*H188</f>
        <v>0</v>
      </c>
      <c r="Q188" s="223">
        <v>0.00021000000000000001</v>
      </c>
      <c r="R188" s="223">
        <f>Q188*H188</f>
        <v>0.0082152000000000006</v>
      </c>
      <c r="S188" s="223">
        <v>0</v>
      </c>
      <c r="T188" s="224">
        <f>S188*H188</f>
        <v>0</v>
      </c>
      <c r="U188" s="40"/>
      <c r="V188" s="40"/>
      <c r="W188" s="40"/>
      <c r="X188" s="40"/>
      <c r="Y188" s="40"/>
      <c r="Z188" s="40"/>
      <c r="AA188" s="40"/>
      <c r="AB188" s="40"/>
      <c r="AC188" s="40"/>
      <c r="AD188" s="40"/>
      <c r="AE188" s="40"/>
      <c r="AR188" s="225" t="s">
        <v>278</v>
      </c>
      <c r="AT188" s="225" t="s">
        <v>172</v>
      </c>
      <c r="AU188" s="225" t="s">
        <v>85</v>
      </c>
      <c r="AY188" s="19" t="s">
        <v>170</v>
      </c>
      <c r="BE188" s="226">
        <f>IF(N188="základní",J188,0)</f>
        <v>0</v>
      </c>
      <c r="BF188" s="226">
        <f>IF(N188="snížená",J188,0)</f>
        <v>0</v>
      </c>
      <c r="BG188" s="226">
        <f>IF(N188="zákl. přenesená",J188,0)</f>
        <v>0</v>
      </c>
      <c r="BH188" s="226">
        <f>IF(N188="sníž. přenesená",J188,0)</f>
        <v>0</v>
      </c>
      <c r="BI188" s="226">
        <f>IF(N188="nulová",J188,0)</f>
        <v>0</v>
      </c>
      <c r="BJ188" s="19" t="s">
        <v>81</v>
      </c>
      <c r="BK188" s="226">
        <f>ROUND(I188*H188,2)</f>
        <v>0</v>
      </c>
      <c r="BL188" s="19" t="s">
        <v>278</v>
      </c>
      <c r="BM188" s="225" t="s">
        <v>1147</v>
      </c>
    </row>
    <row r="189" s="2" customFormat="1">
      <c r="A189" s="40"/>
      <c r="B189" s="41"/>
      <c r="C189" s="42"/>
      <c r="D189" s="227" t="s">
        <v>179</v>
      </c>
      <c r="E189" s="42"/>
      <c r="F189" s="228" t="s">
        <v>728</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179</v>
      </c>
      <c r="AU189" s="19" t="s">
        <v>85</v>
      </c>
    </row>
    <row r="190" s="13" customFormat="1">
      <c r="A190" s="13"/>
      <c r="B190" s="232"/>
      <c r="C190" s="233"/>
      <c r="D190" s="234" t="s">
        <v>181</v>
      </c>
      <c r="E190" s="233"/>
      <c r="F190" s="236" t="s">
        <v>1146</v>
      </c>
      <c r="G190" s="233"/>
      <c r="H190" s="237">
        <v>39.119999999999997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181</v>
      </c>
      <c r="AU190" s="243" t="s">
        <v>85</v>
      </c>
      <c r="AV190" s="13" t="s">
        <v>85</v>
      </c>
      <c r="AW190" s="13" t="s">
        <v>4</v>
      </c>
      <c r="AX190" s="13" t="s">
        <v>81</v>
      </c>
      <c r="AY190" s="243" t="s">
        <v>170</v>
      </c>
    </row>
    <row r="191" s="2" customFormat="1" ht="37.8" customHeight="1">
      <c r="A191" s="40"/>
      <c r="B191" s="41"/>
      <c r="C191" s="214" t="s">
        <v>336</v>
      </c>
      <c r="D191" s="214" t="s">
        <v>172</v>
      </c>
      <c r="E191" s="215" t="s">
        <v>730</v>
      </c>
      <c r="F191" s="216" t="s">
        <v>1148</v>
      </c>
      <c r="G191" s="217" t="s">
        <v>175</v>
      </c>
      <c r="H191" s="218">
        <v>39.119999999999997</v>
      </c>
      <c r="I191" s="219"/>
      <c r="J191" s="220">
        <f>ROUND(I191*H191,2)</f>
        <v>0</v>
      </c>
      <c r="K191" s="216" t="s">
        <v>176</v>
      </c>
      <c r="L191" s="46"/>
      <c r="M191" s="221" t="s">
        <v>19</v>
      </c>
      <c r="N191" s="222" t="s">
        <v>48</v>
      </c>
      <c r="O191" s="86"/>
      <c r="P191" s="223">
        <f>O191*H191</f>
        <v>0</v>
      </c>
      <c r="Q191" s="223">
        <v>0.00029</v>
      </c>
      <c r="R191" s="223">
        <f>Q191*H191</f>
        <v>0.011344799999999999</v>
      </c>
      <c r="S191" s="223">
        <v>0</v>
      </c>
      <c r="T191" s="224">
        <f>S191*H191</f>
        <v>0</v>
      </c>
      <c r="U191" s="40"/>
      <c r="V191" s="40"/>
      <c r="W191" s="40"/>
      <c r="X191" s="40"/>
      <c r="Y191" s="40"/>
      <c r="Z191" s="40"/>
      <c r="AA191" s="40"/>
      <c r="AB191" s="40"/>
      <c r="AC191" s="40"/>
      <c r="AD191" s="40"/>
      <c r="AE191" s="40"/>
      <c r="AR191" s="225" t="s">
        <v>278</v>
      </c>
      <c r="AT191" s="225" t="s">
        <v>172</v>
      </c>
      <c r="AU191" s="225" t="s">
        <v>85</v>
      </c>
      <c r="AY191" s="19" t="s">
        <v>170</v>
      </c>
      <c r="BE191" s="226">
        <f>IF(N191="základní",J191,0)</f>
        <v>0</v>
      </c>
      <c r="BF191" s="226">
        <f>IF(N191="snížená",J191,0)</f>
        <v>0</v>
      </c>
      <c r="BG191" s="226">
        <f>IF(N191="zákl. přenesená",J191,0)</f>
        <v>0</v>
      </c>
      <c r="BH191" s="226">
        <f>IF(N191="sníž. přenesená",J191,0)</f>
        <v>0</v>
      </c>
      <c r="BI191" s="226">
        <f>IF(N191="nulová",J191,0)</f>
        <v>0</v>
      </c>
      <c r="BJ191" s="19" t="s">
        <v>81</v>
      </c>
      <c r="BK191" s="226">
        <f>ROUND(I191*H191,2)</f>
        <v>0</v>
      </c>
      <c r="BL191" s="19" t="s">
        <v>278</v>
      </c>
      <c r="BM191" s="225" t="s">
        <v>1149</v>
      </c>
    </row>
    <row r="192" s="2" customFormat="1">
      <c r="A192" s="40"/>
      <c r="B192" s="41"/>
      <c r="C192" s="42"/>
      <c r="D192" s="227" t="s">
        <v>179</v>
      </c>
      <c r="E192" s="42"/>
      <c r="F192" s="228" t="s">
        <v>733</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179</v>
      </c>
      <c r="AU192" s="19" t="s">
        <v>85</v>
      </c>
    </row>
    <row r="193" s="13" customFormat="1">
      <c r="A193" s="13"/>
      <c r="B193" s="232"/>
      <c r="C193" s="233"/>
      <c r="D193" s="234" t="s">
        <v>181</v>
      </c>
      <c r="E193" s="233"/>
      <c r="F193" s="236" t="s">
        <v>1146</v>
      </c>
      <c r="G193" s="233"/>
      <c r="H193" s="237">
        <v>39.119999999999997</v>
      </c>
      <c r="I193" s="238"/>
      <c r="J193" s="233"/>
      <c r="K193" s="233"/>
      <c r="L193" s="239"/>
      <c r="M193" s="267"/>
      <c r="N193" s="268"/>
      <c r="O193" s="268"/>
      <c r="P193" s="268"/>
      <c r="Q193" s="268"/>
      <c r="R193" s="268"/>
      <c r="S193" s="268"/>
      <c r="T193" s="269"/>
      <c r="U193" s="13"/>
      <c r="V193" s="13"/>
      <c r="W193" s="13"/>
      <c r="X193" s="13"/>
      <c r="Y193" s="13"/>
      <c r="Z193" s="13"/>
      <c r="AA193" s="13"/>
      <c r="AB193" s="13"/>
      <c r="AC193" s="13"/>
      <c r="AD193" s="13"/>
      <c r="AE193" s="13"/>
      <c r="AT193" s="243" t="s">
        <v>181</v>
      </c>
      <c r="AU193" s="243" t="s">
        <v>85</v>
      </c>
      <c r="AV193" s="13" t="s">
        <v>85</v>
      </c>
      <c r="AW193" s="13" t="s">
        <v>4</v>
      </c>
      <c r="AX193" s="13" t="s">
        <v>81</v>
      </c>
      <c r="AY193" s="243" t="s">
        <v>170</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i7EDLYaU4M9B0V2gnTYf1cTsIz9Y9Y0VtfSMqM503Z8F3VAeHeQXnBMOrZtM8gQLs2Ah9Jv4bAGuzzonNn+HDA==" hashValue="YF3xa8dWMqszGGLKeCpPTQVY7EPIIj9X+OjOTWRFdtarnHE3w6LyAbDlULHUMqMv6MbuauHMM1a9db2b341Nzg==" algorithmName="SHA-512" password="CC35"/>
  <autoFilter ref="C95:K19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5_01/949101112"/>
    <hyperlink ref="F107" r:id="rId2" display="https://podminky.urs.cz/item/CS_URS_2025_01/952901111"/>
    <hyperlink ref="F113" r:id="rId3" display="https://podminky.urs.cz/item/CS_URS_2025_01/997013159"/>
    <hyperlink ref="F115" r:id="rId4" display="https://podminky.urs.cz/item/CS_URS_2025_01/997013219"/>
    <hyperlink ref="F118" r:id="rId5" display="https://podminky.urs.cz/item/CS_URS_2025_01/997006002"/>
    <hyperlink ref="F120" r:id="rId6" display="https://podminky.urs.cz/item/CS_URS_2025_01/997006512"/>
    <hyperlink ref="F122" r:id="rId7" display="https://podminky.urs.cz/item/CS_URS_2025_01/997006519"/>
    <hyperlink ref="F125" r:id="rId8" display="https://podminky.urs.cz/item/CS_URS_2025_01/997013631"/>
    <hyperlink ref="F128" r:id="rId9" display="https://podminky.urs.cz/item/CS_URS_2025_01/998011011"/>
    <hyperlink ref="F132" r:id="rId10" display="https://podminky.urs.cz/item/CS_URS_2025_01/763111314"/>
    <hyperlink ref="F138" r:id="rId11" display="https://podminky.urs.cz/item/CS_URS_2025_01/763111751"/>
    <hyperlink ref="F141" r:id="rId12" display="https://podminky.urs.cz/item/CS_URS_2025_01/763181420"/>
    <hyperlink ref="F146" r:id="rId13" display="https://podminky.urs.cz/item/CS_URS_2025_01/763111717"/>
    <hyperlink ref="F149" r:id="rId14" display="https://podminky.urs.cz/item/CS_URS_2025_01/998763324"/>
    <hyperlink ref="F157" r:id="rId15" display="https://podminky.urs.cz/item/CS_URS_2025_01/998766214"/>
    <hyperlink ref="F160" r:id="rId16" display="https://podminky.urs.cz/item/CS_URS_2025_01/776201812"/>
    <hyperlink ref="F165" r:id="rId17" display="https://podminky.urs.cz/item/CS_URS_2025_01/776410811"/>
    <hyperlink ref="F170" r:id="rId18" display="https://podminky.urs.cz/item/CS_URS_2025_01/776421111"/>
    <hyperlink ref="F180" r:id="rId19" display="https://podminky.urs.cz/item/CS_URS_2025_01/998776114"/>
    <hyperlink ref="F183" r:id="rId20" display="https://podminky.urs.cz/item/CS_URS_2025_01/784111001"/>
    <hyperlink ref="F189" r:id="rId21" display="https://podminky.urs.cz/item/CS_URS_2025_01/784181101"/>
    <hyperlink ref="F192" r:id="rId22"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1078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1150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ROUND((SUM(BE91:BE124)),  2)</f>
        <v>0</v>
      </c>
      <c r="G35" s="40"/>
      <c r="H35" s="40"/>
      <c r="I35" s="159">
        <v>0.20999999999999999</v>
      </c>
      <c r="J35" s="158">
        <f>ROUND(((SUM(BE91:BE124))*I35),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ROUND((SUM(BF91:BF124)),  2)</f>
        <v>0</v>
      </c>
      <c r="G36" s="40"/>
      <c r="H36" s="40"/>
      <c r="I36" s="159">
        <v>0.12</v>
      </c>
      <c r="J36" s="158">
        <f>ROUND(((SUM(BF91:BF124))*I36),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ROUND((SUM(BG91:BG124)),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ROUND((SUM(BH91:BH124)),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ROUND((SUM(BI91:BI124)),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1078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Silnoproud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953</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954</v>
      </c>
      <c r="E65" s="179"/>
      <c r="F65" s="179"/>
      <c r="G65" s="179"/>
      <c r="H65" s="179"/>
      <c r="I65" s="179"/>
      <c r="J65" s="180">
        <f>J101</f>
        <v>0</v>
      </c>
      <c r="K65" s="177"/>
      <c r="L65" s="181"/>
      <c r="S65" s="9"/>
      <c r="T65" s="9"/>
      <c r="U65" s="9"/>
      <c r="V65" s="9"/>
      <c r="W65" s="9"/>
      <c r="X65" s="9"/>
      <c r="Y65" s="9"/>
      <c r="Z65" s="9"/>
      <c r="AA65" s="9"/>
      <c r="AB65" s="9"/>
      <c r="AC65" s="9"/>
      <c r="AD65" s="9"/>
      <c r="AE65" s="9"/>
    </row>
    <row r="66" s="9" customFormat="1" ht="24.96" customHeight="1">
      <c r="A66" s="9"/>
      <c r="B66" s="176"/>
      <c r="C66" s="177"/>
      <c r="D66" s="178" t="s">
        <v>955</v>
      </c>
      <c r="E66" s="179"/>
      <c r="F66" s="179"/>
      <c r="G66" s="179"/>
      <c r="H66" s="179"/>
      <c r="I66" s="179"/>
      <c r="J66" s="180">
        <f>J111</f>
        <v>0</v>
      </c>
      <c r="K66" s="177"/>
      <c r="L66" s="181"/>
      <c r="S66" s="9"/>
      <c r="T66" s="9"/>
      <c r="U66" s="9"/>
      <c r="V66" s="9"/>
      <c r="W66" s="9"/>
      <c r="X66" s="9"/>
      <c r="Y66" s="9"/>
      <c r="Z66" s="9"/>
      <c r="AA66" s="9"/>
      <c r="AB66" s="9"/>
      <c r="AC66" s="9"/>
      <c r="AD66" s="9"/>
      <c r="AE66" s="9"/>
    </row>
    <row r="67" s="9" customFormat="1" ht="24.96" customHeight="1">
      <c r="A67" s="9"/>
      <c r="B67" s="176"/>
      <c r="C67" s="177"/>
      <c r="D67" s="178" t="s">
        <v>956</v>
      </c>
      <c r="E67" s="179"/>
      <c r="F67" s="179"/>
      <c r="G67" s="179"/>
      <c r="H67" s="179"/>
      <c r="I67" s="179"/>
      <c r="J67" s="180">
        <f>J115</f>
        <v>0</v>
      </c>
      <c r="K67" s="177"/>
      <c r="L67" s="181"/>
      <c r="S67" s="9"/>
      <c r="T67" s="9"/>
      <c r="U67" s="9"/>
      <c r="V67" s="9"/>
      <c r="W67" s="9"/>
      <c r="X67" s="9"/>
      <c r="Y67" s="9"/>
      <c r="Z67" s="9"/>
      <c r="AA67" s="9"/>
      <c r="AB67" s="9"/>
      <c r="AC67" s="9"/>
      <c r="AD67" s="9"/>
      <c r="AE67" s="9"/>
    </row>
    <row r="68" s="9" customFormat="1" ht="24.96" customHeight="1">
      <c r="A68" s="9"/>
      <c r="B68" s="176"/>
      <c r="C68" s="177"/>
      <c r="D68" s="178" t="s">
        <v>957</v>
      </c>
      <c r="E68" s="179"/>
      <c r="F68" s="179"/>
      <c r="G68" s="179"/>
      <c r="H68" s="179"/>
      <c r="I68" s="179"/>
      <c r="J68" s="180">
        <f>J118</f>
        <v>0</v>
      </c>
      <c r="K68" s="177"/>
      <c r="L68" s="181"/>
      <c r="S68" s="9"/>
      <c r="T68" s="9"/>
      <c r="U68" s="9"/>
      <c r="V68" s="9"/>
      <c r="W68" s="9"/>
      <c r="X68" s="9"/>
      <c r="Y68" s="9"/>
      <c r="Z68" s="9"/>
      <c r="AA68" s="9"/>
      <c r="AB68" s="9"/>
      <c r="AC68" s="9"/>
      <c r="AD68" s="9"/>
      <c r="AE68" s="9"/>
    </row>
    <row r="69" s="9" customFormat="1" ht="24.96" customHeight="1">
      <c r="A69" s="9"/>
      <c r="B69" s="176"/>
      <c r="C69" s="177"/>
      <c r="D69" s="178" t="s">
        <v>958</v>
      </c>
      <c r="E69" s="179"/>
      <c r="F69" s="179"/>
      <c r="G69" s="179"/>
      <c r="H69" s="179"/>
      <c r="I69" s="179"/>
      <c r="J69" s="180">
        <f>J122</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155</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Jednotky J 2. - 10.NP,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127</v>
      </c>
      <c r="D80" s="24"/>
      <c r="E80" s="24"/>
      <c r="F80" s="24"/>
      <c r="G80" s="24"/>
      <c r="H80" s="24"/>
      <c r="I80" s="24"/>
      <c r="J80" s="24"/>
      <c r="K80" s="24"/>
      <c r="L80" s="22"/>
    </row>
    <row r="81" s="2" customFormat="1" ht="16.5" customHeight="1">
      <c r="A81" s="40"/>
      <c r="B81" s="41"/>
      <c r="C81" s="42"/>
      <c r="D81" s="42"/>
      <c r="E81" s="171" t="s">
        <v>1078</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129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02 - Silnoproud</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7. 7. 2025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156</v>
      </c>
      <c r="D90" s="190" t="s">
        <v>62</v>
      </c>
      <c r="E90" s="190" t="s">
        <v>58</v>
      </c>
      <c r="F90" s="190" t="s">
        <v>59</v>
      </c>
      <c r="G90" s="190" t="s">
        <v>157</v>
      </c>
      <c r="H90" s="190" t="s">
        <v>158</v>
      </c>
      <c r="I90" s="190" t="s">
        <v>159</v>
      </c>
      <c r="J90" s="190" t="s">
        <v>133</v>
      </c>
      <c r="K90" s="191" t="s">
        <v>160</v>
      </c>
      <c r="L90" s="192"/>
      <c r="M90" s="94" t="s">
        <v>19</v>
      </c>
      <c r="N90" s="95" t="s">
        <v>47</v>
      </c>
      <c r="O90" s="95" t="s">
        <v>161</v>
      </c>
      <c r="P90" s="95" t="s">
        <v>162</v>
      </c>
      <c r="Q90" s="95" t="s">
        <v>163</v>
      </c>
      <c r="R90" s="95" t="s">
        <v>164</v>
      </c>
      <c r="S90" s="95" t="s">
        <v>165</v>
      </c>
      <c r="T90" s="96" t="s">
        <v>166</v>
      </c>
      <c r="U90" s="187"/>
      <c r="V90" s="187"/>
      <c r="W90" s="187"/>
      <c r="X90" s="187"/>
      <c r="Y90" s="187"/>
      <c r="Z90" s="187"/>
      <c r="AA90" s="187"/>
      <c r="AB90" s="187"/>
      <c r="AC90" s="187"/>
      <c r="AD90" s="187"/>
      <c r="AE90" s="187"/>
    </row>
    <row r="91" s="2" customFormat="1" ht="22.8" customHeight="1">
      <c r="A91" s="40"/>
      <c r="B91" s="41"/>
      <c r="C91" s="101" t="s">
        <v>167</v>
      </c>
      <c r="D91" s="42"/>
      <c r="E91" s="42"/>
      <c r="F91" s="42"/>
      <c r="G91" s="42"/>
      <c r="H91" s="42"/>
      <c r="I91" s="42"/>
      <c r="J91" s="193">
        <f>BK91</f>
        <v>0</v>
      </c>
      <c r="K91" s="42"/>
      <c r="L91" s="46"/>
      <c r="M91" s="97"/>
      <c r="N91" s="194"/>
      <c r="O91" s="98"/>
      <c r="P91" s="195">
        <f>P92+P101+P111+P115+P118+P122</f>
        <v>0</v>
      </c>
      <c r="Q91" s="98"/>
      <c r="R91" s="195">
        <f>R92+R101+R111+R115+R118+R122</f>
        <v>0</v>
      </c>
      <c r="S91" s="98"/>
      <c r="T91" s="196">
        <f>T92+T101+T111+T115+T118+T122</f>
        <v>0</v>
      </c>
      <c r="U91" s="40"/>
      <c r="V91" s="40"/>
      <c r="W91" s="40"/>
      <c r="X91" s="40"/>
      <c r="Y91" s="40"/>
      <c r="Z91" s="40"/>
      <c r="AA91" s="40"/>
      <c r="AB91" s="40"/>
      <c r="AC91" s="40"/>
      <c r="AD91" s="40"/>
      <c r="AE91" s="40"/>
      <c r="AT91" s="19" t="s">
        <v>76</v>
      </c>
      <c r="AU91" s="19" t="s">
        <v>134</v>
      </c>
      <c r="BK91" s="197">
        <f>BK92+BK101+BK111+BK115+BK118+BK122</f>
        <v>0</v>
      </c>
    </row>
    <row r="92" s="12" customFormat="1" ht="25.92" customHeight="1">
      <c r="A92" s="12"/>
      <c r="B92" s="198"/>
      <c r="C92" s="199"/>
      <c r="D92" s="200" t="s">
        <v>76</v>
      </c>
      <c r="E92" s="201" t="s">
        <v>959</v>
      </c>
      <c r="F92" s="201" t="s">
        <v>960</v>
      </c>
      <c r="G92" s="199"/>
      <c r="H92" s="199"/>
      <c r="I92" s="202"/>
      <c r="J92" s="203">
        <f>BK92</f>
        <v>0</v>
      </c>
      <c r="K92" s="199"/>
      <c r="L92" s="204"/>
      <c r="M92" s="205"/>
      <c r="N92" s="206"/>
      <c r="O92" s="206"/>
      <c r="P92" s="207">
        <f>SUM(P93:P100)</f>
        <v>0</v>
      </c>
      <c r="Q92" s="206"/>
      <c r="R92" s="207">
        <f>SUM(R93:R100)</f>
        <v>0</v>
      </c>
      <c r="S92" s="206"/>
      <c r="T92" s="208">
        <f>SUM(T93:T100)</f>
        <v>0</v>
      </c>
      <c r="U92" s="12"/>
      <c r="V92" s="12"/>
      <c r="W92" s="12"/>
      <c r="X92" s="12"/>
      <c r="Y92" s="12"/>
      <c r="Z92" s="12"/>
      <c r="AA92" s="12"/>
      <c r="AB92" s="12"/>
      <c r="AC92" s="12"/>
      <c r="AD92" s="12"/>
      <c r="AE92" s="12"/>
      <c r="AR92" s="209" t="s">
        <v>81</v>
      </c>
      <c r="AT92" s="210" t="s">
        <v>76</v>
      </c>
      <c r="AU92" s="210" t="s">
        <v>77</v>
      </c>
      <c r="AY92" s="209" t="s">
        <v>170</v>
      </c>
      <c r="BK92" s="211">
        <f>SUM(BK93:BK100)</f>
        <v>0</v>
      </c>
    </row>
    <row r="93" s="2" customFormat="1" ht="24.15" customHeight="1">
      <c r="A93" s="40"/>
      <c r="B93" s="41"/>
      <c r="C93" s="214" t="s">
        <v>81</v>
      </c>
      <c r="D93" s="214" t="s">
        <v>172</v>
      </c>
      <c r="E93" s="215" t="s">
        <v>961</v>
      </c>
      <c r="F93" s="216" t="s">
        <v>962</v>
      </c>
      <c r="G93" s="217" t="s">
        <v>385</v>
      </c>
      <c r="H93" s="218">
        <v>200</v>
      </c>
      <c r="I93" s="219"/>
      <c r="J93" s="220">
        <f>ROUND(I93*H93,2)</f>
        <v>0</v>
      </c>
      <c r="K93" s="216" t="s">
        <v>176</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81</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85</v>
      </c>
    </row>
    <row r="94" s="2" customFormat="1">
      <c r="A94" s="40"/>
      <c r="B94" s="41"/>
      <c r="C94" s="42"/>
      <c r="D94" s="227" t="s">
        <v>179</v>
      </c>
      <c r="E94" s="42"/>
      <c r="F94" s="228" t="s">
        <v>963</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179</v>
      </c>
      <c r="AU94" s="19" t="s">
        <v>81</v>
      </c>
    </row>
    <row r="95" s="2" customFormat="1" ht="24.15" customHeight="1">
      <c r="A95" s="40"/>
      <c r="B95" s="41"/>
      <c r="C95" s="255" t="s">
        <v>85</v>
      </c>
      <c r="D95" s="255" t="s">
        <v>382</v>
      </c>
      <c r="E95" s="256" t="s">
        <v>964</v>
      </c>
      <c r="F95" s="257" t="s">
        <v>965</v>
      </c>
      <c r="G95" s="258" t="s">
        <v>385</v>
      </c>
      <c r="H95" s="259">
        <v>200</v>
      </c>
      <c r="I95" s="260"/>
      <c r="J95" s="261">
        <f>ROUND(I95*H95,2)</f>
        <v>0</v>
      </c>
      <c r="K95" s="257" t="s">
        <v>176</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226</v>
      </c>
      <c r="AT95" s="225" t="s">
        <v>382</v>
      </c>
      <c r="AU95" s="225" t="s">
        <v>81</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177</v>
      </c>
    </row>
    <row r="96" s="2" customFormat="1" ht="33" customHeight="1">
      <c r="A96" s="40"/>
      <c r="B96" s="41"/>
      <c r="C96" s="214" t="s">
        <v>114</v>
      </c>
      <c r="D96" s="214" t="s">
        <v>172</v>
      </c>
      <c r="E96" s="215" t="s">
        <v>966</v>
      </c>
      <c r="F96" s="216" t="s">
        <v>967</v>
      </c>
      <c r="G96" s="217" t="s">
        <v>385</v>
      </c>
      <c r="H96" s="218">
        <v>200</v>
      </c>
      <c r="I96" s="219"/>
      <c r="J96" s="220">
        <f>ROUND(I96*H96,2)</f>
        <v>0</v>
      </c>
      <c r="K96" s="216" t="s">
        <v>176</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177</v>
      </c>
      <c r="AT96" s="225" t="s">
        <v>172</v>
      </c>
      <c r="AU96" s="225" t="s">
        <v>81</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177</v>
      </c>
      <c r="BM96" s="225" t="s">
        <v>203</v>
      </c>
    </row>
    <row r="97" s="2" customFormat="1">
      <c r="A97" s="40"/>
      <c r="B97" s="41"/>
      <c r="C97" s="42"/>
      <c r="D97" s="227" t="s">
        <v>179</v>
      </c>
      <c r="E97" s="42"/>
      <c r="F97" s="228" t="s">
        <v>968</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179</v>
      </c>
      <c r="AU97" s="19" t="s">
        <v>81</v>
      </c>
    </row>
    <row r="98" s="2" customFormat="1" ht="24.15" customHeight="1">
      <c r="A98" s="40"/>
      <c r="B98" s="41"/>
      <c r="C98" s="255" t="s">
        <v>177</v>
      </c>
      <c r="D98" s="255" t="s">
        <v>382</v>
      </c>
      <c r="E98" s="256" t="s">
        <v>969</v>
      </c>
      <c r="F98" s="257" t="s">
        <v>1151</v>
      </c>
      <c r="G98" s="258" t="s">
        <v>385</v>
      </c>
      <c r="H98" s="259">
        <v>200</v>
      </c>
      <c r="I98" s="260"/>
      <c r="J98" s="261">
        <f>ROUND(I98*H98,2)</f>
        <v>0</v>
      </c>
      <c r="K98" s="257" t="s">
        <v>176</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226</v>
      </c>
      <c r="AT98" s="225" t="s">
        <v>382</v>
      </c>
      <c r="AU98" s="225" t="s">
        <v>81</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177</v>
      </c>
      <c r="BM98" s="225" t="s">
        <v>226</v>
      </c>
    </row>
    <row r="99" s="2" customFormat="1" ht="24.15" customHeight="1">
      <c r="A99" s="40"/>
      <c r="B99" s="41"/>
      <c r="C99" s="214" t="s">
        <v>207</v>
      </c>
      <c r="D99" s="214" t="s">
        <v>172</v>
      </c>
      <c r="E99" s="215" t="s">
        <v>971</v>
      </c>
      <c r="F99" s="216" t="s">
        <v>972</v>
      </c>
      <c r="G99" s="217" t="s">
        <v>385</v>
      </c>
      <c r="H99" s="218">
        <v>120</v>
      </c>
      <c r="I99" s="219"/>
      <c r="J99" s="220">
        <f>ROUND(I99*H99,2)</f>
        <v>0</v>
      </c>
      <c r="K99" s="216" t="s">
        <v>176</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177</v>
      </c>
      <c r="AT99" s="225" t="s">
        <v>172</v>
      </c>
      <c r="AU99" s="225" t="s">
        <v>81</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177</v>
      </c>
      <c r="BM99" s="225" t="s">
        <v>237</v>
      </c>
    </row>
    <row r="100" s="2" customFormat="1">
      <c r="A100" s="40"/>
      <c r="B100" s="41"/>
      <c r="C100" s="42"/>
      <c r="D100" s="227" t="s">
        <v>179</v>
      </c>
      <c r="E100" s="42"/>
      <c r="F100" s="228" t="s">
        <v>973</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179</v>
      </c>
      <c r="AU100" s="19" t="s">
        <v>81</v>
      </c>
    </row>
    <row r="101" s="12" customFormat="1" ht="25.92" customHeight="1">
      <c r="A101" s="12"/>
      <c r="B101" s="198"/>
      <c r="C101" s="199"/>
      <c r="D101" s="200" t="s">
        <v>76</v>
      </c>
      <c r="E101" s="201" t="s">
        <v>979</v>
      </c>
      <c r="F101" s="201" t="s">
        <v>980</v>
      </c>
      <c r="G101" s="199"/>
      <c r="H101" s="199"/>
      <c r="I101" s="202"/>
      <c r="J101" s="203">
        <f>BK101</f>
        <v>0</v>
      </c>
      <c r="K101" s="199"/>
      <c r="L101" s="204"/>
      <c r="M101" s="205"/>
      <c r="N101" s="206"/>
      <c r="O101" s="206"/>
      <c r="P101" s="207">
        <f>SUM(P102:P110)</f>
        <v>0</v>
      </c>
      <c r="Q101" s="206"/>
      <c r="R101" s="207">
        <f>SUM(R102:R110)</f>
        <v>0</v>
      </c>
      <c r="S101" s="206"/>
      <c r="T101" s="208">
        <f>SUM(T102:T110)</f>
        <v>0</v>
      </c>
      <c r="U101" s="12"/>
      <c r="V101" s="12"/>
      <c r="W101" s="12"/>
      <c r="X101" s="12"/>
      <c r="Y101" s="12"/>
      <c r="Z101" s="12"/>
      <c r="AA101" s="12"/>
      <c r="AB101" s="12"/>
      <c r="AC101" s="12"/>
      <c r="AD101" s="12"/>
      <c r="AE101" s="12"/>
      <c r="AR101" s="209" t="s">
        <v>81</v>
      </c>
      <c r="AT101" s="210" t="s">
        <v>76</v>
      </c>
      <c r="AU101" s="210" t="s">
        <v>77</v>
      </c>
      <c r="AY101" s="209" t="s">
        <v>170</v>
      </c>
      <c r="BK101" s="211">
        <f>SUM(BK102:BK110)</f>
        <v>0</v>
      </c>
    </row>
    <row r="102" s="2" customFormat="1" ht="24.15" customHeight="1">
      <c r="A102" s="40"/>
      <c r="B102" s="41"/>
      <c r="C102" s="214" t="s">
        <v>203</v>
      </c>
      <c r="D102" s="214" t="s">
        <v>172</v>
      </c>
      <c r="E102" s="215" t="s">
        <v>981</v>
      </c>
      <c r="F102" s="216" t="s">
        <v>982</v>
      </c>
      <c r="G102" s="217" t="s">
        <v>194</v>
      </c>
      <c r="H102" s="218">
        <v>30</v>
      </c>
      <c r="I102" s="219"/>
      <c r="J102" s="220">
        <f>ROUND(I102*H102,2)</f>
        <v>0</v>
      </c>
      <c r="K102" s="216" t="s">
        <v>176</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177</v>
      </c>
      <c r="AT102" s="225" t="s">
        <v>172</v>
      </c>
      <c r="AU102" s="225" t="s">
        <v>81</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177</v>
      </c>
      <c r="BM102" s="225" t="s">
        <v>8</v>
      </c>
    </row>
    <row r="103" s="2" customFormat="1">
      <c r="A103" s="40"/>
      <c r="B103" s="41"/>
      <c r="C103" s="42"/>
      <c r="D103" s="227" t="s">
        <v>179</v>
      </c>
      <c r="E103" s="42"/>
      <c r="F103" s="228" t="s">
        <v>983</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179</v>
      </c>
      <c r="AU103" s="19" t="s">
        <v>81</v>
      </c>
    </row>
    <row r="104" s="2" customFormat="1" ht="24.15" customHeight="1">
      <c r="A104" s="40"/>
      <c r="B104" s="41"/>
      <c r="C104" s="255" t="s">
        <v>220</v>
      </c>
      <c r="D104" s="255" t="s">
        <v>382</v>
      </c>
      <c r="E104" s="256" t="s">
        <v>984</v>
      </c>
      <c r="F104" s="257" t="s">
        <v>1152</v>
      </c>
      <c r="G104" s="258" t="s">
        <v>194</v>
      </c>
      <c r="H104" s="259">
        <v>30</v>
      </c>
      <c r="I104" s="260"/>
      <c r="J104" s="261">
        <f>ROUND(I104*H104,2)</f>
        <v>0</v>
      </c>
      <c r="K104" s="257" t="s">
        <v>176</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226</v>
      </c>
      <c r="AT104" s="225" t="s">
        <v>382</v>
      </c>
      <c r="AU104" s="225" t="s">
        <v>81</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177</v>
      </c>
      <c r="BM104" s="225" t="s">
        <v>259</v>
      </c>
    </row>
    <row r="105" s="2" customFormat="1" ht="24.15" customHeight="1">
      <c r="A105" s="40"/>
      <c r="B105" s="41"/>
      <c r="C105" s="214" t="s">
        <v>226</v>
      </c>
      <c r="D105" s="214" t="s">
        <v>172</v>
      </c>
      <c r="E105" s="215" t="s">
        <v>986</v>
      </c>
      <c r="F105" s="216" t="s">
        <v>1153</v>
      </c>
      <c r="G105" s="217" t="s">
        <v>194</v>
      </c>
      <c r="H105" s="218">
        <v>10</v>
      </c>
      <c r="I105" s="219"/>
      <c r="J105" s="220">
        <f>ROUND(I105*H105,2)</f>
        <v>0</v>
      </c>
      <c r="K105" s="216" t="s">
        <v>176</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177</v>
      </c>
      <c r="AT105" s="225" t="s">
        <v>172</v>
      </c>
      <c r="AU105" s="225" t="s">
        <v>81</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177</v>
      </c>
      <c r="BM105" s="225" t="s">
        <v>278</v>
      </c>
    </row>
    <row r="106" s="2" customFormat="1">
      <c r="A106" s="40"/>
      <c r="B106" s="41"/>
      <c r="C106" s="42"/>
      <c r="D106" s="227" t="s">
        <v>179</v>
      </c>
      <c r="E106" s="42"/>
      <c r="F106" s="228" t="s">
        <v>988</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179</v>
      </c>
      <c r="AU106" s="19" t="s">
        <v>81</v>
      </c>
    </row>
    <row r="107" s="2" customFormat="1" ht="24.15" customHeight="1">
      <c r="A107" s="40"/>
      <c r="B107" s="41"/>
      <c r="C107" s="255" t="s">
        <v>232</v>
      </c>
      <c r="D107" s="255" t="s">
        <v>382</v>
      </c>
      <c r="E107" s="256" t="s">
        <v>989</v>
      </c>
      <c r="F107" s="257" t="s">
        <v>1154</v>
      </c>
      <c r="G107" s="258" t="s">
        <v>194</v>
      </c>
      <c r="H107" s="259">
        <v>10</v>
      </c>
      <c r="I107" s="260"/>
      <c r="J107" s="261">
        <f>ROUND(I107*H107,2)</f>
        <v>0</v>
      </c>
      <c r="K107" s="257" t="s">
        <v>176</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226</v>
      </c>
      <c r="AT107" s="225" t="s">
        <v>382</v>
      </c>
      <c r="AU107" s="225" t="s">
        <v>81</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177</v>
      </c>
      <c r="BM107" s="225" t="s">
        <v>292</v>
      </c>
    </row>
    <row r="108" s="2" customFormat="1" ht="21.75" customHeight="1">
      <c r="A108" s="40"/>
      <c r="B108" s="41"/>
      <c r="C108" s="214" t="s">
        <v>237</v>
      </c>
      <c r="D108" s="214" t="s">
        <v>172</v>
      </c>
      <c r="E108" s="215" t="s">
        <v>1004</v>
      </c>
      <c r="F108" s="216" t="s">
        <v>1005</v>
      </c>
      <c r="G108" s="217" t="s">
        <v>194</v>
      </c>
      <c r="H108" s="218">
        <v>50</v>
      </c>
      <c r="I108" s="219"/>
      <c r="J108" s="220">
        <f>ROUND(I108*H108,2)</f>
        <v>0</v>
      </c>
      <c r="K108" s="216" t="s">
        <v>176</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177</v>
      </c>
      <c r="AT108" s="225" t="s">
        <v>172</v>
      </c>
      <c r="AU108" s="225" t="s">
        <v>81</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177</v>
      </c>
      <c r="BM108" s="225" t="s">
        <v>311</v>
      </c>
    </row>
    <row r="109" s="2" customFormat="1">
      <c r="A109" s="40"/>
      <c r="B109" s="41"/>
      <c r="C109" s="42"/>
      <c r="D109" s="227" t="s">
        <v>179</v>
      </c>
      <c r="E109" s="42"/>
      <c r="F109" s="228" t="s">
        <v>1006</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179</v>
      </c>
      <c r="AU109" s="19" t="s">
        <v>81</v>
      </c>
    </row>
    <row r="110" s="2" customFormat="1" ht="21.75" customHeight="1">
      <c r="A110" s="40"/>
      <c r="B110" s="41"/>
      <c r="C110" s="255" t="s">
        <v>245</v>
      </c>
      <c r="D110" s="255" t="s">
        <v>382</v>
      </c>
      <c r="E110" s="256" t="s">
        <v>1007</v>
      </c>
      <c r="F110" s="257" t="s">
        <v>1155</v>
      </c>
      <c r="G110" s="258" t="s">
        <v>194</v>
      </c>
      <c r="H110" s="259">
        <v>50</v>
      </c>
      <c r="I110" s="260"/>
      <c r="J110" s="261">
        <f>ROUND(I110*H110,2)</f>
        <v>0</v>
      </c>
      <c r="K110" s="257" t="s">
        <v>176</v>
      </c>
      <c r="L110" s="262"/>
      <c r="M110" s="263" t="s">
        <v>19</v>
      </c>
      <c r="N110" s="264"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226</v>
      </c>
      <c r="AT110" s="225" t="s">
        <v>382</v>
      </c>
      <c r="AU110" s="225" t="s">
        <v>81</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325</v>
      </c>
    </row>
    <row r="111" s="12" customFormat="1" ht="25.92" customHeight="1">
      <c r="A111" s="12"/>
      <c r="B111" s="198"/>
      <c r="C111" s="199"/>
      <c r="D111" s="200" t="s">
        <v>76</v>
      </c>
      <c r="E111" s="201" t="s">
        <v>1009</v>
      </c>
      <c r="F111" s="201" t="s">
        <v>1010</v>
      </c>
      <c r="G111" s="199"/>
      <c r="H111" s="199"/>
      <c r="I111" s="202"/>
      <c r="J111" s="203">
        <f>BK111</f>
        <v>0</v>
      </c>
      <c r="K111" s="199"/>
      <c r="L111" s="204"/>
      <c r="M111" s="205"/>
      <c r="N111" s="206"/>
      <c r="O111" s="206"/>
      <c r="P111" s="207">
        <f>SUM(P112:P114)</f>
        <v>0</v>
      </c>
      <c r="Q111" s="206"/>
      <c r="R111" s="207">
        <f>SUM(R112:R114)</f>
        <v>0</v>
      </c>
      <c r="S111" s="206"/>
      <c r="T111" s="208">
        <f>SUM(T112:T114)</f>
        <v>0</v>
      </c>
      <c r="U111" s="12"/>
      <c r="V111" s="12"/>
      <c r="W111" s="12"/>
      <c r="X111" s="12"/>
      <c r="Y111" s="12"/>
      <c r="Z111" s="12"/>
      <c r="AA111" s="12"/>
      <c r="AB111" s="12"/>
      <c r="AC111" s="12"/>
      <c r="AD111" s="12"/>
      <c r="AE111" s="12"/>
      <c r="AR111" s="209" t="s">
        <v>81</v>
      </c>
      <c r="AT111" s="210" t="s">
        <v>76</v>
      </c>
      <c r="AU111" s="210" t="s">
        <v>77</v>
      </c>
      <c r="AY111" s="209" t="s">
        <v>170</v>
      </c>
      <c r="BK111" s="211">
        <f>SUM(BK112:BK114)</f>
        <v>0</v>
      </c>
    </row>
    <row r="112" s="2" customFormat="1" ht="37.8" customHeight="1">
      <c r="A112" s="40"/>
      <c r="B112" s="41"/>
      <c r="C112" s="214" t="s">
        <v>8</v>
      </c>
      <c r="D112" s="214" t="s">
        <v>172</v>
      </c>
      <c r="E112" s="215" t="s">
        <v>1011</v>
      </c>
      <c r="F112" s="216" t="s">
        <v>1012</v>
      </c>
      <c r="G112" s="217" t="s">
        <v>194</v>
      </c>
      <c r="H112" s="218">
        <v>30</v>
      </c>
      <c r="I112" s="219"/>
      <c r="J112" s="220">
        <f>ROUND(I112*H112,2)</f>
        <v>0</v>
      </c>
      <c r="K112" s="216" t="s">
        <v>176</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177</v>
      </c>
      <c r="AT112" s="225" t="s">
        <v>172</v>
      </c>
      <c r="AU112" s="225" t="s">
        <v>81</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177</v>
      </c>
      <c r="BM112" s="225" t="s">
        <v>336</v>
      </c>
    </row>
    <row r="113" s="2" customFormat="1">
      <c r="A113" s="40"/>
      <c r="B113" s="41"/>
      <c r="C113" s="42"/>
      <c r="D113" s="227" t="s">
        <v>179</v>
      </c>
      <c r="E113" s="42"/>
      <c r="F113" s="228" t="s">
        <v>1013</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179</v>
      </c>
      <c r="AU113" s="19" t="s">
        <v>81</v>
      </c>
    </row>
    <row r="114" s="2" customFormat="1" ht="24.15" customHeight="1">
      <c r="A114" s="40"/>
      <c r="B114" s="41"/>
      <c r="C114" s="255" t="s">
        <v>254</v>
      </c>
      <c r="D114" s="255" t="s">
        <v>382</v>
      </c>
      <c r="E114" s="256" t="s">
        <v>1014</v>
      </c>
      <c r="F114" s="257" t="s">
        <v>1156</v>
      </c>
      <c r="G114" s="258" t="s">
        <v>194</v>
      </c>
      <c r="H114" s="259">
        <v>30</v>
      </c>
      <c r="I114" s="260"/>
      <c r="J114" s="261">
        <f>ROUND(I114*H114,2)</f>
        <v>0</v>
      </c>
      <c r="K114" s="257" t="s">
        <v>1016</v>
      </c>
      <c r="L114" s="262"/>
      <c r="M114" s="263" t="s">
        <v>19</v>
      </c>
      <c r="N114" s="264" t="s">
        <v>48</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226</v>
      </c>
      <c r="AT114" s="225" t="s">
        <v>382</v>
      </c>
      <c r="AU114" s="225" t="s">
        <v>81</v>
      </c>
      <c r="AY114" s="19" t="s">
        <v>170</v>
      </c>
      <c r="BE114" s="226">
        <f>IF(N114="základní",J114,0)</f>
        <v>0</v>
      </c>
      <c r="BF114" s="226">
        <f>IF(N114="snížená",J114,0)</f>
        <v>0</v>
      </c>
      <c r="BG114" s="226">
        <f>IF(N114="zákl. přenesená",J114,0)</f>
        <v>0</v>
      </c>
      <c r="BH114" s="226">
        <f>IF(N114="sníž. přenesená",J114,0)</f>
        <v>0</v>
      </c>
      <c r="BI114" s="226">
        <f>IF(N114="nulová",J114,0)</f>
        <v>0</v>
      </c>
      <c r="BJ114" s="19" t="s">
        <v>81</v>
      </c>
      <c r="BK114" s="226">
        <f>ROUND(I114*H114,2)</f>
        <v>0</v>
      </c>
      <c r="BL114" s="19" t="s">
        <v>177</v>
      </c>
      <c r="BM114" s="225" t="s">
        <v>347</v>
      </c>
    </row>
    <row r="115" s="12" customFormat="1" ht="25.92" customHeight="1">
      <c r="A115" s="12"/>
      <c r="B115" s="198"/>
      <c r="C115" s="199"/>
      <c r="D115" s="200" t="s">
        <v>76</v>
      </c>
      <c r="E115" s="201" t="s">
        <v>1031</v>
      </c>
      <c r="F115" s="201" t="s">
        <v>1032</v>
      </c>
      <c r="G115" s="199"/>
      <c r="H115" s="199"/>
      <c r="I115" s="202"/>
      <c r="J115" s="20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81</v>
      </c>
      <c r="AT115" s="210" t="s">
        <v>76</v>
      </c>
      <c r="AU115" s="210" t="s">
        <v>77</v>
      </c>
      <c r="AY115" s="209" t="s">
        <v>170</v>
      </c>
      <c r="BK115" s="211">
        <f>SUM(BK116:BK117)</f>
        <v>0</v>
      </c>
    </row>
    <row r="116" s="2" customFormat="1" ht="16.5" customHeight="1">
      <c r="A116" s="40"/>
      <c r="B116" s="41"/>
      <c r="C116" s="214" t="s">
        <v>259</v>
      </c>
      <c r="D116" s="214" t="s">
        <v>172</v>
      </c>
      <c r="E116" s="215" t="s">
        <v>1033</v>
      </c>
      <c r="F116" s="216" t="s">
        <v>1034</v>
      </c>
      <c r="G116" s="217" t="s">
        <v>1035</v>
      </c>
      <c r="H116" s="218">
        <v>32</v>
      </c>
      <c r="I116" s="219"/>
      <c r="J116" s="220">
        <f>ROUND(I116*H116,2)</f>
        <v>0</v>
      </c>
      <c r="K116" s="216" t="s">
        <v>176</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177</v>
      </c>
      <c r="AT116" s="225" t="s">
        <v>172</v>
      </c>
      <c r="AU116" s="225" t="s">
        <v>81</v>
      </c>
      <c r="AY116" s="19" t="s">
        <v>170</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177</v>
      </c>
      <c r="BM116" s="225" t="s">
        <v>363</v>
      </c>
    </row>
    <row r="117" s="2" customFormat="1">
      <c r="A117" s="40"/>
      <c r="B117" s="41"/>
      <c r="C117" s="42"/>
      <c r="D117" s="227" t="s">
        <v>179</v>
      </c>
      <c r="E117" s="42"/>
      <c r="F117" s="228" t="s">
        <v>1036</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179</v>
      </c>
      <c r="AU117" s="19" t="s">
        <v>81</v>
      </c>
    </row>
    <row r="118" s="12" customFormat="1" ht="25.92" customHeight="1">
      <c r="A118" s="12"/>
      <c r="B118" s="198"/>
      <c r="C118" s="199"/>
      <c r="D118" s="200" t="s">
        <v>76</v>
      </c>
      <c r="E118" s="201" t="s">
        <v>1037</v>
      </c>
      <c r="F118" s="201" t="s">
        <v>1038</v>
      </c>
      <c r="G118" s="199"/>
      <c r="H118" s="199"/>
      <c r="I118" s="202"/>
      <c r="J118" s="203">
        <f>BK118</f>
        <v>0</v>
      </c>
      <c r="K118" s="199"/>
      <c r="L118" s="204"/>
      <c r="M118" s="205"/>
      <c r="N118" s="206"/>
      <c r="O118" s="206"/>
      <c r="P118" s="207">
        <f>SUM(P119:P121)</f>
        <v>0</v>
      </c>
      <c r="Q118" s="206"/>
      <c r="R118" s="207">
        <f>SUM(R119:R121)</f>
        <v>0</v>
      </c>
      <c r="S118" s="206"/>
      <c r="T118" s="208">
        <f>SUM(T119:T121)</f>
        <v>0</v>
      </c>
      <c r="U118" s="12"/>
      <c r="V118" s="12"/>
      <c r="W118" s="12"/>
      <c r="X118" s="12"/>
      <c r="Y118" s="12"/>
      <c r="Z118" s="12"/>
      <c r="AA118" s="12"/>
      <c r="AB118" s="12"/>
      <c r="AC118" s="12"/>
      <c r="AD118" s="12"/>
      <c r="AE118" s="12"/>
      <c r="AR118" s="209" t="s">
        <v>81</v>
      </c>
      <c r="AT118" s="210" t="s">
        <v>76</v>
      </c>
      <c r="AU118" s="210" t="s">
        <v>77</v>
      </c>
      <c r="AY118" s="209" t="s">
        <v>170</v>
      </c>
      <c r="BK118" s="211">
        <f>SUM(BK119:BK121)</f>
        <v>0</v>
      </c>
    </row>
    <row r="119" s="2" customFormat="1" ht="16.5" customHeight="1">
      <c r="A119" s="40"/>
      <c r="B119" s="41"/>
      <c r="C119" s="214" t="s">
        <v>269</v>
      </c>
      <c r="D119" s="214" t="s">
        <v>172</v>
      </c>
      <c r="E119" s="215" t="s">
        <v>1157</v>
      </c>
      <c r="F119" s="216" t="s">
        <v>1058</v>
      </c>
      <c r="G119" s="217" t="s">
        <v>194</v>
      </c>
      <c r="H119" s="218">
        <v>20</v>
      </c>
      <c r="I119" s="219"/>
      <c r="J119" s="220">
        <f>ROUND(I119*H119,2)</f>
        <v>0</v>
      </c>
      <c r="K119" s="216" t="s">
        <v>1059</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177</v>
      </c>
      <c r="AT119" s="225" t="s">
        <v>172</v>
      </c>
      <c r="AU119" s="225" t="s">
        <v>81</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375</v>
      </c>
    </row>
    <row r="120" s="2" customFormat="1" ht="16.5" customHeight="1">
      <c r="A120" s="40"/>
      <c r="B120" s="41"/>
      <c r="C120" s="255" t="s">
        <v>278</v>
      </c>
      <c r="D120" s="255" t="s">
        <v>382</v>
      </c>
      <c r="E120" s="256" t="s">
        <v>1158</v>
      </c>
      <c r="F120" s="257" t="s">
        <v>1061</v>
      </c>
      <c r="G120" s="258" t="s">
        <v>194</v>
      </c>
      <c r="H120" s="259">
        <v>10</v>
      </c>
      <c r="I120" s="260"/>
      <c r="J120" s="261">
        <f>ROUND(I120*H120,2)</f>
        <v>0</v>
      </c>
      <c r="K120" s="257" t="s">
        <v>1016</v>
      </c>
      <c r="L120" s="262"/>
      <c r="M120" s="263" t="s">
        <v>19</v>
      </c>
      <c r="N120" s="264"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226</v>
      </c>
      <c r="AT120" s="225" t="s">
        <v>382</v>
      </c>
      <c r="AU120" s="225" t="s">
        <v>81</v>
      </c>
      <c r="AY120" s="19" t="s">
        <v>170</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177</v>
      </c>
      <c r="BM120" s="225" t="s">
        <v>386</v>
      </c>
    </row>
    <row r="121" s="2" customFormat="1" ht="16.5" customHeight="1">
      <c r="A121" s="40"/>
      <c r="B121" s="41"/>
      <c r="C121" s="255" t="s">
        <v>285</v>
      </c>
      <c r="D121" s="255" t="s">
        <v>382</v>
      </c>
      <c r="E121" s="256" t="s">
        <v>1159</v>
      </c>
      <c r="F121" s="257" t="s">
        <v>1160</v>
      </c>
      <c r="G121" s="258" t="s">
        <v>194</v>
      </c>
      <c r="H121" s="259">
        <v>10</v>
      </c>
      <c r="I121" s="260"/>
      <c r="J121" s="261">
        <f>ROUND(I121*H121,2)</f>
        <v>0</v>
      </c>
      <c r="K121" s="257" t="s">
        <v>1016</v>
      </c>
      <c r="L121" s="262"/>
      <c r="M121" s="263" t="s">
        <v>19</v>
      </c>
      <c r="N121" s="264"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226</v>
      </c>
      <c r="AT121" s="225" t="s">
        <v>382</v>
      </c>
      <c r="AU121" s="225" t="s">
        <v>81</v>
      </c>
      <c r="AY121" s="19" t="s">
        <v>170</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177</v>
      </c>
      <c r="BM121" s="225" t="s">
        <v>400</v>
      </c>
    </row>
    <row r="122" s="12" customFormat="1" ht="25.92" customHeight="1">
      <c r="A122" s="12"/>
      <c r="B122" s="198"/>
      <c r="C122" s="199"/>
      <c r="D122" s="200" t="s">
        <v>76</v>
      </c>
      <c r="E122" s="201" t="s">
        <v>1067</v>
      </c>
      <c r="F122" s="201" t="s">
        <v>980</v>
      </c>
      <c r="G122" s="199"/>
      <c r="H122" s="199"/>
      <c r="I122" s="202"/>
      <c r="J122" s="203">
        <f>BK122</f>
        <v>0</v>
      </c>
      <c r="K122" s="199"/>
      <c r="L122" s="204"/>
      <c r="M122" s="205"/>
      <c r="N122" s="206"/>
      <c r="O122" s="206"/>
      <c r="P122" s="207">
        <f>SUM(P123:P124)</f>
        <v>0</v>
      </c>
      <c r="Q122" s="206"/>
      <c r="R122" s="207">
        <f>SUM(R123:R124)</f>
        <v>0</v>
      </c>
      <c r="S122" s="206"/>
      <c r="T122" s="208">
        <f>SUM(T123:T124)</f>
        <v>0</v>
      </c>
      <c r="U122" s="12"/>
      <c r="V122" s="12"/>
      <c r="W122" s="12"/>
      <c r="X122" s="12"/>
      <c r="Y122" s="12"/>
      <c r="Z122" s="12"/>
      <c r="AA122" s="12"/>
      <c r="AB122" s="12"/>
      <c r="AC122" s="12"/>
      <c r="AD122" s="12"/>
      <c r="AE122" s="12"/>
      <c r="AR122" s="209" t="s">
        <v>81</v>
      </c>
      <c r="AT122" s="210" t="s">
        <v>76</v>
      </c>
      <c r="AU122" s="210" t="s">
        <v>77</v>
      </c>
      <c r="AY122" s="209" t="s">
        <v>170</v>
      </c>
      <c r="BK122" s="211">
        <f>SUM(BK123:BK124)</f>
        <v>0</v>
      </c>
    </row>
    <row r="123" s="2" customFormat="1" ht="24.15" customHeight="1">
      <c r="A123" s="40"/>
      <c r="B123" s="41"/>
      <c r="C123" s="214" t="s">
        <v>292</v>
      </c>
      <c r="D123" s="214" t="s">
        <v>172</v>
      </c>
      <c r="E123" s="215" t="s">
        <v>1161</v>
      </c>
      <c r="F123" s="216" t="s">
        <v>1074</v>
      </c>
      <c r="G123" s="217" t="s">
        <v>194</v>
      </c>
      <c r="H123" s="218">
        <v>1</v>
      </c>
      <c r="I123" s="219"/>
      <c r="J123" s="220">
        <f>ROUND(I123*H123,2)</f>
        <v>0</v>
      </c>
      <c r="K123" s="216" t="s">
        <v>1059</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177</v>
      </c>
      <c r="AT123" s="225" t="s">
        <v>172</v>
      </c>
      <c r="AU123" s="225" t="s">
        <v>81</v>
      </c>
      <c r="AY123" s="19" t="s">
        <v>170</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177</v>
      </c>
      <c r="BM123" s="225" t="s">
        <v>411</v>
      </c>
    </row>
    <row r="124" s="2" customFormat="1" ht="24.15" customHeight="1">
      <c r="A124" s="40"/>
      <c r="B124" s="41"/>
      <c r="C124" s="255" t="s">
        <v>302</v>
      </c>
      <c r="D124" s="255" t="s">
        <v>382</v>
      </c>
      <c r="E124" s="256" t="s">
        <v>1162</v>
      </c>
      <c r="F124" s="257" t="s">
        <v>1077</v>
      </c>
      <c r="G124" s="258" t="s">
        <v>194</v>
      </c>
      <c r="H124" s="259">
        <v>1</v>
      </c>
      <c r="I124" s="260"/>
      <c r="J124" s="261">
        <f>ROUND(I124*H124,2)</f>
        <v>0</v>
      </c>
      <c r="K124" s="257" t="s">
        <v>1016</v>
      </c>
      <c r="L124" s="262"/>
      <c r="M124" s="279" t="s">
        <v>19</v>
      </c>
      <c r="N124" s="280" t="s">
        <v>48</v>
      </c>
      <c r="O124" s="272"/>
      <c r="P124" s="276">
        <f>O124*H124</f>
        <v>0</v>
      </c>
      <c r="Q124" s="276">
        <v>0</v>
      </c>
      <c r="R124" s="276">
        <f>Q124*H124</f>
        <v>0</v>
      </c>
      <c r="S124" s="276">
        <v>0</v>
      </c>
      <c r="T124" s="277">
        <f>S124*H124</f>
        <v>0</v>
      </c>
      <c r="U124" s="40"/>
      <c r="V124" s="40"/>
      <c r="W124" s="40"/>
      <c r="X124" s="40"/>
      <c r="Y124" s="40"/>
      <c r="Z124" s="40"/>
      <c r="AA124" s="40"/>
      <c r="AB124" s="40"/>
      <c r="AC124" s="40"/>
      <c r="AD124" s="40"/>
      <c r="AE124" s="40"/>
      <c r="AR124" s="225" t="s">
        <v>226</v>
      </c>
      <c r="AT124" s="225" t="s">
        <v>382</v>
      </c>
      <c r="AU124" s="225" t="s">
        <v>81</v>
      </c>
      <c r="AY124" s="19" t="s">
        <v>170</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177</v>
      </c>
      <c r="BM124" s="225" t="s">
        <v>421</v>
      </c>
    </row>
    <row r="125" s="2" customFormat="1" ht="6.96" customHeight="1">
      <c r="A125" s="40"/>
      <c r="B125" s="61"/>
      <c r="C125" s="62"/>
      <c r="D125" s="62"/>
      <c r="E125" s="62"/>
      <c r="F125" s="62"/>
      <c r="G125" s="62"/>
      <c r="H125" s="62"/>
      <c r="I125" s="62"/>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dboXddQeRAiSOFKzrHDkVvwZe82WUnJBii8Z7pAW3Eb1I5P0Y47/Kw8HTDeo0B1NHGdsPc6tTFJrG4hqEjFgBA==" hashValue="r0ST+Lb94W8ygnEheGI+Lu1pLqEktRSXVVy6ZhMJjDvKNW14shuuFCf50FpaeM5TaCPMmZzQB54H0d8/2qazDw==" algorithmName="SHA-512" password="CC35"/>
  <autoFilter ref="C90:K12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7" r:id="rId2" display="https://podminky.urs.cz/item/CS_URS_2025_01/741122016"/>
    <hyperlink ref="F100" r:id="rId3" display="https://podminky.urs.cz/item/CS_URS_2025_01/977342121"/>
    <hyperlink ref="F103" r:id="rId4" display="https://podminky.urs.cz/item/CS_URS_2025_01/741313001"/>
    <hyperlink ref="F106" r:id="rId5" display="https://podminky.urs.cz/item/CS_URS_2025_01/741310101"/>
    <hyperlink ref="F109" r:id="rId6" display="https://podminky.urs.cz/item/CS_URS_2025_01/741112061"/>
    <hyperlink ref="F113" r:id="rId7" display="https://podminky.urs.cz/item/CS_URS_2025_01/741372112"/>
    <hyperlink ref="F117" r:id="rId8" display="https://podminky.urs.cz/item/CS_URS_2025_01/HZS223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1078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1163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ROUND((SUM(BE87:BE101)),  2)</f>
        <v>0</v>
      </c>
      <c r="G35" s="40"/>
      <c r="H35" s="40"/>
      <c r="I35" s="159">
        <v>0.20999999999999999</v>
      </c>
      <c r="J35" s="158">
        <f>ROUND(((SUM(BE87:BE101))*I35),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ROUND((SUM(BF87:BF101)),  2)</f>
        <v>0</v>
      </c>
      <c r="G36" s="40"/>
      <c r="H36" s="40"/>
      <c r="I36" s="159">
        <v>0.12</v>
      </c>
      <c r="J36" s="158">
        <f>ROUND(((SUM(BF87:BF101))*I36),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ROUND((SUM(BG87:BG101)),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ROUND((SUM(BH87:BH101)),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ROUND((SUM(BI87:BI101)),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1078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Slaboproud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1164</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1165</v>
      </c>
      <c r="E65" s="179"/>
      <c r="F65" s="179"/>
      <c r="G65" s="179"/>
      <c r="H65" s="179"/>
      <c r="I65" s="179"/>
      <c r="J65" s="180">
        <f>J94</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155</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Jednotky J 2. - 10.NP, studovny 1. - 10.NP a WC u recepce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127</v>
      </c>
      <c r="D76" s="24"/>
      <c r="E76" s="24"/>
      <c r="F76" s="24"/>
      <c r="G76" s="24"/>
      <c r="H76" s="24"/>
      <c r="I76" s="24"/>
      <c r="J76" s="24"/>
      <c r="K76" s="24"/>
      <c r="L76" s="22"/>
    </row>
    <row r="77" s="2" customFormat="1" ht="16.5" customHeight="1">
      <c r="A77" s="40"/>
      <c r="B77" s="41"/>
      <c r="C77" s="42"/>
      <c r="D77" s="42"/>
      <c r="E77" s="171" t="s">
        <v>1078</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129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03 - Slaboproud</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Chemická 953, 148 00, Praha 4</v>
      </c>
      <c r="G81" s="42"/>
      <c r="H81" s="42"/>
      <c r="I81" s="34" t="s">
        <v>23</v>
      </c>
      <c r="J81" s="74" t="str">
        <f>IF(J14="","",J14)</f>
        <v>7. 7. 2025</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E17</f>
        <v>Správa účelových zařízení VŠE v Praze</v>
      </c>
      <c r="G83" s="42"/>
      <c r="H83" s="42"/>
      <c r="I83" s="34" t="s">
        <v>33</v>
      </c>
      <c r="J83" s="38" t="str">
        <f>E23</f>
        <v>DROBNÝ ARCHITECTS, s.r.o.</v>
      </c>
      <c r="K83" s="42"/>
      <c r="L83" s="146"/>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38</v>
      </c>
      <c r="J84" s="38" t="str">
        <f>E26</f>
        <v>Ing. Jaroslav Stolička</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156</v>
      </c>
      <c r="D86" s="190" t="s">
        <v>62</v>
      </c>
      <c r="E86" s="190" t="s">
        <v>58</v>
      </c>
      <c r="F86" s="190" t="s">
        <v>59</v>
      </c>
      <c r="G86" s="190" t="s">
        <v>157</v>
      </c>
      <c r="H86" s="190" t="s">
        <v>158</v>
      </c>
      <c r="I86" s="190" t="s">
        <v>159</v>
      </c>
      <c r="J86" s="190" t="s">
        <v>133</v>
      </c>
      <c r="K86" s="191" t="s">
        <v>160</v>
      </c>
      <c r="L86" s="192"/>
      <c r="M86" s="94" t="s">
        <v>19</v>
      </c>
      <c r="N86" s="95" t="s">
        <v>47</v>
      </c>
      <c r="O86" s="95" t="s">
        <v>161</v>
      </c>
      <c r="P86" s="95" t="s">
        <v>162</v>
      </c>
      <c r="Q86" s="95" t="s">
        <v>163</v>
      </c>
      <c r="R86" s="95" t="s">
        <v>164</v>
      </c>
      <c r="S86" s="95" t="s">
        <v>165</v>
      </c>
      <c r="T86" s="96" t="s">
        <v>166</v>
      </c>
      <c r="U86" s="187"/>
      <c r="V86" s="187"/>
      <c r="W86" s="187"/>
      <c r="X86" s="187"/>
      <c r="Y86" s="187"/>
      <c r="Z86" s="187"/>
      <c r="AA86" s="187"/>
      <c r="AB86" s="187"/>
      <c r="AC86" s="187"/>
      <c r="AD86" s="187"/>
      <c r="AE86" s="187"/>
    </row>
    <row r="87" s="2" customFormat="1" ht="22.8" customHeight="1">
      <c r="A87" s="40"/>
      <c r="B87" s="41"/>
      <c r="C87" s="101" t="s">
        <v>167</v>
      </c>
      <c r="D87" s="42"/>
      <c r="E87" s="42"/>
      <c r="F87" s="42"/>
      <c r="G87" s="42"/>
      <c r="H87" s="42"/>
      <c r="I87" s="42"/>
      <c r="J87" s="193">
        <f>BK87</f>
        <v>0</v>
      </c>
      <c r="K87" s="42"/>
      <c r="L87" s="46"/>
      <c r="M87" s="97"/>
      <c r="N87" s="194"/>
      <c r="O87" s="98"/>
      <c r="P87" s="195">
        <f>P88+P94</f>
        <v>0</v>
      </c>
      <c r="Q87" s="98"/>
      <c r="R87" s="195">
        <f>R88+R94</f>
        <v>0</v>
      </c>
      <c r="S87" s="98"/>
      <c r="T87" s="196">
        <f>T88+T94</f>
        <v>0</v>
      </c>
      <c r="U87" s="40"/>
      <c r="V87" s="40"/>
      <c r="W87" s="40"/>
      <c r="X87" s="40"/>
      <c r="Y87" s="40"/>
      <c r="Z87" s="40"/>
      <c r="AA87" s="40"/>
      <c r="AB87" s="40"/>
      <c r="AC87" s="40"/>
      <c r="AD87" s="40"/>
      <c r="AE87" s="40"/>
      <c r="AT87" s="19" t="s">
        <v>76</v>
      </c>
      <c r="AU87" s="19" t="s">
        <v>134</v>
      </c>
      <c r="BK87" s="197">
        <f>BK88+BK94</f>
        <v>0</v>
      </c>
    </row>
    <row r="88" s="12" customFormat="1" ht="25.92" customHeight="1">
      <c r="A88" s="12"/>
      <c r="B88" s="198"/>
      <c r="C88" s="199"/>
      <c r="D88" s="200" t="s">
        <v>76</v>
      </c>
      <c r="E88" s="201" t="s">
        <v>87</v>
      </c>
      <c r="F88" s="201" t="s">
        <v>1166</v>
      </c>
      <c r="G88" s="199"/>
      <c r="H88" s="199"/>
      <c r="I88" s="202"/>
      <c r="J88" s="203">
        <f>BK88</f>
        <v>0</v>
      </c>
      <c r="K88" s="199"/>
      <c r="L88" s="204"/>
      <c r="M88" s="205"/>
      <c r="N88" s="206"/>
      <c r="O88" s="206"/>
      <c r="P88" s="207">
        <f>SUM(P89:P93)</f>
        <v>0</v>
      </c>
      <c r="Q88" s="206"/>
      <c r="R88" s="207">
        <f>SUM(R89:R93)</f>
        <v>0</v>
      </c>
      <c r="S88" s="206"/>
      <c r="T88" s="208">
        <f>SUM(T89:T93)</f>
        <v>0</v>
      </c>
      <c r="U88" s="12"/>
      <c r="V88" s="12"/>
      <c r="W88" s="12"/>
      <c r="X88" s="12"/>
      <c r="Y88" s="12"/>
      <c r="Z88" s="12"/>
      <c r="AA88" s="12"/>
      <c r="AB88" s="12"/>
      <c r="AC88" s="12"/>
      <c r="AD88" s="12"/>
      <c r="AE88" s="12"/>
      <c r="AR88" s="209" t="s">
        <v>85</v>
      </c>
      <c r="AT88" s="210" t="s">
        <v>76</v>
      </c>
      <c r="AU88" s="210" t="s">
        <v>77</v>
      </c>
      <c r="AY88" s="209" t="s">
        <v>170</v>
      </c>
      <c r="BK88" s="211">
        <f>SUM(BK89:BK93)</f>
        <v>0</v>
      </c>
    </row>
    <row r="89" s="2" customFormat="1" ht="24.15" customHeight="1">
      <c r="A89" s="40"/>
      <c r="B89" s="41"/>
      <c r="C89" s="214" t="s">
        <v>81</v>
      </c>
      <c r="D89" s="214" t="s">
        <v>172</v>
      </c>
      <c r="E89" s="215" t="s">
        <v>1167</v>
      </c>
      <c r="F89" s="216" t="s">
        <v>1168</v>
      </c>
      <c r="G89" s="217" t="s">
        <v>194</v>
      </c>
      <c r="H89" s="218">
        <v>30</v>
      </c>
      <c r="I89" s="219"/>
      <c r="J89" s="220">
        <f>ROUND(I89*H89,2)</f>
        <v>0</v>
      </c>
      <c r="K89" s="216" t="s">
        <v>19</v>
      </c>
      <c r="L89" s="46"/>
      <c r="M89" s="221" t="s">
        <v>19</v>
      </c>
      <c r="N89" s="222" t="s">
        <v>48</v>
      </c>
      <c r="O89" s="86"/>
      <c r="P89" s="223">
        <f>O89*H89</f>
        <v>0</v>
      </c>
      <c r="Q89" s="223">
        <v>0</v>
      </c>
      <c r="R89" s="223">
        <f>Q89*H89</f>
        <v>0</v>
      </c>
      <c r="S89" s="223">
        <v>0</v>
      </c>
      <c r="T89" s="224">
        <f>S89*H89</f>
        <v>0</v>
      </c>
      <c r="U89" s="40"/>
      <c r="V89" s="40"/>
      <c r="W89" s="40"/>
      <c r="X89" s="40"/>
      <c r="Y89" s="40"/>
      <c r="Z89" s="40"/>
      <c r="AA89" s="40"/>
      <c r="AB89" s="40"/>
      <c r="AC89" s="40"/>
      <c r="AD89" s="40"/>
      <c r="AE89" s="40"/>
      <c r="AR89" s="225" t="s">
        <v>278</v>
      </c>
      <c r="AT89" s="225" t="s">
        <v>172</v>
      </c>
      <c r="AU89" s="225" t="s">
        <v>81</v>
      </c>
      <c r="AY89" s="19" t="s">
        <v>170</v>
      </c>
      <c r="BE89" s="226">
        <f>IF(N89="základní",J89,0)</f>
        <v>0</v>
      </c>
      <c r="BF89" s="226">
        <f>IF(N89="snížená",J89,0)</f>
        <v>0</v>
      </c>
      <c r="BG89" s="226">
        <f>IF(N89="zákl. přenesená",J89,0)</f>
        <v>0</v>
      </c>
      <c r="BH89" s="226">
        <f>IF(N89="sníž. přenesená",J89,0)</f>
        <v>0</v>
      </c>
      <c r="BI89" s="226">
        <f>IF(N89="nulová",J89,0)</f>
        <v>0</v>
      </c>
      <c r="BJ89" s="19" t="s">
        <v>81</v>
      </c>
      <c r="BK89" s="226">
        <f>ROUND(I89*H89,2)</f>
        <v>0</v>
      </c>
      <c r="BL89" s="19" t="s">
        <v>278</v>
      </c>
      <c r="BM89" s="225" t="s">
        <v>1169</v>
      </c>
    </row>
    <row r="90" s="2" customFormat="1" ht="16.5" customHeight="1">
      <c r="A90" s="40"/>
      <c r="B90" s="41"/>
      <c r="C90" s="214" t="s">
        <v>85</v>
      </c>
      <c r="D90" s="214" t="s">
        <v>172</v>
      </c>
      <c r="E90" s="215" t="s">
        <v>1170</v>
      </c>
      <c r="F90" s="216" t="s">
        <v>1171</v>
      </c>
      <c r="G90" s="217" t="s">
        <v>194</v>
      </c>
      <c r="H90" s="218">
        <v>30</v>
      </c>
      <c r="I90" s="219"/>
      <c r="J90" s="220">
        <f>ROUND(I90*H90,2)</f>
        <v>0</v>
      </c>
      <c r="K90" s="216" t="s">
        <v>19</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278</v>
      </c>
      <c r="AT90" s="225" t="s">
        <v>172</v>
      </c>
      <c r="AU90" s="225" t="s">
        <v>81</v>
      </c>
      <c r="AY90" s="19" t="s">
        <v>170</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278</v>
      </c>
      <c r="BM90" s="225" t="s">
        <v>1172</v>
      </c>
    </row>
    <row r="91" s="2" customFormat="1" ht="16.5" customHeight="1">
      <c r="A91" s="40"/>
      <c r="B91" s="41"/>
      <c r="C91" s="214" t="s">
        <v>114</v>
      </c>
      <c r="D91" s="214" t="s">
        <v>172</v>
      </c>
      <c r="E91" s="215" t="s">
        <v>1173</v>
      </c>
      <c r="F91" s="216" t="s">
        <v>1174</v>
      </c>
      <c r="G91" s="217" t="s">
        <v>385</v>
      </c>
      <c r="H91" s="218">
        <v>4800</v>
      </c>
      <c r="I91" s="219"/>
      <c r="J91" s="220">
        <f>ROUND(I91*H91,2)</f>
        <v>0</v>
      </c>
      <c r="K91" s="216" t="s">
        <v>19</v>
      </c>
      <c r="L91" s="46"/>
      <c r="M91" s="221" t="s">
        <v>19</v>
      </c>
      <c r="N91" s="222" t="s">
        <v>48</v>
      </c>
      <c r="O91" s="86"/>
      <c r="P91" s="223">
        <f>O91*H91</f>
        <v>0</v>
      </c>
      <c r="Q91" s="223">
        <v>0</v>
      </c>
      <c r="R91" s="223">
        <f>Q91*H91</f>
        <v>0</v>
      </c>
      <c r="S91" s="223">
        <v>0</v>
      </c>
      <c r="T91" s="224">
        <f>S91*H91</f>
        <v>0</v>
      </c>
      <c r="U91" s="40"/>
      <c r="V91" s="40"/>
      <c r="W91" s="40"/>
      <c r="X91" s="40"/>
      <c r="Y91" s="40"/>
      <c r="Z91" s="40"/>
      <c r="AA91" s="40"/>
      <c r="AB91" s="40"/>
      <c r="AC91" s="40"/>
      <c r="AD91" s="40"/>
      <c r="AE91" s="40"/>
      <c r="AR91" s="225" t="s">
        <v>278</v>
      </c>
      <c r="AT91" s="225" t="s">
        <v>172</v>
      </c>
      <c r="AU91" s="225" t="s">
        <v>81</v>
      </c>
      <c r="AY91" s="19" t="s">
        <v>170</v>
      </c>
      <c r="BE91" s="226">
        <f>IF(N91="základní",J91,0)</f>
        <v>0</v>
      </c>
      <c r="BF91" s="226">
        <f>IF(N91="snížená",J91,0)</f>
        <v>0</v>
      </c>
      <c r="BG91" s="226">
        <f>IF(N91="zákl. přenesená",J91,0)</f>
        <v>0</v>
      </c>
      <c r="BH91" s="226">
        <f>IF(N91="sníž. přenesená",J91,0)</f>
        <v>0</v>
      </c>
      <c r="BI91" s="226">
        <f>IF(N91="nulová",J91,0)</f>
        <v>0</v>
      </c>
      <c r="BJ91" s="19" t="s">
        <v>81</v>
      </c>
      <c r="BK91" s="226">
        <f>ROUND(I91*H91,2)</f>
        <v>0</v>
      </c>
      <c r="BL91" s="19" t="s">
        <v>278</v>
      </c>
      <c r="BM91" s="225" t="s">
        <v>1175</v>
      </c>
    </row>
    <row r="92" s="2" customFormat="1" ht="16.5" customHeight="1">
      <c r="A92" s="40"/>
      <c r="B92" s="41"/>
      <c r="C92" s="214" t="s">
        <v>177</v>
      </c>
      <c r="D92" s="214" t="s">
        <v>172</v>
      </c>
      <c r="E92" s="215" t="s">
        <v>1176</v>
      </c>
      <c r="F92" s="216" t="s">
        <v>1177</v>
      </c>
      <c r="G92" s="217" t="s">
        <v>385</v>
      </c>
      <c r="H92" s="218">
        <v>4800</v>
      </c>
      <c r="I92" s="219"/>
      <c r="J92" s="220">
        <f>ROUND(I92*H92,2)</f>
        <v>0</v>
      </c>
      <c r="K92" s="216" t="s">
        <v>19</v>
      </c>
      <c r="L92" s="46"/>
      <c r="M92" s="221" t="s">
        <v>19</v>
      </c>
      <c r="N92" s="222" t="s">
        <v>48</v>
      </c>
      <c r="O92" s="86"/>
      <c r="P92" s="223">
        <f>O92*H92</f>
        <v>0</v>
      </c>
      <c r="Q92" s="223">
        <v>0</v>
      </c>
      <c r="R92" s="223">
        <f>Q92*H92</f>
        <v>0</v>
      </c>
      <c r="S92" s="223">
        <v>0</v>
      </c>
      <c r="T92" s="224">
        <f>S92*H92</f>
        <v>0</v>
      </c>
      <c r="U92" s="40"/>
      <c r="V92" s="40"/>
      <c r="W92" s="40"/>
      <c r="X92" s="40"/>
      <c r="Y92" s="40"/>
      <c r="Z92" s="40"/>
      <c r="AA92" s="40"/>
      <c r="AB92" s="40"/>
      <c r="AC92" s="40"/>
      <c r="AD92" s="40"/>
      <c r="AE92" s="40"/>
      <c r="AR92" s="225" t="s">
        <v>278</v>
      </c>
      <c r="AT92" s="225" t="s">
        <v>172</v>
      </c>
      <c r="AU92" s="225" t="s">
        <v>81</v>
      </c>
      <c r="AY92" s="19" t="s">
        <v>170</v>
      </c>
      <c r="BE92" s="226">
        <f>IF(N92="základní",J92,0)</f>
        <v>0</v>
      </c>
      <c r="BF92" s="226">
        <f>IF(N92="snížená",J92,0)</f>
        <v>0</v>
      </c>
      <c r="BG92" s="226">
        <f>IF(N92="zákl. přenesená",J92,0)</f>
        <v>0</v>
      </c>
      <c r="BH92" s="226">
        <f>IF(N92="sníž. přenesená",J92,0)</f>
        <v>0</v>
      </c>
      <c r="BI92" s="226">
        <f>IF(N92="nulová",J92,0)</f>
        <v>0</v>
      </c>
      <c r="BJ92" s="19" t="s">
        <v>81</v>
      </c>
      <c r="BK92" s="226">
        <f>ROUND(I92*H92,2)</f>
        <v>0</v>
      </c>
      <c r="BL92" s="19" t="s">
        <v>278</v>
      </c>
      <c r="BM92" s="225" t="s">
        <v>1178</v>
      </c>
    </row>
    <row r="93" s="2" customFormat="1" ht="16.5" customHeight="1">
      <c r="A93" s="40"/>
      <c r="B93" s="41"/>
      <c r="C93" s="214" t="s">
        <v>207</v>
      </c>
      <c r="D93" s="214" t="s">
        <v>172</v>
      </c>
      <c r="E93" s="215" t="s">
        <v>1179</v>
      </c>
      <c r="F93" s="216" t="s">
        <v>1180</v>
      </c>
      <c r="G93" s="217" t="s">
        <v>871</v>
      </c>
      <c r="H93" s="218">
        <v>1</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278</v>
      </c>
      <c r="AT93" s="225" t="s">
        <v>172</v>
      </c>
      <c r="AU93" s="225" t="s">
        <v>81</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278</v>
      </c>
      <c r="BM93" s="225" t="s">
        <v>1181</v>
      </c>
    </row>
    <row r="94" s="12" customFormat="1" ht="25.92" customHeight="1">
      <c r="A94" s="12"/>
      <c r="B94" s="198"/>
      <c r="C94" s="199"/>
      <c r="D94" s="200" t="s">
        <v>76</v>
      </c>
      <c r="E94" s="201" t="s">
        <v>91</v>
      </c>
      <c r="F94" s="201" t="s">
        <v>1182</v>
      </c>
      <c r="G94" s="199"/>
      <c r="H94" s="199"/>
      <c r="I94" s="202"/>
      <c r="J94" s="203">
        <f>BK94</f>
        <v>0</v>
      </c>
      <c r="K94" s="199"/>
      <c r="L94" s="204"/>
      <c r="M94" s="205"/>
      <c r="N94" s="206"/>
      <c r="O94" s="206"/>
      <c r="P94" s="207">
        <f>SUM(P95:P101)</f>
        <v>0</v>
      </c>
      <c r="Q94" s="206"/>
      <c r="R94" s="207">
        <f>SUM(R95:R101)</f>
        <v>0</v>
      </c>
      <c r="S94" s="206"/>
      <c r="T94" s="208">
        <f>SUM(T95:T101)</f>
        <v>0</v>
      </c>
      <c r="U94" s="12"/>
      <c r="V94" s="12"/>
      <c r="W94" s="12"/>
      <c r="X94" s="12"/>
      <c r="Y94" s="12"/>
      <c r="Z94" s="12"/>
      <c r="AA94" s="12"/>
      <c r="AB94" s="12"/>
      <c r="AC94" s="12"/>
      <c r="AD94" s="12"/>
      <c r="AE94" s="12"/>
      <c r="AR94" s="209" t="s">
        <v>85</v>
      </c>
      <c r="AT94" s="210" t="s">
        <v>76</v>
      </c>
      <c r="AU94" s="210" t="s">
        <v>77</v>
      </c>
      <c r="AY94" s="209" t="s">
        <v>170</v>
      </c>
      <c r="BK94" s="211">
        <f>SUM(BK95:BK101)</f>
        <v>0</v>
      </c>
    </row>
    <row r="95" s="2" customFormat="1" ht="16.5" customHeight="1">
      <c r="A95" s="40"/>
      <c r="B95" s="41"/>
      <c r="C95" s="214" t="s">
        <v>203</v>
      </c>
      <c r="D95" s="214" t="s">
        <v>172</v>
      </c>
      <c r="E95" s="215" t="s">
        <v>1183</v>
      </c>
      <c r="F95" s="216" t="s">
        <v>1184</v>
      </c>
      <c r="G95" s="217" t="s">
        <v>871</v>
      </c>
      <c r="H95" s="218">
        <v>1</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278</v>
      </c>
      <c r="AT95" s="225" t="s">
        <v>172</v>
      </c>
      <c r="AU95" s="225" t="s">
        <v>81</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278</v>
      </c>
      <c r="BM95" s="225" t="s">
        <v>1185</v>
      </c>
    </row>
    <row r="96" s="2" customFormat="1" ht="16.5" customHeight="1">
      <c r="A96" s="40"/>
      <c r="B96" s="41"/>
      <c r="C96" s="214" t="s">
        <v>220</v>
      </c>
      <c r="D96" s="214" t="s">
        <v>172</v>
      </c>
      <c r="E96" s="215" t="s">
        <v>1186</v>
      </c>
      <c r="F96" s="216" t="s">
        <v>1187</v>
      </c>
      <c r="G96" s="217" t="s">
        <v>871</v>
      </c>
      <c r="H96" s="218">
        <v>1</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278</v>
      </c>
      <c r="AT96" s="225" t="s">
        <v>172</v>
      </c>
      <c r="AU96" s="225" t="s">
        <v>81</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278</v>
      </c>
      <c r="BM96" s="225" t="s">
        <v>1188</v>
      </c>
    </row>
    <row r="97" s="2" customFormat="1" ht="16.5" customHeight="1">
      <c r="A97" s="40"/>
      <c r="B97" s="41"/>
      <c r="C97" s="214" t="s">
        <v>226</v>
      </c>
      <c r="D97" s="214" t="s">
        <v>172</v>
      </c>
      <c r="E97" s="215" t="s">
        <v>1189</v>
      </c>
      <c r="F97" s="216" t="s">
        <v>1190</v>
      </c>
      <c r="G97" s="217" t="s">
        <v>871</v>
      </c>
      <c r="H97" s="218">
        <v>1</v>
      </c>
      <c r="I97" s="219"/>
      <c r="J97" s="220">
        <f>ROUND(I97*H97,2)</f>
        <v>0</v>
      </c>
      <c r="K97" s="216" t="s">
        <v>19</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278</v>
      </c>
      <c r="AT97" s="225" t="s">
        <v>172</v>
      </c>
      <c r="AU97" s="225" t="s">
        <v>81</v>
      </c>
      <c r="AY97" s="19" t="s">
        <v>170</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278</v>
      </c>
      <c r="BM97" s="225" t="s">
        <v>1191</v>
      </c>
    </row>
    <row r="98" s="2" customFormat="1" ht="16.5" customHeight="1">
      <c r="A98" s="40"/>
      <c r="B98" s="41"/>
      <c r="C98" s="214" t="s">
        <v>232</v>
      </c>
      <c r="D98" s="214" t="s">
        <v>172</v>
      </c>
      <c r="E98" s="215" t="s">
        <v>1192</v>
      </c>
      <c r="F98" s="216" t="s">
        <v>353</v>
      </c>
      <c r="G98" s="217" t="s">
        <v>871</v>
      </c>
      <c r="H98" s="218">
        <v>1</v>
      </c>
      <c r="I98" s="219"/>
      <c r="J98" s="220">
        <f>ROUND(I98*H98,2)</f>
        <v>0</v>
      </c>
      <c r="K98" s="216" t="s">
        <v>19</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278</v>
      </c>
      <c r="AT98" s="225" t="s">
        <v>172</v>
      </c>
      <c r="AU98" s="225" t="s">
        <v>81</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278</v>
      </c>
      <c r="BM98" s="225" t="s">
        <v>1193</v>
      </c>
    </row>
    <row r="99" s="2" customFormat="1" ht="16.5" customHeight="1">
      <c r="A99" s="40"/>
      <c r="B99" s="41"/>
      <c r="C99" s="214" t="s">
        <v>237</v>
      </c>
      <c r="D99" s="214" t="s">
        <v>172</v>
      </c>
      <c r="E99" s="215" t="s">
        <v>1194</v>
      </c>
      <c r="F99" s="216" t="s">
        <v>1195</v>
      </c>
      <c r="G99" s="217" t="s">
        <v>871</v>
      </c>
      <c r="H99" s="218">
        <v>1</v>
      </c>
      <c r="I99" s="219"/>
      <c r="J99" s="220">
        <f>ROUND(I99*H99,2)</f>
        <v>0</v>
      </c>
      <c r="K99" s="216" t="s">
        <v>19</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278</v>
      </c>
      <c r="AT99" s="225" t="s">
        <v>172</v>
      </c>
      <c r="AU99" s="225" t="s">
        <v>81</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278</v>
      </c>
      <c r="BM99" s="225" t="s">
        <v>1196</v>
      </c>
    </row>
    <row r="100" s="2" customFormat="1" ht="16.5" customHeight="1">
      <c r="A100" s="40"/>
      <c r="B100" s="41"/>
      <c r="C100" s="214" t="s">
        <v>245</v>
      </c>
      <c r="D100" s="214" t="s">
        <v>172</v>
      </c>
      <c r="E100" s="215" t="s">
        <v>1197</v>
      </c>
      <c r="F100" s="216" t="s">
        <v>1198</v>
      </c>
      <c r="G100" s="217" t="s">
        <v>871</v>
      </c>
      <c r="H100" s="218">
        <v>1</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278</v>
      </c>
      <c r="AT100" s="225" t="s">
        <v>172</v>
      </c>
      <c r="AU100" s="225" t="s">
        <v>81</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1199</v>
      </c>
    </row>
    <row r="101" s="2" customFormat="1" ht="16.5" customHeight="1">
      <c r="A101" s="40"/>
      <c r="B101" s="41"/>
      <c r="C101" s="214" t="s">
        <v>8</v>
      </c>
      <c r="D101" s="214" t="s">
        <v>172</v>
      </c>
      <c r="E101" s="215" t="s">
        <v>1200</v>
      </c>
      <c r="F101" s="216" t="s">
        <v>1201</v>
      </c>
      <c r="G101" s="217" t="s">
        <v>871</v>
      </c>
      <c r="H101" s="218">
        <v>1</v>
      </c>
      <c r="I101" s="219"/>
      <c r="J101" s="220">
        <f>ROUND(I101*H101,2)</f>
        <v>0</v>
      </c>
      <c r="K101" s="216" t="s">
        <v>19</v>
      </c>
      <c r="L101" s="46"/>
      <c r="M101" s="274" t="s">
        <v>19</v>
      </c>
      <c r="N101" s="275" t="s">
        <v>48</v>
      </c>
      <c r="O101" s="272"/>
      <c r="P101" s="276">
        <f>O101*H101</f>
        <v>0</v>
      </c>
      <c r="Q101" s="276">
        <v>0</v>
      </c>
      <c r="R101" s="276">
        <f>Q101*H101</f>
        <v>0</v>
      </c>
      <c r="S101" s="276">
        <v>0</v>
      </c>
      <c r="T101" s="277">
        <f>S101*H101</f>
        <v>0</v>
      </c>
      <c r="U101" s="40"/>
      <c r="V101" s="40"/>
      <c r="W101" s="40"/>
      <c r="X101" s="40"/>
      <c r="Y101" s="40"/>
      <c r="Z101" s="40"/>
      <c r="AA101" s="40"/>
      <c r="AB101" s="40"/>
      <c r="AC101" s="40"/>
      <c r="AD101" s="40"/>
      <c r="AE101" s="40"/>
      <c r="AR101" s="225" t="s">
        <v>278</v>
      </c>
      <c r="AT101" s="225" t="s">
        <v>172</v>
      </c>
      <c r="AU101" s="225" t="s">
        <v>81</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1202</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WMTAfQ44sLSbh2E+t+rX5DV1xoD8XO3X44jucE55uabMHymYJkBSisGGhhDqJYR5TwGrJcBJb5WkS3qHSD119Q==" hashValue="Hw7MSYOgHheNrVmUg//GKskihO11+8okGIp9mlF1nl3ZuxD01TU9JCG1zIfDN1uqDwUbmx/SBGPeZgzc595g8Q==" algorithmName="SHA-512" password="CC35"/>
  <autoFilter ref="C86:K10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1203</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1204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ROUND(J102,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ROUND((SUM(BE102:BE383)),  2)</f>
        <v>0</v>
      </c>
      <c r="G35" s="40"/>
      <c r="H35" s="40"/>
      <c r="I35" s="159">
        <v>0.20999999999999999</v>
      </c>
      <c r="J35" s="158">
        <f>ROUND(((SUM(BE102:BE383))*I35),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ROUND((SUM(BF102:BF383)),  2)</f>
        <v>0</v>
      </c>
      <c r="G36" s="40"/>
      <c r="H36" s="40"/>
      <c r="I36" s="159">
        <v>0.12</v>
      </c>
      <c r="J36" s="158">
        <f>ROUND(((SUM(BF102:BF383))*I36),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ROUND((SUM(BG102:BG383)),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ROUND((SUM(BH102:BH383)),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ROUND((SUM(BI102:BI383)),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1203</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01 - Stavební úpravy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J102</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J103</f>
        <v>0</v>
      </c>
      <c r="K64" s="177"/>
      <c r="L64" s="181"/>
      <c r="S64" s="9"/>
      <c r="T64" s="9"/>
      <c r="U64" s="9"/>
      <c r="V64" s="9"/>
      <c r="W64" s="9"/>
      <c r="X64" s="9"/>
      <c r="Y64" s="9"/>
      <c r="Z64" s="9"/>
      <c r="AA64" s="9"/>
      <c r="AB64" s="9"/>
      <c r="AC64" s="9"/>
      <c r="AD64" s="9"/>
      <c r="AE64" s="9"/>
    </row>
    <row r="65" s="10" customFormat="1" ht="19.92" customHeight="1">
      <c r="A65" s="10"/>
      <c r="B65" s="182"/>
      <c r="C65" s="127"/>
      <c r="D65" s="183" t="s">
        <v>136</v>
      </c>
      <c r="E65" s="184"/>
      <c r="F65" s="184"/>
      <c r="G65" s="184"/>
      <c r="H65" s="184"/>
      <c r="I65" s="184"/>
      <c r="J65" s="185">
        <f>J104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137</v>
      </c>
      <c r="E66" s="184"/>
      <c r="F66" s="184"/>
      <c r="G66" s="184"/>
      <c r="H66" s="184"/>
      <c r="I66" s="184"/>
      <c r="J66" s="185">
        <f>J113</f>
        <v>0</v>
      </c>
      <c r="K66" s="127"/>
      <c r="L66" s="186"/>
      <c r="S66" s="10"/>
      <c r="T66" s="10"/>
      <c r="U66" s="10"/>
      <c r="V66" s="10"/>
      <c r="W66" s="10"/>
      <c r="X66" s="10"/>
      <c r="Y66" s="10"/>
      <c r="Z66" s="10"/>
      <c r="AA66" s="10"/>
      <c r="AB66" s="10"/>
      <c r="AC66" s="10"/>
      <c r="AD66" s="10"/>
      <c r="AE66" s="10"/>
    </row>
    <row r="67" s="10" customFormat="1" ht="14.88" customHeight="1">
      <c r="A67" s="10"/>
      <c r="B67" s="182"/>
      <c r="C67" s="127"/>
      <c r="D67" s="183" t="s">
        <v>138</v>
      </c>
      <c r="E67" s="184"/>
      <c r="F67" s="184"/>
      <c r="G67" s="184"/>
      <c r="H67" s="184"/>
      <c r="I67" s="184"/>
      <c r="J67" s="185">
        <f>J114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139</v>
      </c>
      <c r="E68" s="184"/>
      <c r="F68" s="184"/>
      <c r="G68" s="184"/>
      <c r="H68" s="184"/>
      <c r="I68" s="184"/>
      <c r="J68" s="185">
        <f>J139</f>
        <v>0</v>
      </c>
      <c r="K68" s="127"/>
      <c r="L68" s="186"/>
      <c r="S68" s="10"/>
      <c r="T68" s="10"/>
      <c r="U68" s="10"/>
      <c r="V68" s="10"/>
      <c r="W68" s="10"/>
      <c r="X68" s="10"/>
      <c r="Y68" s="10"/>
      <c r="Z68" s="10"/>
      <c r="AA68" s="10"/>
      <c r="AB68" s="10"/>
      <c r="AC68" s="10"/>
      <c r="AD68" s="10"/>
      <c r="AE68" s="10"/>
    </row>
    <row r="69" s="10" customFormat="1" ht="14.88" customHeight="1">
      <c r="A69" s="10"/>
      <c r="B69" s="182"/>
      <c r="C69" s="127"/>
      <c r="D69" s="183" t="s">
        <v>140</v>
      </c>
      <c r="E69" s="184"/>
      <c r="F69" s="184"/>
      <c r="G69" s="184"/>
      <c r="H69" s="184"/>
      <c r="I69" s="184"/>
      <c r="J69" s="185">
        <f>J140</f>
        <v>0</v>
      </c>
      <c r="K69" s="127"/>
      <c r="L69" s="186"/>
      <c r="S69" s="10"/>
      <c r="T69" s="10"/>
      <c r="U69" s="10"/>
      <c r="V69" s="10"/>
      <c r="W69" s="10"/>
      <c r="X69" s="10"/>
      <c r="Y69" s="10"/>
      <c r="Z69" s="10"/>
      <c r="AA69" s="10"/>
      <c r="AB69" s="10"/>
      <c r="AC69" s="10"/>
      <c r="AD69" s="10"/>
      <c r="AE69" s="10"/>
    </row>
    <row r="70" s="10" customFormat="1" ht="14.88" customHeight="1">
      <c r="A70" s="10"/>
      <c r="B70" s="182"/>
      <c r="C70" s="127"/>
      <c r="D70" s="183" t="s">
        <v>141</v>
      </c>
      <c r="E70" s="184"/>
      <c r="F70" s="184"/>
      <c r="G70" s="184"/>
      <c r="H70" s="184"/>
      <c r="I70" s="184"/>
      <c r="J70" s="185">
        <f>J152</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142</v>
      </c>
      <c r="E71" s="184"/>
      <c r="F71" s="184"/>
      <c r="G71" s="184"/>
      <c r="H71" s="184"/>
      <c r="I71" s="184"/>
      <c r="J71" s="185">
        <f>J164</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143</v>
      </c>
      <c r="E72" s="184"/>
      <c r="F72" s="184"/>
      <c r="G72" s="184"/>
      <c r="H72" s="184"/>
      <c r="I72" s="184"/>
      <c r="J72" s="185">
        <f>J169</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144</v>
      </c>
      <c r="E73" s="184"/>
      <c r="F73" s="184"/>
      <c r="G73" s="184"/>
      <c r="H73" s="184"/>
      <c r="I73" s="184"/>
      <c r="J73" s="185">
        <f>J174</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145</v>
      </c>
      <c r="E74" s="184"/>
      <c r="F74" s="184"/>
      <c r="G74" s="184"/>
      <c r="H74" s="184"/>
      <c r="I74" s="184"/>
      <c r="J74" s="185">
        <f>J189</f>
        <v>0</v>
      </c>
      <c r="K74" s="127"/>
      <c r="L74" s="186"/>
      <c r="S74" s="10"/>
      <c r="T74" s="10"/>
      <c r="U74" s="10"/>
      <c r="V74" s="10"/>
      <c r="W74" s="10"/>
      <c r="X74" s="10"/>
      <c r="Y74" s="10"/>
      <c r="Z74" s="10"/>
      <c r="AA74" s="10"/>
      <c r="AB74" s="10"/>
      <c r="AC74" s="10"/>
      <c r="AD74" s="10"/>
      <c r="AE74" s="10"/>
    </row>
    <row r="75" s="9" customFormat="1" ht="24.96" customHeight="1">
      <c r="A75" s="9"/>
      <c r="B75" s="176"/>
      <c r="C75" s="177"/>
      <c r="D75" s="178" t="s">
        <v>146</v>
      </c>
      <c r="E75" s="179"/>
      <c r="F75" s="179"/>
      <c r="G75" s="179"/>
      <c r="H75" s="179"/>
      <c r="I75" s="179"/>
      <c r="J75" s="180">
        <f>J192</f>
        <v>0</v>
      </c>
      <c r="K75" s="177"/>
      <c r="L75" s="181"/>
      <c r="S75" s="9"/>
      <c r="T75" s="9"/>
      <c r="U75" s="9"/>
      <c r="V75" s="9"/>
      <c r="W75" s="9"/>
      <c r="X75" s="9"/>
      <c r="Y75" s="9"/>
      <c r="Z75" s="9"/>
      <c r="AA75" s="9"/>
      <c r="AB75" s="9"/>
      <c r="AC75" s="9"/>
      <c r="AD75" s="9"/>
      <c r="AE75" s="9"/>
    </row>
    <row r="76" s="10" customFormat="1" ht="19.92" customHeight="1">
      <c r="A76" s="10"/>
      <c r="B76" s="182"/>
      <c r="C76" s="127"/>
      <c r="D76" s="183" t="s">
        <v>147</v>
      </c>
      <c r="E76" s="184"/>
      <c r="F76" s="184"/>
      <c r="G76" s="184"/>
      <c r="H76" s="184"/>
      <c r="I76" s="184"/>
      <c r="J76" s="185">
        <f>J193</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148</v>
      </c>
      <c r="E77" s="184"/>
      <c r="F77" s="184"/>
      <c r="G77" s="184"/>
      <c r="H77" s="184"/>
      <c r="I77" s="184"/>
      <c r="J77" s="185">
        <f>J228</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149</v>
      </c>
      <c r="E78" s="184"/>
      <c r="F78" s="184"/>
      <c r="G78" s="184"/>
      <c r="H78" s="184"/>
      <c r="I78" s="184"/>
      <c r="J78" s="185">
        <f>J243</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152</v>
      </c>
      <c r="E79" s="184"/>
      <c r="F79" s="184"/>
      <c r="G79" s="184"/>
      <c r="H79" s="184"/>
      <c r="I79" s="184"/>
      <c r="J79" s="185">
        <f>J295</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154</v>
      </c>
      <c r="E80" s="184"/>
      <c r="F80" s="184"/>
      <c r="G80" s="184"/>
      <c r="H80" s="184"/>
      <c r="I80" s="184"/>
      <c r="J80" s="185">
        <f>J368</f>
        <v>0</v>
      </c>
      <c r="K80" s="127"/>
      <c r="L80" s="186"/>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6"/>
      <c r="S86" s="40"/>
      <c r="T86" s="40"/>
      <c r="U86" s="40"/>
      <c r="V86" s="40"/>
      <c r="W86" s="40"/>
      <c r="X86" s="40"/>
      <c r="Y86" s="40"/>
      <c r="Z86" s="40"/>
      <c r="AA86" s="40"/>
      <c r="AB86" s="40"/>
      <c r="AC86" s="40"/>
      <c r="AD86" s="40"/>
      <c r="AE86" s="40"/>
    </row>
    <row r="87" s="2" customFormat="1" ht="24.96" customHeight="1">
      <c r="A87" s="40"/>
      <c r="B87" s="41"/>
      <c r="C87" s="25" t="s">
        <v>155</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171" t="str">
        <f>E7</f>
        <v>Jednotky J 2. - 10.NP, studovny 1. - 10.NP a WC u recepce</v>
      </c>
      <c r="F90" s="34"/>
      <c r="G90" s="34"/>
      <c r="H90" s="34"/>
      <c r="I90" s="42"/>
      <c r="J90" s="42"/>
      <c r="K90" s="42"/>
      <c r="L90" s="146"/>
      <c r="S90" s="40"/>
      <c r="T90" s="40"/>
      <c r="U90" s="40"/>
      <c r="V90" s="40"/>
      <c r="W90" s="40"/>
      <c r="X90" s="40"/>
      <c r="Y90" s="40"/>
      <c r="Z90" s="40"/>
      <c r="AA90" s="40"/>
      <c r="AB90" s="40"/>
      <c r="AC90" s="40"/>
      <c r="AD90" s="40"/>
      <c r="AE90" s="40"/>
    </row>
    <row r="91" s="1" customFormat="1" ht="12" customHeight="1">
      <c r="B91" s="23"/>
      <c r="C91" s="34" t="s">
        <v>127</v>
      </c>
      <c r="D91" s="24"/>
      <c r="E91" s="24"/>
      <c r="F91" s="24"/>
      <c r="G91" s="24"/>
      <c r="H91" s="24"/>
      <c r="I91" s="24"/>
      <c r="J91" s="24"/>
      <c r="K91" s="24"/>
      <c r="L91" s="22"/>
    </row>
    <row r="92" s="2" customFormat="1" ht="16.5" customHeight="1">
      <c r="A92" s="40"/>
      <c r="B92" s="41"/>
      <c r="C92" s="42"/>
      <c r="D92" s="42"/>
      <c r="E92" s="171" t="s">
        <v>1203</v>
      </c>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129</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71" t="str">
        <f>E11</f>
        <v>01 - Stavební úpravy</v>
      </c>
      <c r="F94" s="42"/>
      <c r="G94" s="42"/>
      <c r="H94" s="42"/>
      <c r="I94" s="42"/>
      <c r="J94" s="42"/>
      <c r="K94" s="42"/>
      <c r="L94" s="14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Chemická 953, 148 00, Praha 4</v>
      </c>
      <c r="G96" s="42"/>
      <c r="H96" s="42"/>
      <c r="I96" s="34" t="s">
        <v>23</v>
      </c>
      <c r="J96" s="74" t="str">
        <f>IF(J14="","",J14)</f>
        <v>7. 7. 2025</v>
      </c>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25.65" customHeight="1">
      <c r="A98" s="40"/>
      <c r="B98" s="41"/>
      <c r="C98" s="34" t="s">
        <v>25</v>
      </c>
      <c r="D98" s="42"/>
      <c r="E98" s="42"/>
      <c r="F98" s="29" t="str">
        <f>E17</f>
        <v>Správa účelových zařízení VŠE v Praze</v>
      </c>
      <c r="G98" s="42"/>
      <c r="H98" s="42"/>
      <c r="I98" s="34" t="s">
        <v>33</v>
      </c>
      <c r="J98" s="38" t="str">
        <f>E23</f>
        <v>DROBNÝ ARCHITECTS, s.r.o.</v>
      </c>
      <c r="K98" s="42"/>
      <c r="L98" s="146"/>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IF(E20="","",E20)</f>
        <v>Vyplň údaj</v>
      </c>
      <c r="G99" s="42"/>
      <c r="H99" s="42"/>
      <c r="I99" s="34" t="s">
        <v>38</v>
      </c>
      <c r="J99" s="38" t="str">
        <f>E26</f>
        <v>Ing. Jaroslav Stolička</v>
      </c>
      <c r="K99" s="42"/>
      <c r="L99" s="146"/>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6"/>
      <c r="S100" s="40"/>
      <c r="T100" s="40"/>
      <c r="U100" s="40"/>
      <c r="V100" s="40"/>
      <c r="W100" s="40"/>
      <c r="X100" s="40"/>
      <c r="Y100" s="40"/>
      <c r="Z100" s="40"/>
      <c r="AA100" s="40"/>
      <c r="AB100" s="40"/>
      <c r="AC100" s="40"/>
      <c r="AD100" s="40"/>
      <c r="AE100" s="40"/>
    </row>
    <row r="101" s="11" customFormat="1" ht="29.28" customHeight="1">
      <c r="A101" s="187"/>
      <c r="B101" s="188"/>
      <c r="C101" s="189" t="s">
        <v>156</v>
      </c>
      <c r="D101" s="190" t="s">
        <v>62</v>
      </c>
      <c r="E101" s="190" t="s">
        <v>58</v>
      </c>
      <c r="F101" s="190" t="s">
        <v>59</v>
      </c>
      <c r="G101" s="190" t="s">
        <v>157</v>
      </c>
      <c r="H101" s="190" t="s">
        <v>158</v>
      </c>
      <c r="I101" s="190" t="s">
        <v>159</v>
      </c>
      <c r="J101" s="190" t="s">
        <v>133</v>
      </c>
      <c r="K101" s="191" t="s">
        <v>160</v>
      </c>
      <c r="L101" s="192"/>
      <c r="M101" s="94" t="s">
        <v>19</v>
      </c>
      <c r="N101" s="95" t="s">
        <v>47</v>
      </c>
      <c r="O101" s="95" t="s">
        <v>161</v>
      </c>
      <c r="P101" s="95" t="s">
        <v>162</v>
      </c>
      <c r="Q101" s="95" t="s">
        <v>163</v>
      </c>
      <c r="R101" s="95" t="s">
        <v>164</v>
      </c>
      <c r="S101" s="95" t="s">
        <v>165</v>
      </c>
      <c r="T101" s="96" t="s">
        <v>166</v>
      </c>
      <c r="U101" s="187"/>
      <c r="V101" s="187"/>
      <c r="W101" s="187"/>
      <c r="X101" s="187"/>
      <c r="Y101" s="187"/>
      <c r="Z101" s="187"/>
      <c r="AA101" s="187"/>
      <c r="AB101" s="187"/>
      <c r="AC101" s="187"/>
      <c r="AD101" s="187"/>
      <c r="AE101" s="187"/>
    </row>
    <row r="102" s="2" customFormat="1" ht="22.8" customHeight="1">
      <c r="A102" s="40"/>
      <c r="B102" s="41"/>
      <c r="C102" s="101" t="s">
        <v>167</v>
      </c>
      <c r="D102" s="42"/>
      <c r="E102" s="42"/>
      <c r="F102" s="42"/>
      <c r="G102" s="42"/>
      <c r="H102" s="42"/>
      <c r="I102" s="42"/>
      <c r="J102" s="193">
        <f>BK102</f>
        <v>0</v>
      </c>
      <c r="K102" s="42"/>
      <c r="L102" s="46"/>
      <c r="M102" s="97"/>
      <c r="N102" s="194"/>
      <c r="O102" s="98"/>
      <c r="P102" s="195">
        <f>P103+P192</f>
        <v>0</v>
      </c>
      <c r="Q102" s="98"/>
      <c r="R102" s="195">
        <f>R103+R192</f>
        <v>4.8187714900000005</v>
      </c>
      <c r="S102" s="98"/>
      <c r="T102" s="196">
        <f>T103+T192</f>
        <v>2.0963444</v>
      </c>
      <c r="U102" s="40"/>
      <c r="V102" s="40"/>
      <c r="W102" s="40"/>
      <c r="X102" s="40"/>
      <c r="Y102" s="40"/>
      <c r="Z102" s="40"/>
      <c r="AA102" s="40"/>
      <c r="AB102" s="40"/>
      <c r="AC102" s="40"/>
      <c r="AD102" s="40"/>
      <c r="AE102" s="40"/>
      <c r="AT102" s="19" t="s">
        <v>76</v>
      </c>
      <c r="AU102" s="19" t="s">
        <v>134</v>
      </c>
      <c r="BK102" s="197">
        <f>BK103+BK192</f>
        <v>0</v>
      </c>
    </row>
    <row r="103" s="12" customFormat="1" ht="25.92" customHeight="1">
      <c r="A103" s="12"/>
      <c r="B103" s="198"/>
      <c r="C103" s="199"/>
      <c r="D103" s="200" t="s">
        <v>76</v>
      </c>
      <c r="E103" s="201" t="s">
        <v>168</v>
      </c>
      <c r="F103" s="201" t="s">
        <v>169</v>
      </c>
      <c r="G103" s="199"/>
      <c r="H103" s="199"/>
      <c r="I103" s="202"/>
      <c r="J103" s="203">
        <f>BK103</f>
        <v>0</v>
      </c>
      <c r="K103" s="199"/>
      <c r="L103" s="204"/>
      <c r="M103" s="205"/>
      <c r="N103" s="206"/>
      <c r="O103" s="206"/>
      <c r="P103" s="207">
        <f>P104+P113+P139+P174+P189</f>
        <v>0</v>
      </c>
      <c r="Q103" s="206"/>
      <c r="R103" s="207">
        <f>R104+R113+R139+R174+R189</f>
        <v>2.6578212000000003</v>
      </c>
      <c r="S103" s="206"/>
      <c r="T103" s="208">
        <f>T104+T113+T139+T174+T189</f>
        <v>0.49491400000000002</v>
      </c>
      <c r="U103" s="12"/>
      <c r="V103" s="12"/>
      <c r="W103" s="12"/>
      <c r="X103" s="12"/>
      <c r="Y103" s="12"/>
      <c r="Z103" s="12"/>
      <c r="AA103" s="12"/>
      <c r="AB103" s="12"/>
      <c r="AC103" s="12"/>
      <c r="AD103" s="12"/>
      <c r="AE103" s="12"/>
      <c r="AR103" s="209" t="s">
        <v>81</v>
      </c>
      <c r="AT103" s="210" t="s">
        <v>76</v>
      </c>
      <c r="AU103" s="210" t="s">
        <v>77</v>
      </c>
      <c r="AY103" s="209" t="s">
        <v>170</v>
      </c>
      <c r="BK103" s="211">
        <f>BK104+BK113+BK139+BK174+BK189</f>
        <v>0</v>
      </c>
    </row>
    <row r="104" s="12" customFormat="1" ht="22.8" customHeight="1">
      <c r="A104" s="12"/>
      <c r="B104" s="198"/>
      <c r="C104" s="199"/>
      <c r="D104" s="200" t="s">
        <v>76</v>
      </c>
      <c r="E104" s="212" t="s">
        <v>114</v>
      </c>
      <c r="F104" s="212" t="s">
        <v>171</v>
      </c>
      <c r="G104" s="199"/>
      <c r="H104" s="199"/>
      <c r="I104" s="202"/>
      <c r="J104" s="213">
        <f>BK104</f>
        <v>0</v>
      </c>
      <c r="K104" s="199"/>
      <c r="L104" s="204"/>
      <c r="M104" s="205"/>
      <c r="N104" s="206"/>
      <c r="O104" s="206"/>
      <c r="P104" s="207">
        <f>SUM(P105:P112)</f>
        <v>0</v>
      </c>
      <c r="Q104" s="206"/>
      <c r="R104" s="207">
        <f>SUM(R105:R112)</f>
        <v>0.27650118000000001</v>
      </c>
      <c r="S104" s="206"/>
      <c r="T104" s="208">
        <f>SUM(T105:T112)</f>
        <v>0</v>
      </c>
      <c r="U104" s="12"/>
      <c r="V104" s="12"/>
      <c r="W104" s="12"/>
      <c r="X104" s="12"/>
      <c r="Y104" s="12"/>
      <c r="Z104" s="12"/>
      <c r="AA104" s="12"/>
      <c r="AB104" s="12"/>
      <c r="AC104" s="12"/>
      <c r="AD104" s="12"/>
      <c r="AE104" s="12"/>
      <c r="AR104" s="209" t="s">
        <v>81</v>
      </c>
      <c r="AT104" s="210" t="s">
        <v>76</v>
      </c>
      <c r="AU104" s="210" t="s">
        <v>81</v>
      </c>
      <c r="AY104" s="209" t="s">
        <v>170</v>
      </c>
      <c r="BK104" s="211">
        <f>SUM(BK105:BK112)</f>
        <v>0</v>
      </c>
    </row>
    <row r="105" s="2" customFormat="1" ht="49.05" customHeight="1">
      <c r="A105" s="40"/>
      <c r="B105" s="41"/>
      <c r="C105" s="214" t="s">
        <v>81</v>
      </c>
      <c r="D105" s="214" t="s">
        <v>172</v>
      </c>
      <c r="E105" s="215" t="s">
        <v>1205</v>
      </c>
      <c r="F105" s="216" t="s">
        <v>1206</v>
      </c>
      <c r="G105" s="217" t="s">
        <v>175</v>
      </c>
      <c r="H105" s="218">
        <v>1.4139999999999999</v>
      </c>
      <c r="I105" s="219"/>
      <c r="J105" s="220">
        <f>ROUND(I105*H105,2)</f>
        <v>0</v>
      </c>
      <c r="K105" s="216" t="s">
        <v>176</v>
      </c>
      <c r="L105" s="46"/>
      <c r="M105" s="221" t="s">
        <v>19</v>
      </c>
      <c r="N105" s="222" t="s">
        <v>48</v>
      </c>
      <c r="O105" s="86"/>
      <c r="P105" s="223">
        <f>O105*H105</f>
        <v>0</v>
      </c>
      <c r="Q105" s="223">
        <v>0.063070000000000001</v>
      </c>
      <c r="R105" s="223">
        <f>Q105*H105</f>
        <v>0.089180979999999993</v>
      </c>
      <c r="S105" s="223">
        <v>0</v>
      </c>
      <c r="T105" s="224">
        <f>S105*H105</f>
        <v>0</v>
      </c>
      <c r="U105" s="40"/>
      <c r="V105" s="40"/>
      <c r="W105" s="40"/>
      <c r="X105" s="40"/>
      <c r="Y105" s="40"/>
      <c r="Z105" s="40"/>
      <c r="AA105" s="40"/>
      <c r="AB105" s="40"/>
      <c r="AC105" s="40"/>
      <c r="AD105" s="40"/>
      <c r="AE105" s="40"/>
      <c r="AR105" s="225" t="s">
        <v>177</v>
      </c>
      <c r="AT105" s="225" t="s">
        <v>172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177</v>
      </c>
      <c r="BM105" s="225" t="s">
        <v>1207</v>
      </c>
    </row>
    <row r="106" s="2" customFormat="1">
      <c r="A106" s="40"/>
      <c r="B106" s="41"/>
      <c r="C106" s="42"/>
      <c r="D106" s="227" t="s">
        <v>179</v>
      </c>
      <c r="E106" s="42"/>
      <c r="F106" s="228" t="s">
        <v>1208</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179</v>
      </c>
      <c r="AU106" s="19" t="s">
        <v>85</v>
      </c>
    </row>
    <row r="107" s="13" customFormat="1">
      <c r="A107" s="13"/>
      <c r="B107" s="232"/>
      <c r="C107" s="233"/>
      <c r="D107" s="234" t="s">
        <v>181</v>
      </c>
      <c r="E107" s="235" t="s">
        <v>19</v>
      </c>
      <c r="F107" s="236" t="s">
        <v>182</v>
      </c>
      <c r="G107" s="233"/>
      <c r="H107" s="237">
        <v>1.4139999999999999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181</v>
      </c>
      <c r="AU107" s="243" t="s">
        <v>85</v>
      </c>
      <c r="AV107" s="13" t="s">
        <v>85</v>
      </c>
      <c r="AW107" s="13" t="s">
        <v>37</v>
      </c>
      <c r="AX107" s="13" t="s">
        <v>77</v>
      </c>
      <c r="AY107" s="243" t="s">
        <v>170</v>
      </c>
    </row>
    <row r="108" s="14" customFormat="1">
      <c r="A108" s="14"/>
      <c r="B108" s="244"/>
      <c r="C108" s="245"/>
      <c r="D108" s="234" t="s">
        <v>181</v>
      </c>
      <c r="E108" s="246" t="s">
        <v>19</v>
      </c>
      <c r="F108" s="247" t="s">
        <v>183</v>
      </c>
      <c r="G108" s="245"/>
      <c r="H108" s="248">
        <v>1.4139999999999999</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181</v>
      </c>
      <c r="AU108" s="254" t="s">
        <v>85</v>
      </c>
      <c r="AV108" s="14" t="s">
        <v>177</v>
      </c>
      <c r="AW108" s="14" t="s">
        <v>37</v>
      </c>
      <c r="AX108" s="14" t="s">
        <v>81</v>
      </c>
      <c r="AY108" s="254" t="s">
        <v>170</v>
      </c>
    </row>
    <row r="109" s="2" customFormat="1" ht="37.8" customHeight="1">
      <c r="A109" s="40"/>
      <c r="B109" s="41"/>
      <c r="C109" s="214" t="s">
        <v>85</v>
      </c>
      <c r="D109" s="214" t="s">
        <v>172</v>
      </c>
      <c r="E109" s="215" t="s">
        <v>185</v>
      </c>
      <c r="F109" s="216" t="s">
        <v>1209</v>
      </c>
      <c r="G109" s="217" t="s">
        <v>175</v>
      </c>
      <c r="H109" s="218">
        <v>3.0350000000000001</v>
      </c>
      <c r="I109" s="219"/>
      <c r="J109" s="220">
        <f>ROUND(I109*H109,2)</f>
        <v>0</v>
      </c>
      <c r="K109" s="216" t="s">
        <v>176</v>
      </c>
      <c r="L109" s="46"/>
      <c r="M109" s="221" t="s">
        <v>19</v>
      </c>
      <c r="N109" s="222" t="s">
        <v>48</v>
      </c>
      <c r="O109" s="86"/>
      <c r="P109" s="223">
        <f>O109*H109</f>
        <v>0</v>
      </c>
      <c r="Q109" s="223">
        <v>0.061719999999999997</v>
      </c>
      <c r="R109" s="223">
        <f>Q109*H109</f>
        <v>0.18732019999999999</v>
      </c>
      <c r="S109" s="223">
        <v>0</v>
      </c>
      <c r="T109" s="224">
        <f>S109*H109</f>
        <v>0</v>
      </c>
      <c r="U109" s="40"/>
      <c r="V109" s="40"/>
      <c r="W109" s="40"/>
      <c r="X109" s="40"/>
      <c r="Y109" s="40"/>
      <c r="Z109" s="40"/>
      <c r="AA109" s="40"/>
      <c r="AB109" s="40"/>
      <c r="AC109" s="40"/>
      <c r="AD109" s="40"/>
      <c r="AE109" s="40"/>
      <c r="AR109" s="225" t="s">
        <v>177</v>
      </c>
      <c r="AT109" s="225" t="s">
        <v>172</v>
      </c>
      <c r="AU109" s="225" t="s">
        <v>85</v>
      </c>
      <c r="AY109" s="19" t="s">
        <v>170</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177</v>
      </c>
      <c r="BM109" s="225" t="s">
        <v>1210</v>
      </c>
    </row>
    <row r="110" s="2" customFormat="1">
      <c r="A110" s="40"/>
      <c r="B110" s="41"/>
      <c r="C110" s="42"/>
      <c r="D110" s="227" t="s">
        <v>179</v>
      </c>
      <c r="E110" s="42"/>
      <c r="F110" s="228" t="s">
        <v>188</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179</v>
      </c>
      <c r="AU110" s="19" t="s">
        <v>85</v>
      </c>
    </row>
    <row r="111" s="13" customFormat="1">
      <c r="A111" s="13"/>
      <c r="B111" s="232"/>
      <c r="C111" s="233"/>
      <c r="D111" s="234" t="s">
        <v>181</v>
      </c>
      <c r="E111" s="235" t="s">
        <v>19</v>
      </c>
      <c r="F111" s="236" t="s">
        <v>1211</v>
      </c>
      <c r="G111" s="233"/>
      <c r="H111" s="237">
        <v>3.0350000000000001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181</v>
      </c>
      <c r="AU111" s="243" t="s">
        <v>85</v>
      </c>
      <c r="AV111" s="13" t="s">
        <v>85</v>
      </c>
      <c r="AW111" s="13" t="s">
        <v>37</v>
      </c>
      <c r="AX111" s="13" t="s">
        <v>77</v>
      </c>
      <c r="AY111" s="243" t="s">
        <v>170</v>
      </c>
    </row>
    <row r="112" s="14" customFormat="1">
      <c r="A112" s="14"/>
      <c r="B112" s="244"/>
      <c r="C112" s="245"/>
      <c r="D112" s="234" t="s">
        <v>181</v>
      </c>
      <c r="E112" s="246" t="s">
        <v>19</v>
      </c>
      <c r="F112" s="247" t="s">
        <v>183</v>
      </c>
      <c r="G112" s="245"/>
      <c r="H112" s="248">
        <v>3.0350000000000001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181</v>
      </c>
      <c r="AU112" s="254" t="s">
        <v>85</v>
      </c>
      <c r="AV112" s="14" t="s">
        <v>177</v>
      </c>
      <c r="AW112" s="14" t="s">
        <v>37</v>
      </c>
      <c r="AX112" s="14" t="s">
        <v>81</v>
      </c>
      <c r="AY112" s="254" t="s">
        <v>170</v>
      </c>
    </row>
    <row r="113" s="12" customFormat="1" ht="22.8" customHeight="1">
      <c r="A113" s="12"/>
      <c r="B113" s="198"/>
      <c r="C113" s="199"/>
      <c r="D113" s="200" t="s">
        <v>76</v>
      </c>
      <c r="E113" s="212" t="s">
        <v>203</v>
      </c>
      <c r="F113" s="212" t="s">
        <v>204</v>
      </c>
      <c r="G113" s="199"/>
      <c r="H113" s="199"/>
      <c r="I113" s="202"/>
      <c r="J113" s="213">
        <f>BK113</f>
        <v>0</v>
      </c>
      <c r="K113" s="199"/>
      <c r="L113" s="204"/>
      <c r="M113" s="205"/>
      <c r="N113" s="206"/>
      <c r="O113" s="206"/>
      <c r="P113" s="207">
        <f>P114</f>
        <v>0</v>
      </c>
      <c r="Q113" s="206"/>
      <c r="R113" s="207">
        <f>R114</f>
        <v>2.3805532200000004</v>
      </c>
      <c r="S113" s="206"/>
      <c r="T113" s="208">
        <f>T114</f>
        <v>0</v>
      </c>
      <c r="U113" s="12"/>
      <c r="V113" s="12"/>
      <c r="W113" s="12"/>
      <c r="X113" s="12"/>
      <c r="Y113" s="12"/>
      <c r="Z113" s="12"/>
      <c r="AA113" s="12"/>
      <c r="AB113" s="12"/>
      <c r="AC113" s="12"/>
      <c r="AD113" s="12"/>
      <c r="AE113" s="12"/>
      <c r="AR113" s="209" t="s">
        <v>81</v>
      </c>
      <c r="AT113" s="210" t="s">
        <v>76</v>
      </c>
      <c r="AU113" s="210" t="s">
        <v>81</v>
      </c>
      <c r="AY113" s="209" t="s">
        <v>170</v>
      </c>
      <c r="BK113" s="211">
        <f>BK114</f>
        <v>0</v>
      </c>
    </row>
    <row r="114" s="12" customFormat="1" ht="20.88" customHeight="1">
      <c r="A114" s="12"/>
      <c r="B114" s="198"/>
      <c r="C114" s="199"/>
      <c r="D114" s="200" t="s">
        <v>76</v>
      </c>
      <c r="E114" s="212" t="s">
        <v>205</v>
      </c>
      <c r="F114" s="212" t="s">
        <v>206</v>
      </c>
      <c r="G114" s="199"/>
      <c r="H114" s="199"/>
      <c r="I114" s="202"/>
      <c r="J114" s="213">
        <f>BK114</f>
        <v>0</v>
      </c>
      <c r="K114" s="199"/>
      <c r="L114" s="204"/>
      <c r="M114" s="205"/>
      <c r="N114" s="206"/>
      <c r="O114" s="206"/>
      <c r="P114" s="207">
        <f>SUM(P115:P138)</f>
        <v>0</v>
      </c>
      <c r="Q114" s="206"/>
      <c r="R114" s="207">
        <f>SUM(R115:R138)</f>
        <v>2.3805532200000004</v>
      </c>
      <c r="S114" s="206"/>
      <c r="T114" s="208">
        <f>SUM(T115:T138)</f>
        <v>0</v>
      </c>
      <c r="U114" s="12"/>
      <c r="V114" s="12"/>
      <c r="W114" s="12"/>
      <c r="X114" s="12"/>
      <c r="Y114" s="12"/>
      <c r="Z114" s="12"/>
      <c r="AA114" s="12"/>
      <c r="AB114" s="12"/>
      <c r="AC114" s="12"/>
      <c r="AD114" s="12"/>
      <c r="AE114" s="12"/>
      <c r="AR114" s="209" t="s">
        <v>81</v>
      </c>
      <c r="AT114" s="210" t="s">
        <v>76</v>
      </c>
      <c r="AU114" s="210" t="s">
        <v>85</v>
      </c>
      <c r="AY114" s="209" t="s">
        <v>170</v>
      </c>
      <c r="BK114" s="211">
        <f>SUM(BK115:BK138)</f>
        <v>0</v>
      </c>
    </row>
    <row r="115" s="2" customFormat="1" ht="24.15" customHeight="1">
      <c r="A115" s="40"/>
      <c r="B115" s="41"/>
      <c r="C115" s="214" t="s">
        <v>114</v>
      </c>
      <c r="D115" s="214" t="s">
        <v>172</v>
      </c>
      <c r="E115" s="215" t="s">
        <v>208</v>
      </c>
      <c r="F115" s="216" t="s">
        <v>1212</v>
      </c>
      <c r="G115" s="217" t="s">
        <v>175</v>
      </c>
      <c r="H115" s="218">
        <v>8.8979999999999997</v>
      </c>
      <c r="I115" s="219"/>
      <c r="J115" s="220">
        <f>ROUND(I115*H115,2)</f>
        <v>0</v>
      </c>
      <c r="K115" s="216" t="s">
        <v>176</v>
      </c>
      <c r="L115" s="46"/>
      <c r="M115" s="221" t="s">
        <v>19</v>
      </c>
      <c r="N115" s="222" t="s">
        <v>48</v>
      </c>
      <c r="O115" s="86"/>
      <c r="P115" s="223">
        <f>O115*H115</f>
        <v>0</v>
      </c>
      <c r="Q115" s="223">
        <v>0.00025999999999999998</v>
      </c>
      <c r="R115" s="223">
        <f>Q115*H115</f>
        <v>0.0023134799999999997</v>
      </c>
      <c r="S115" s="223">
        <v>0</v>
      </c>
      <c r="T115" s="224">
        <f>S115*H115</f>
        <v>0</v>
      </c>
      <c r="U115" s="40"/>
      <c r="V115" s="40"/>
      <c r="W115" s="40"/>
      <c r="X115" s="40"/>
      <c r="Y115" s="40"/>
      <c r="Z115" s="40"/>
      <c r="AA115" s="40"/>
      <c r="AB115" s="40"/>
      <c r="AC115" s="40"/>
      <c r="AD115" s="40"/>
      <c r="AE115" s="40"/>
      <c r="AR115" s="225" t="s">
        <v>177</v>
      </c>
      <c r="AT115" s="225" t="s">
        <v>172</v>
      </c>
      <c r="AU115" s="225" t="s">
        <v>114</v>
      </c>
      <c r="AY115" s="19" t="s">
        <v>170</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177</v>
      </c>
      <c r="BM115" s="225" t="s">
        <v>1213</v>
      </c>
    </row>
    <row r="116" s="2" customFormat="1">
      <c r="A116" s="40"/>
      <c r="B116" s="41"/>
      <c r="C116" s="42"/>
      <c r="D116" s="227" t="s">
        <v>179</v>
      </c>
      <c r="E116" s="42"/>
      <c r="F116" s="228" t="s">
        <v>211</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179</v>
      </c>
      <c r="AU116" s="19" t="s">
        <v>114</v>
      </c>
    </row>
    <row r="117" s="13" customFormat="1">
      <c r="A117" s="13"/>
      <c r="B117" s="232"/>
      <c r="C117" s="233"/>
      <c r="D117" s="234" t="s">
        <v>181</v>
      </c>
      <c r="E117" s="235" t="s">
        <v>19</v>
      </c>
      <c r="F117" s="236" t="s">
        <v>1214</v>
      </c>
      <c r="G117" s="233"/>
      <c r="H117" s="237">
        <v>1.5860000000000001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181</v>
      </c>
      <c r="AU117" s="243" t="s">
        <v>114</v>
      </c>
      <c r="AV117" s="13" t="s">
        <v>85</v>
      </c>
      <c r="AW117" s="13" t="s">
        <v>37</v>
      </c>
      <c r="AX117" s="13" t="s">
        <v>77</v>
      </c>
      <c r="AY117" s="243" t="s">
        <v>170</v>
      </c>
    </row>
    <row r="118" s="13" customFormat="1">
      <c r="A118" s="13"/>
      <c r="B118" s="232"/>
      <c r="C118" s="233"/>
      <c r="D118" s="234" t="s">
        <v>181</v>
      </c>
      <c r="E118" s="235" t="s">
        <v>19</v>
      </c>
      <c r="F118" s="236" t="s">
        <v>1215</v>
      </c>
      <c r="G118" s="233"/>
      <c r="H118" s="237">
        <v>1.5860000000000001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181</v>
      </c>
      <c r="AU118" s="243" t="s">
        <v>114</v>
      </c>
      <c r="AV118" s="13" t="s">
        <v>85</v>
      </c>
      <c r="AW118" s="13" t="s">
        <v>37</v>
      </c>
      <c r="AX118" s="13" t="s">
        <v>77</v>
      </c>
      <c r="AY118" s="243" t="s">
        <v>170</v>
      </c>
    </row>
    <row r="119" s="13" customFormat="1">
      <c r="A119" s="13"/>
      <c r="B119" s="232"/>
      <c r="C119" s="233"/>
      <c r="D119" s="234" t="s">
        <v>181</v>
      </c>
      <c r="E119" s="235" t="s">
        <v>19</v>
      </c>
      <c r="F119" s="236" t="s">
        <v>1216</v>
      </c>
      <c r="G119" s="233"/>
      <c r="H119" s="237">
        <v>2.863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181</v>
      </c>
      <c r="AU119" s="243" t="s">
        <v>114</v>
      </c>
      <c r="AV119" s="13" t="s">
        <v>85</v>
      </c>
      <c r="AW119" s="13" t="s">
        <v>37</v>
      </c>
      <c r="AX119" s="13" t="s">
        <v>77</v>
      </c>
      <c r="AY119" s="243" t="s">
        <v>170</v>
      </c>
    </row>
    <row r="120" s="13" customFormat="1">
      <c r="A120" s="13"/>
      <c r="B120" s="232"/>
      <c r="C120" s="233"/>
      <c r="D120" s="234" t="s">
        <v>181</v>
      </c>
      <c r="E120" s="235" t="s">
        <v>19</v>
      </c>
      <c r="F120" s="236" t="s">
        <v>1217</v>
      </c>
      <c r="G120" s="233"/>
      <c r="H120" s="237">
        <v>2.863</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181</v>
      </c>
      <c r="AU120" s="243" t="s">
        <v>114</v>
      </c>
      <c r="AV120" s="13" t="s">
        <v>85</v>
      </c>
      <c r="AW120" s="13" t="s">
        <v>37</v>
      </c>
      <c r="AX120" s="13" t="s">
        <v>77</v>
      </c>
      <c r="AY120" s="243" t="s">
        <v>170</v>
      </c>
    </row>
    <row r="121" s="14" customFormat="1">
      <c r="A121" s="14"/>
      <c r="B121" s="244"/>
      <c r="C121" s="245"/>
      <c r="D121" s="234" t="s">
        <v>181</v>
      </c>
      <c r="E121" s="246" t="s">
        <v>19</v>
      </c>
      <c r="F121" s="247" t="s">
        <v>183</v>
      </c>
      <c r="G121" s="245"/>
      <c r="H121" s="248">
        <v>8.8979999999999997</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181</v>
      </c>
      <c r="AU121" s="254" t="s">
        <v>114</v>
      </c>
      <c r="AV121" s="14" t="s">
        <v>177</v>
      </c>
      <c r="AW121" s="14" t="s">
        <v>37</v>
      </c>
      <c r="AX121" s="14" t="s">
        <v>81</v>
      </c>
      <c r="AY121" s="254" t="s">
        <v>170</v>
      </c>
    </row>
    <row r="122" s="2" customFormat="1" ht="33" customHeight="1">
      <c r="A122" s="40"/>
      <c r="B122" s="41"/>
      <c r="C122" s="214" t="s">
        <v>177</v>
      </c>
      <c r="D122" s="214" t="s">
        <v>172</v>
      </c>
      <c r="E122" s="215" t="s">
        <v>216</v>
      </c>
      <c r="F122" s="216" t="s">
        <v>217</v>
      </c>
      <c r="G122" s="217" t="s">
        <v>175</v>
      </c>
      <c r="H122" s="218">
        <v>8.8979999999999997</v>
      </c>
      <c r="I122" s="219"/>
      <c r="J122" s="220">
        <f>ROUND(I122*H122,2)</f>
        <v>0</v>
      </c>
      <c r="K122" s="216" t="s">
        <v>176</v>
      </c>
      <c r="L122" s="46"/>
      <c r="M122" s="221" t="s">
        <v>19</v>
      </c>
      <c r="N122" s="222" t="s">
        <v>48</v>
      </c>
      <c r="O122" s="86"/>
      <c r="P122" s="223">
        <f>O122*H122</f>
        <v>0</v>
      </c>
      <c r="Q122" s="223">
        <v>0.0073499999999999998</v>
      </c>
      <c r="R122" s="223">
        <f>Q122*H122</f>
        <v>0.065400299999999995</v>
      </c>
      <c r="S122" s="223">
        <v>0</v>
      </c>
      <c r="T122" s="224">
        <f>S122*H122</f>
        <v>0</v>
      </c>
      <c r="U122" s="40"/>
      <c r="V122" s="40"/>
      <c r="W122" s="40"/>
      <c r="X122" s="40"/>
      <c r="Y122" s="40"/>
      <c r="Z122" s="40"/>
      <c r="AA122" s="40"/>
      <c r="AB122" s="40"/>
      <c r="AC122" s="40"/>
      <c r="AD122" s="40"/>
      <c r="AE122" s="40"/>
      <c r="AR122" s="225" t="s">
        <v>177</v>
      </c>
      <c r="AT122" s="225" t="s">
        <v>172</v>
      </c>
      <c r="AU122" s="225" t="s">
        <v>114</v>
      </c>
      <c r="AY122" s="19" t="s">
        <v>170</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177</v>
      </c>
      <c r="BM122" s="225" t="s">
        <v>1218</v>
      </c>
    </row>
    <row r="123" s="2" customFormat="1">
      <c r="A123" s="40"/>
      <c r="B123" s="41"/>
      <c r="C123" s="42"/>
      <c r="D123" s="227" t="s">
        <v>179</v>
      </c>
      <c r="E123" s="42"/>
      <c r="F123" s="228" t="s">
        <v>219</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179</v>
      </c>
      <c r="AU123" s="19" t="s">
        <v>114</v>
      </c>
    </row>
    <row r="124" s="2" customFormat="1" ht="44.25" customHeight="1">
      <c r="A124" s="40"/>
      <c r="B124" s="41"/>
      <c r="C124" s="214" t="s">
        <v>207</v>
      </c>
      <c r="D124" s="214" t="s">
        <v>172</v>
      </c>
      <c r="E124" s="215" t="s">
        <v>227</v>
      </c>
      <c r="F124" s="216" t="s">
        <v>228</v>
      </c>
      <c r="G124" s="217" t="s">
        <v>175</v>
      </c>
      <c r="H124" s="218">
        <v>8.8979999999999997</v>
      </c>
      <c r="I124" s="219"/>
      <c r="J124" s="220">
        <f>ROUND(I124*H124,2)</f>
        <v>0</v>
      </c>
      <c r="K124" s="216" t="s">
        <v>176</v>
      </c>
      <c r="L124" s="46"/>
      <c r="M124" s="221" t="s">
        <v>19</v>
      </c>
      <c r="N124" s="222" t="s">
        <v>48</v>
      </c>
      <c r="O124" s="86"/>
      <c r="P124" s="223">
        <f>O124*H124</f>
        <v>0</v>
      </c>
      <c r="Q124" s="223">
        <v>0.018380000000000001</v>
      </c>
      <c r="R124" s="223">
        <f>Q124*H124</f>
        <v>0.16354524000000001</v>
      </c>
      <c r="S124" s="223">
        <v>0</v>
      </c>
      <c r="T124" s="224">
        <f>S124*H124</f>
        <v>0</v>
      </c>
      <c r="U124" s="40"/>
      <c r="V124" s="40"/>
      <c r="W124" s="40"/>
      <c r="X124" s="40"/>
      <c r="Y124" s="40"/>
      <c r="Z124" s="40"/>
      <c r="AA124" s="40"/>
      <c r="AB124" s="40"/>
      <c r="AC124" s="40"/>
      <c r="AD124" s="40"/>
      <c r="AE124" s="40"/>
      <c r="AR124" s="225" t="s">
        <v>177</v>
      </c>
      <c r="AT124" s="225" t="s">
        <v>172</v>
      </c>
      <c r="AU124" s="225" t="s">
        <v>114</v>
      </c>
      <c r="AY124" s="19" t="s">
        <v>170</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177</v>
      </c>
      <c r="BM124" s="225" t="s">
        <v>1219</v>
      </c>
    </row>
    <row r="125" s="2" customFormat="1">
      <c r="A125" s="40"/>
      <c r="B125" s="41"/>
      <c r="C125" s="42"/>
      <c r="D125" s="227" t="s">
        <v>179</v>
      </c>
      <c r="E125" s="42"/>
      <c r="F125" s="228" t="s">
        <v>230</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179</v>
      </c>
      <c r="AU125" s="19" t="s">
        <v>114</v>
      </c>
    </row>
    <row r="126" s="2" customFormat="1" ht="44.25" customHeight="1">
      <c r="A126" s="40"/>
      <c r="B126" s="41"/>
      <c r="C126" s="214" t="s">
        <v>203</v>
      </c>
      <c r="D126" s="214" t="s">
        <v>172</v>
      </c>
      <c r="E126" s="215" t="s">
        <v>233</v>
      </c>
      <c r="F126" s="216" t="s">
        <v>1220</v>
      </c>
      <c r="G126" s="217" t="s">
        <v>175</v>
      </c>
      <c r="H126" s="218">
        <v>8.8979999999999997</v>
      </c>
      <c r="I126" s="219"/>
      <c r="J126" s="220">
        <f>ROUND(I126*H126,2)</f>
        <v>0</v>
      </c>
      <c r="K126" s="216" t="s">
        <v>176</v>
      </c>
      <c r="L126" s="46"/>
      <c r="M126" s="221" t="s">
        <v>19</v>
      </c>
      <c r="N126" s="222" t="s">
        <v>48</v>
      </c>
      <c r="O126" s="86"/>
      <c r="P126" s="223">
        <f>O126*H126</f>
        <v>0</v>
      </c>
      <c r="Q126" s="223">
        <v>0.0079000000000000008</v>
      </c>
      <c r="R126" s="223">
        <f>Q126*H126</f>
        <v>0.070294200000000001</v>
      </c>
      <c r="S126" s="223">
        <v>0</v>
      </c>
      <c r="T126" s="224">
        <f>S126*H126</f>
        <v>0</v>
      </c>
      <c r="U126" s="40"/>
      <c r="V126" s="40"/>
      <c r="W126" s="40"/>
      <c r="X126" s="40"/>
      <c r="Y126" s="40"/>
      <c r="Z126" s="40"/>
      <c r="AA126" s="40"/>
      <c r="AB126" s="40"/>
      <c r="AC126" s="40"/>
      <c r="AD126" s="40"/>
      <c r="AE126" s="40"/>
      <c r="AR126" s="225" t="s">
        <v>177</v>
      </c>
      <c r="AT126" s="225" t="s">
        <v>172</v>
      </c>
      <c r="AU126" s="225" t="s">
        <v>114</v>
      </c>
      <c r="AY126" s="19" t="s">
        <v>170</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177</v>
      </c>
      <c r="BM126" s="225" t="s">
        <v>1221</v>
      </c>
    </row>
    <row r="127" s="2" customFormat="1">
      <c r="A127" s="40"/>
      <c r="B127" s="41"/>
      <c r="C127" s="42"/>
      <c r="D127" s="227" t="s">
        <v>179</v>
      </c>
      <c r="E127" s="42"/>
      <c r="F127" s="228" t="s">
        <v>236</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179</v>
      </c>
      <c r="AU127" s="19" t="s">
        <v>114</v>
      </c>
    </row>
    <row r="128" s="2" customFormat="1" ht="37.8" customHeight="1">
      <c r="A128" s="40"/>
      <c r="B128" s="41"/>
      <c r="C128" s="214" t="s">
        <v>220</v>
      </c>
      <c r="D128" s="214" t="s">
        <v>172</v>
      </c>
      <c r="E128" s="215" t="s">
        <v>1222</v>
      </c>
      <c r="F128" s="216" t="s">
        <v>1223</v>
      </c>
      <c r="G128" s="217" t="s">
        <v>175</v>
      </c>
      <c r="H128" s="218">
        <v>118.125</v>
      </c>
      <c r="I128" s="219"/>
      <c r="J128" s="220">
        <f>ROUND(I128*H128,2)</f>
        <v>0</v>
      </c>
      <c r="K128" s="216" t="s">
        <v>176</v>
      </c>
      <c r="L128" s="46"/>
      <c r="M128" s="221" t="s">
        <v>19</v>
      </c>
      <c r="N128" s="222" t="s">
        <v>48</v>
      </c>
      <c r="O128" s="86"/>
      <c r="P128" s="223">
        <f>O128*H128</f>
        <v>0</v>
      </c>
      <c r="Q128" s="223">
        <v>0.017600000000000001</v>
      </c>
      <c r="R128" s="223">
        <f>Q128*H128</f>
        <v>2.0790000000000002</v>
      </c>
      <c r="S128" s="223">
        <v>0</v>
      </c>
      <c r="T128" s="224">
        <f>S128*H128</f>
        <v>0</v>
      </c>
      <c r="U128" s="40"/>
      <c r="V128" s="40"/>
      <c r="W128" s="40"/>
      <c r="X128" s="40"/>
      <c r="Y128" s="40"/>
      <c r="Z128" s="40"/>
      <c r="AA128" s="40"/>
      <c r="AB128" s="40"/>
      <c r="AC128" s="40"/>
      <c r="AD128" s="40"/>
      <c r="AE128" s="40"/>
      <c r="AR128" s="225" t="s">
        <v>177</v>
      </c>
      <c r="AT128" s="225" t="s">
        <v>172</v>
      </c>
      <c r="AU128" s="225" t="s">
        <v>114</v>
      </c>
      <c r="AY128" s="19" t="s">
        <v>170</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177</v>
      </c>
      <c r="BM128" s="225" t="s">
        <v>1224</v>
      </c>
    </row>
    <row r="129" s="2" customFormat="1">
      <c r="A129" s="40"/>
      <c r="B129" s="41"/>
      <c r="C129" s="42"/>
      <c r="D129" s="227" t="s">
        <v>179</v>
      </c>
      <c r="E129" s="42"/>
      <c r="F129" s="228" t="s">
        <v>1225</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179</v>
      </c>
      <c r="AU129" s="19" t="s">
        <v>114</v>
      </c>
    </row>
    <row r="130" s="13" customFormat="1">
      <c r="A130" s="13"/>
      <c r="B130" s="232"/>
      <c r="C130" s="233"/>
      <c r="D130" s="234" t="s">
        <v>181</v>
      </c>
      <c r="E130" s="235" t="s">
        <v>19</v>
      </c>
      <c r="F130" s="236" t="s">
        <v>1226</v>
      </c>
      <c r="G130" s="233"/>
      <c r="H130" s="237">
        <v>14.98</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181</v>
      </c>
      <c r="AU130" s="243" t="s">
        <v>114</v>
      </c>
      <c r="AV130" s="13" t="s">
        <v>85</v>
      </c>
      <c r="AW130" s="13" t="s">
        <v>37</v>
      </c>
      <c r="AX130" s="13" t="s">
        <v>77</v>
      </c>
      <c r="AY130" s="243" t="s">
        <v>170</v>
      </c>
    </row>
    <row r="131" s="13" customFormat="1">
      <c r="A131" s="13"/>
      <c r="B131" s="232"/>
      <c r="C131" s="233"/>
      <c r="D131" s="234" t="s">
        <v>181</v>
      </c>
      <c r="E131" s="235" t="s">
        <v>19</v>
      </c>
      <c r="F131" s="236" t="s">
        <v>1227</v>
      </c>
      <c r="G131" s="233"/>
      <c r="H131" s="237">
        <v>12.053000000000001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181</v>
      </c>
      <c r="AU131" s="243" t="s">
        <v>114</v>
      </c>
      <c r="AV131" s="13" t="s">
        <v>85</v>
      </c>
      <c r="AW131" s="13" t="s">
        <v>37</v>
      </c>
      <c r="AX131" s="13" t="s">
        <v>77</v>
      </c>
      <c r="AY131" s="243" t="s">
        <v>170</v>
      </c>
    </row>
    <row r="132" s="13" customFormat="1">
      <c r="A132" s="13"/>
      <c r="B132" s="232"/>
      <c r="C132" s="233"/>
      <c r="D132" s="234" t="s">
        <v>181</v>
      </c>
      <c r="E132" s="235" t="s">
        <v>19</v>
      </c>
      <c r="F132" s="236" t="s">
        <v>1228</v>
      </c>
      <c r="G132" s="233"/>
      <c r="H132" s="237">
        <v>6.5469999999999997</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181</v>
      </c>
      <c r="AU132" s="243" t="s">
        <v>114</v>
      </c>
      <c r="AV132" s="13" t="s">
        <v>85</v>
      </c>
      <c r="AW132" s="13" t="s">
        <v>37</v>
      </c>
      <c r="AX132" s="13" t="s">
        <v>77</v>
      </c>
      <c r="AY132" s="243" t="s">
        <v>170</v>
      </c>
    </row>
    <row r="133" s="13" customFormat="1">
      <c r="A133" s="13"/>
      <c r="B133" s="232"/>
      <c r="C133" s="233"/>
      <c r="D133" s="234" t="s">
        <v>181</v>
      </c>
      <c r="E133" s="235" t="s">
        <v>19</v>
      </c>
      <c r="F133" s="236" t="s">
        <v>1229</v>
      </c>
      <c r="G133" s="233"/>
      <c r="H133" s="237">
        <v>8.4009999999999998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181</v>
      </c>
      <c r="AU133" s="243" t="s">
        <v>114</v>
      </c>
      <c r="AV133" s="13" t="s">
        <v>85</v>
      </c>
      <c r="AW133" s="13" t="s">
        <v>37</v>
      </c>
      <c r="AX133" s="13" t="s">
        <v>77</v>
      </c>
      <c r="AY133" s="243" t="s">
        <v>170</v>
      </c>
    </row>
    <row r="134" s="13" customFormat="1">
      <c r="A134" s="13"/>
      <c r="B134" s="232"/>
      <c r="C134" s="233"/>
      <c r="D134" s="234" t="s">
        <v>181</v>
      </c>
      <c r="E134" s="235" t="s">
        <v>19</v>
      </c>
      <c r="F134" s="236" t="s">
        <v>1230</v>
      </c>
      <c r="G134" s="233"/>
      <c r="H134" s="237">
        <v>20.231000000000002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181</v>
      </c>
      <c r="AU134" s="243" t="s">
        <v>114</v>
      </c>
      <c r="AV134" s="13" t="s">
        <v>85</v>
      </c>
      <c r="AW134" s="13" t="s">
        <v>37</v>
      </c>
      <c r="AX134" s="13" t="s">
        <v>77</v>
      </c>
      <c r="AY134" s="243" t="s">
        <v>170</v>
      </c>
    </row>
    <row r="135" s="13" customFormat="1">
      <c r="A135" s="13"/>
      <c r="B135" s="232"/>
      <c r="C135" s="233"/>
      <c r="D135" s="234" t="s">
        <v>181</v>
      </c>
      <c r="E135" s="235" t="s">
        <v>19</v>
      </c>
      <c r="F135" s="236" t="s">
        <v>1231</v>
      </c>
      <c r="G135" s="233"/>
      <c r="H135" s="237">
        <v>20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181</v>
      </c>
      <c r="AU135" s="243" t="s">
        <v>114</v>
      </c>
      <c r="AV135" s="13" t="s">
        <v>85</v>
      </c>
      <c r="AW135" s="13" t="s">
        <v>37</v>
      </c>
      <c r="AX135" s="13" t="s">
        <v>77</v>
      </c>
      <c r="AY135" s="243" t="s">
        <v>170</v>
      </c>
    </row>
    <row r="136" s="13" customFormat="1">
      <c r="A136" s="13"/>
      <c r="B136" s="232"/>
      <c r="C136" s="233"/>
      <c r="D136" s="234" t="s">
        <v>181</v>
      </c>
      <c r="E136" s="235" t="s">
        <v>19</v>
      </c>
      <c r="F136" s="236" t="s">
        <v>1232</v>
      </c>
      <c r="G136" s="233"/>
      <c r="H136" s="237">
        <v>13.439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181</v>
      </c>
      <c r="AU136" s="243" t="s">
        <v>114</v>
      </c>
      <c r="AV136" s="13" t="s">
        <v>85</v>
      </c>
      <c r="AW136" s="13" t="s">
        <v>37</v>
      </c>
      <c r="AX136" s="13" t="s">
        <v>77</v>
      </c>
      <c r="AY136" s="243" t="s">
        <v>170</v>
      </c>
    </row>
    <row r="137" s="13" customFormat="1">
      <c r="A137" s="13"/>
      <c r="B137" s="232"/>
      <c r="C137" s="233"/>
      <c r="D137" s="234" t="s">
        <v>181</v>
      </c>
      <c r="E137" s="235" t="s">
        <v>19</v>
      </c>
      <c r="F137" s="236" t="s">
        <v>1233</v>
      </c>
      <c r="G137" s="233"/>
      <c r="H137" s="237">
        <v>22.474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181</v>
      </c>
      <c r="AU137" s="243" t="s">
        <v>114</v>
      </c>
      <c r="AV137" s="13" t="s">
        <v>85</v>
      </c>
      <c r="AW137" s="13" t="s">
        <v>37</v>
      </c>
      <c r="AX137" s="13" t="s">
        <v>77</v>
      </c>
      <c r="AY137" s="243" t="s">
        <v>170</v>
      </c>
    </row>
    <row r="138" s="14" customFormat="1">
      <c r="A138" s="14"/>
      <c r="B138" s="244"/>
      <c r="C138" s="245"/>
      <c r="D138" s="234" t="s">
        <v>181</v>
      </c>
      <c r="E138" s="246" t="s">
        <v>19</v>
      </c>
      <c r="F138" s="247" t="s">
        <v>183</v>
      </c>
      <c r="G138" s="245"/>
      <c r="H138" s="248">
        <v>118.12499999999999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181</v>
      </c>
      <c r="AU138" s="254" t="s">
        <v>114</v>
      </c>
      <c r="AV138" s="14" t="s">
        <v>177</v>
      </c>
      <c r="AW138" s="14" t="s">
        <v>37</v>
      </c>
      <c r="AX138" s="14" t="s">
        <v>81</v>
      </c>
      <c r="AY138" s="254" t="s">
        <v>170</v>
      </c>
    </row>
    <row r="139" s="12" customFormat="1" ht="22.8" customHeight="1">
      <c r="A139" s="12"/>
      <c r="B139" s="198"/>
      <c r="C139" s="199"/>
      <c r="D139" s="200" t="s">
        <v>76</v>
      </c>
      <c r="E139" s="212" t="s">
        <v>232</v>
      </c>
      <c r="F139" s="212" t="s">
        <v>266</v>
      </c>
      <c r="G139" s="199"/>
      <c r="H139" s="199"/>
      <c r="I139" s="202"/>
      <c r="J139" s="213">
        <f>BK139</f>
        <v>0</v>
      </c>
      <c r="K139" s="199"/>
      <c r="L139" s="204"/>
      <c r="M139" s="205"/>
      <c r="N139" s="206"/>
      <c r="O139" s="206"/>
      <c r="P139" s="207">
        <f>P140+P152+P164+P169</f>
        <v>0</v>
      </c>
      <c r="Q139" s="206"/>
      <c r="R139" s="207">
        <f>R140+R152+R164+R169</f>
        <v>0.0007668000000000001</v>
      </c>
      <c r="S139" s="206"/>
      <c r="T139" s="208">
        <f>T140+T152+T164+T169</f>
        <v>0.49491400000000002</v>
      </c>
      <c r="U139" s="12"/>
      <c r="V139" s="12"/>
      <c r="W139" s="12"/>
      <c r="X139" s="12"/>
      <c r="Y139" s="12"/>
      <c r="Z139" s="12"/>
      <c r="AA139" s="12"/>
      <c r="AB139" s="12"/>
      <c r="AC139" s="12"/>
      <c r="AD139" s="12"/>
      <c r="AE139" s="12"/>
      <c r="AR139" s="209" t="s">
        <v>81</v>
      </c>
      <c r="AT139" s="210" t="s">
        <v>76</v>
      </c>
      <c r="AU139" s="210" t="s">
        <v>81</v>
      </c>
      <c r="AY139" s="209" t="s">
        <v>170</v>
      </c>
      <c r="BK139" s="211">
        <f>BK140+BK152+BK164+BK169</f>
        <v>0</v>
      </c>
    </row>
    <row r="140" s="12" customFormat="1" ht="20.88" customHeight="1">
      <c r="A140" s="12"/>
      <c r="B140" s="198"/>
      <c r="C140" s="199"/>
      <c r="D140" s="200" t="s">
        <v>76</v>
      </c>
      <c r="E140" s="212" t="s">
        <v>267</v>
      </c>
      <c r="F140" s="212" t="s">
        <v>268</v>
      </c>
      <c r="G140" s="199"/>
      <c r="H140" s="199"/>
      <c r="I140" s="202"/>
      <c r="J140" s="213">
        <f>BK140</f>
        <v>0</v>
      </c>
      <c r="K140" s="199"/>
      <c r="L140" s="204"/>
      <c r="M140" s="205"/>
      <c r="N140" s="206"/>
      <c r="O140" s="206"/>
      <c r="P140" s="207">
        <f>SUM(P141:P151)</f>
        <v>0</v>
      </c>
      <c r="Q140" s="206"/>
      <c r="R140" s="207">
        <f>SUM(R141:R151)</f>
        <v>0</v>
      </c>
      <c r="S140" s="206"/>
      <c r="T140" s="208">
        <f>SUM(T141:T151)</f>
        <v>0</v>
      </c>
      <c r="U140" s="12"/>
      <c r="V140" s="12"/>
      <c r="W140" s="12"/>
      <c r="X140" s="12"/>
      <c r="Y140" s="12"/>
      <c r="Z140" s="12"/>
      <c r="AA140" s="12"/>
      <c r="AB140" s="12"/>
      <c r="AC140" s="12"/>
      <c r="AD140" s="12"/>
      <c r="AE140" s="12"/>
      <c r="AR140" s="209" t="s">
        <v>81</v>
      </c>
      <c r="AT140" s="210" t="s">
        <v>76</v>
      </c>
      <c r="AU140" s="210" t="s">
        <v>85</v>
      </c>
      <c r="AY140" s="209" t="s">
        <v>170</v>
      </c>
      <c r="BK140" s="211">
        <f>SUM(BK141:BK151)</f>
        <v>0</v>
      </c>
    </row>
    <row r="141" s="2" customFormat="1" ht="37.8" customHeight="1">
      <c r="A141" s="40"/>
      <c r="B141" s="41"/>
      <c r="C141" s="214" t="s">
        <v>226</v>
      </c>
      <c r="D141" s="214" t="s">
        <v>172</v>
      </c>
      <c r="E141" s="215" t="s">
        <v>270</v>
      </c>
      <c r="F141" s="216" t="s">
        <v>271</v>
      </c>
      <c r="G141" s="217" t="s">
        <v>175</v>
      </c>
      <c r="H141" s="218">
        <v>19.170000000000002</v>
      </c>
      <c r="I141" s="219"/>
      <c r="J141" s="220">
        <f>ROUND(I141*H141,2)</f>
        <v>0</v>
      </c>
      <c r="K141" s="216" t="s">
        <v>176</v>
      </c>
      <c r="L141" s="46"/>
      <c r="M141" s="221" t="s">
        <v>19</v>
      </c>
      <c r="N141" s="222" t="s">
        <v>48</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177</v>
      </c>
      <c r="AT141" s="225" t="s">
        <v>172</v>
      </c>
      <c r="AU141" s="225" t="s">
        <v>114</v>
      </c>
      <c r="AY141" s="19" t="s">
        <v>170</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177</v>
      </c>
      <c r="BM141" s="225" t="s">
        <v>1234</v>
      </c>
    </row>
    <row r="142" s="2" customFormat="1">
      <c r="A142" s="40"/>
      <c r="B142" s="41"/>
      <c r="C142" s="42"/>
      <c r="D142" s="227" t="s">
        <v>179</v>
      </c>
      <c r="E142" s="42"/>
      <c r="F142" s="228" t="s">
        <v>273</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179</v>
      </c>
      <c r="AU142" s="19" t="s">
        <v>114</v>
      </c>
    </row>
    <row r="143" s="13" customFormat="1">
      <c r="A143" s="13"/>
      <c r="B143" s="232"/>
      <c r="C143" s="233"/>
      <c r="D143" s="234" t="s">
        <v>181</v>
      </c>
      <c r="E143" s="235" t="s">
        <v>19</v>
      </c>
      <c r="F143" s="236" t="s">
        <v>1235</v>
      </c>
      <c r="G143" s="233"/>
      <c r="H143" s="237">
        <v>2.5499999999999998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181</v>
      </c>
      <c r="AU143" s="243" t="s">
        <v>114</v>
      </c>
      <c r="AV143" s="13" t="s">
        <v>85</v>
      </c>
      <c r="AW143" s="13" t="s">
        <v>37</v>
      </c>
      <c r="AX143" s="13" t="s">
        <v>77</v>
      </c>
      <c r="AY143" s="243" t="s">
        <v>170</v>
      </c>
    </row>
    <row r="144" s="13" customFormat="1">
      <c r="A144" s="13"/>
      <c r="B144" s="232"/>
      <c r="C144" s="233"/>
      <c r="D144" s="234" t="s">
        <v>181</v>
      </c>
      <c r="E144" s="235" t="s">
        <v>19</v>
      </c>
      <c r="F144" s="236" t="s">
        <v>1236</v>
      </c>
      <c r="G144" s="233"/>
      <c r="H144" s="237">
        <v>3.4100000000000001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181</v>
      </c>
      <c r="AU144" s="243" t="s">
        <v>114</v>
      </c>
      <c r="AV144" s="13" t="s">
        <v>85</v>
      </c>
      <c r="AW144" s="13" t="s">
        <v>37</v>
      </c>
      <c r="AX144" s="13" t="s">
        <v>77</v>
      </c>
      <c r="AY144" s="243" t="s">
        <v>170</v>
      </c>
    </row>
    <row r="145" s="13" customFormat="1">
      <c r="A145" s="13"/>
      <c r="B145" s="232"/>
      <c r="C145" s="233"/>
      <c r="D145" s="234" t="s">
        <v>181</v>
      </c>
      <c r="E145" s="235" t="s">
        <v>19</v>
      </c>
      <c r="F145" s="236" t="s">
        <v>1237</v>
      </c>
      <c r="G145" s="233"/>
      <c r="H145" s="237">
        <v>1.3100000000000001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181</v>
      </c>
      <c r="AU145" s="243" t="s">
        <v>114</v>
      </c>
      <c r="AV145" s="13" t="s">
        <v>85</v>
      </c>
      <c r="AW145" s="13" t="s">
        <v>37</v>
      </c>
      <c r="AX145" s="13" t="s">
        <v>77</v>
      </c>
      <c r="AY145" s="243" t="s">
        <v>170</v>
      </c>
    </row>
    <row r="146" s="13" customFormat="1">
      <c r="A146" s="13"/>
      <c r="B146" s="232"/>
      <c r="C146" s="233"/>
      <c r="D146" s="234" t="s">
        <v>181</v>
      </c>
      <c r="E146" s="235" t="s">
        <v>19</v>
      </c>
      <c r="F146" s="236" t="s">
        <v>1238</v>
      </c>
      <c r="G146" s="233"/>
      <c r="H146" s="237">
        <v>1.3100000000000001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181</v>
      </c>
      <c r="AU146" s="243" t="s">
        <v>114</v>
      </c>
      <c r="AV146" s="13" t="s">
        <v>85</v>
      </c>
      <c r="AW146" s="13" t="s">
        <v>37</v>
      </c>
      <c r="AX146" s="13" t="s">
        <v>77</v>
      </c>
      <c r="AY146" s="243" t="s">
        <v>170</v>
      </c>
    </row>
    <row r="147" s="13" customFormat="1">
      <c r="A147" s="13"/>
      <c r="B147" s="232"/>
      <c r="C147" s="233"/>
      <c r="D147" s="234" t="s">
        <v>181</v>
      </c>
      <c r="E147" s="235" t="s">
        <v>19</v>
      </c>
      <c r="F147" s="236" t="s">
        <v>1239</v>
      </c>
      <c r="G147" s="233"/>
      <c r="H147" s="237">
        <v>2.3599999999999999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181</v>
      </c>
      <c r="AU147" s="243" t="s">
        <v>114</v>
      </c>
      <c r="AV147" s="13" t="s">
        <v>85</v>
      </c>
      <c r="AW147" s="13" t="s">
        <v>37</v>
      </c>
      <c r="AX147" s="13" t="s">
        <v>77</v>
      </c>
      <c r="AY147" s="243" t="s">
        <v>170</v>
      </c>
    </row>
    <row r="148" s="13" customFormat="1">
      <c r="A148" s="13"/>
      <c r="B148" s="232"/>
      <c r="C148" s="233"/>
      <c r="D148" s="234" t="s">
        <v>181</v>
      </c>
      <c r="E148" s="235" t="s">
        <v>19</v>
      </c>
      <c r="F148" s="236" t="s">
        <v>1240</v>
      </c>
      <c r="G148" s="233"/>
      <c r="H148" s="237">
        <v>3.6400000000000001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181</v>
      </c>
      <c r="AU148" s="243" t="s">
        <v>114</v>
      </c>
      <c r="AV148" s="13" t="s">
        <v>85</v>
      </c>
      <c r="AW148" s="13" t="s">
        <v>37</v>
      </c>
      <c r="AX148" s="13" t="s">
        <v>77</v>
      </c>
      <c r="AY148" s="243" t="s">
        <v>170</v>
      </c>
    </row>
    <row r="149" s="13" customFormat="1">
      <c r="A149" s="13"/>
      <c r="B149" s="232"/>
      <c r="C149" s="233"/>
      <c r="D149" s="234" t="s">
        <v>181</v>
      </c>
      <c r="E149" s="235" t="s">
        <v>19</v>
      </c>
      <c r="F149" s="236" t="s">
        <v>1241</v>
      </c>
      <c r="G149" s="233"/>
      <c r="H149" s="237">
        <v>1.23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181</v>
      </c>
      <c r="AU149" s="243" t="s">
        <v>114</v>
      </c>
      <c r="AV149" s="13" t="s">
        <v>85</v>
      </c>
      <c r="AW149" s="13" t="s">
        <v>37</v>
      </c>
      <c r="AX149" s="13" t="s">
        <v>77</v>
      </c>
      <c r="AY149" s="243" t="s">
        <v>170</v>
      </c>
    </row>
    <row r="150" s="13" customFormat="1">
      <c r="A150" s="13"/>
      <c r="B150" s="232"/>
      <c r="C150" s="233"/>
      <c r="D150" s="234" t="s">
        <v>181</v>
      </c>
      <c r="E150" s="235" t="s">
        <v>19</v>
      </c>
      <c r="F150" s="236" t="s">
        <v>1242</v>
      </c>
      <c r="G150" s="233"/>
      <c r="H150" s="237">
        <v>3.3599999999999999</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181</v>
      </c>
      <c r="AU150" s="243" t="s">
        <v>114</v>
      </c>
      <c r="AV150" s="13" t="s">
        <v>85</v>
      </c>
      <c r="AW150" s="13" t="s">
        <v>37</v>
      </c>
      <c r="AX150" s="13" t="s">
        <v>77</v>
      </c>
      <c r="AY150" s="243" t="s">
        <v>170</v>
      </c>
    </row>
    <row r="151" s="14" customFormat="1">
      <c r="A151" s="14"/>
      <c r="B151" s="244"/>
      <c r="C151" s="245"/>
      <c r="D151" s="234" t="s">
        <v>181</v>
      </c>
      <c r="E151" s="246" t="s">
        <v>19</v>
      </c>
      <c r="F151" s="247" t="s">
        <v>183</v>
      </c>
      <c r="G151" s="245"/>
      <c r="H151" s="248">
        <v>19.170000000000002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181</v>
      </c>
      <c r="AU151" s="254" t="s">
        <v>114</v>
      </c>
      <c r="AV151" s="14" t="s">
        <v>177</v>
      </c>
      <c r="AW151" s="14" t="s">
        <v>37</v>
      </c>
      <c r="AX151" s="14" t="s">
        <v>81</v>
      </c>
      <c r="AY151" s="254" t="s">
        <v>170</v>
      </c>
    </row>
    <row r="152" s="12" customFormat="1" ht="20.88" customHeight="1">
      <c r="A152" s="12"/>
      <c r="B152" s="198"/>
      <c r="C152" s="199"/>
      <c r="D152" s="200" t="s">
        <v>76</v>
      </c>
      <c r="E152" s="212" t="s">
        <v>276</v>
      </c>
      <c r="F152" s="212" t="s">
        <v>277</v>
      </c>
      <c r="G152" s="199"/>
      <c r="H152" s="199"/>
      <c r="I152" s="202"/>
      <c r="J152" s="213">
        <f>BK152</f>
        <v>0</v>
      </c>
      <c r="K152" s="199"/>
      <c r="L152" s="204"/>
      <c r="M152" s="205"/>
      <c r="N152" s="206"/>
      <c r="O152" s="206"/>
      <c r="P152" s="207">
        <f>SUM(P153:P163)</f>
        <v>0</v>
      </c>
      <c r="Q152" s="206"/>
      <c r="R152" s="207">
        <f>SUM(R153:R163)</f>
        <v>0.0007668000000000001</v>
      </c>
      <c r="S152" s="206"/>
      <c r="T152" s="208">
        <f>SUM(T153:T163)</f>
        <v>0</v>
      </c>
      <c r="U152" s="12"/>
      <c r="V152" s="12"/>
      <c r="W152" s="12"/>
      <c r="X152" s="12"/>
      <c r="Y152" s="12"/>
      <c r="Z152" s="12"/>
      <c r="AA152" s="12"/>
      <c r="AB152" s="12"/>
      <c r="AC152" s="12"/>
      <c r="AD152" s="12"/>
      <c r="AE152" s="12"/>
      <c r="AR152" s="209" t="s">
        <v>81</v>
      </c>
      <c r="AT152" s="210" t="s">
        <v>76</v>
      </c>
      <c r="AU152" s="210" t="s">
        <v>85</v>
      </c>
      <c r="AY152" s="209" t="s">
        <v>170</v>
      </c>
      <c r="BK152" s="211">
        <f>SUM(BK153:BK163)</f>
        <v>0</v>
      </c>
    </row>
    <row r="153" s="2" customFormat="1" ht="37.8" customHeight="1">
      <c r="A153" s="40"/>
      <c r="B153" s="41"/>
      <c r="C153" s="214" t="s">
        <v>232</v>
      </c>
      <c r="D153" s="214" t="s">
        <v>172</v>
      </c>
      <c r="E153" s="215" t="s">
        <v>279</v>
      </c>
      <c r="F153" s="216" t="s">
        <v>280</v>
      </c>
      <c r="G153" s="217" t="s">
        <v>175</v>
      </c>
      <c r="H153" s="218">
        <v>19.170000000000002</v>
      </c>
      <c r="I153" s="219"/>
      <c r="J153" s="220">
        <f>ROUND(I153*H153,2)</f>
        <v>0</v>
      </c>
      <c r="K153" s="216" t="s">
        <v>176</v>
      </c>
      <c r="L153" s="46"/>
      <c r="M153" s="221" t="s">
        <v>19</v>
      </c>
      <c r="N153" s="222" t="s">
        <v>48</v>
      </c>
      <c r="O153" s="86"/>
      <c r="P153" s="223">
        <f>O153*H153</f>
        <v>0</v>
      </c>
      <c r="Q153" s="223">
        <v>4.0000000000000003E-05</v>
      </c>
      <c r="R153" s="223">
        <f>Q153*H153</f>
        <v>0.0007668000000000001</v>
      </c>
      <c r="S153" s="223">
        <v>0</v>
      </c>
      <c r="T153" s="224">
        <f>S153*H153</f>
        <v>0</v>
      </c>
      <c r="U153" s="40"/>
      <c r="V153" s="40"/>
      <c r="W153" s="40"/>
      <c r="X153" s="40"/>
      <c r="Y153" s="40"/>
      <c r="Z153" s="40"/>
      <c r="AA153" s="40"/>
      <c r="AB153" s="40"/>
      <c r="AC153" s="40"/>
      <c r="AD153" s="40"/>
      <c r="AE153" s="40"/>
      <c r="AR153" s="225" t="s">
        <v>177</v>
      </c>
      <c r="AT153" s="225" t="s">
        <v>172</v>
      </c>
      <c r="AU153" s="225" t="s">
        <v>114</v>
      </c>
      <c r="AY153" s="19" t="s">
        <v>170</v>
      </c>
      <c r="BE153" s="226">
        <f>IF(N153="základní",J153,0)</f>
        <v>0</v>
      </c>
      <c r="BF153" s="226">
        <f>IF(N153="snížená",J153,0)</f>
        <v>0</v>
      </c>
      <c r="BG153" s="226">
        <f>IF(N153="zákl. přenesená",J153,0)</f>
        <v>0</v>
      </c>
      <c r="BH153" s="226">
        <f>IF(N153="sníž. přenesená",J153,0)</f>
        <v>0</v>
      </c>
      <c r="BI153" s="226">
        <f>IF(N153="nulová",J153,0)</f>
        <v>0</v>
      </c>
      <c r="BJ153" s="19" t="s">
        <v>81</v>
      </c>
      <c r="BK153" s="226">
        <f>ROUND(I153*H153,2)</f>
        <v>0</v>
      </c>
      <c r="BL153" s="19" t="s">
        <v>177</v>
      </c>
      <c r="BM153" s="225" t="s">
        <v>1243</v>
      </c>
    </row>
    <row r="154" s="2" customFormat="1">
      <c r="A154" s="40"/>
      <c r="B154" s="41"/>
      <c r="C154" s="42"/>
      <c r="D154" s="227" t="s">
        <v>179</v>
      </c>
      <c r="E154" s="42"/>
      <c r="F154" s="228" t="s">
        <v>282</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179</v>
      </c>
      <c r="AU154" s="19" t="s">
        <v>114</v>
      </c>
    </row>
    <row r="155" s="13" customFormat="1">
      <c r="A155" s="13"/>
      <c r="B155" s="232"/>
      <c r="C155" s="233"/>
      <c r="D155" s="234" t="s">
        <v>181</v>
      </c>
      <c r="E155" s="235" t="s">
        <v>19</v>
      </c>
      <c r="F155" s="236" t="s">
        <v>1235</v>
      </c>
      <c r="G155" s="233"/>
      <c r="H155" s="237">
        <v>2.5499999999999998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181</v>
      </c>
      <c r="AU155" s="243" t="s">
        <v>114</v>
      </c>
      <c r="AV155" s="13" t="s">
        <v>85</v>
      </c>
      <c r="AW155" s="13" t="s">
        <v>37</v>
      </c>
      <c r="AX155" s="13" t="s">
        <v>77</v>
      </c>
      <c r="AY155" s="243" t="s">
        <v>170</v>
      </c>
    </row>
    <row r="156" s="13" customFormat="1">
      <c r="A156" s="13"/>
      <c r="B156" s="232"/>
      <c r="C156" s="233"/>
      <c r="D156" s="234" t="s">
        <v>181</v>
      </c>
      <c r="E156" s="235" t="s">
        <v>19</v>
      </c>
      <c r="F156" s="236" t="s">
        <v>1236</v>
      </c>
      <c r="G156" s="233"/>
      <c r="H156" s="237">
        <v>3.4100000000000001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181</v>
      </c>
      <c r="AU156" s="243" t="s">
        <v>114</v>
      </c>
      <c r="AV156" s="13" t="s">
        <v>85</v>
      </c>
      <c r="AW156" s="13" t="s">
        <v>37</v>
      </c>
      <c r="AX156" s="13" t="s">
        <v>77</v>
      </c>
      <c r="AY156" s="243" t="s">
        <v>170</v>
      </c>
    </row>
    <row r="157" s="13" customFormat="1">
      <c r="A157" s="13"/>
      <c r="B157" s="232"/>
      <c r="C157" s="233"/>
      <c r="D157" s="234" t="s">
        <v>181</v>
      </c>
      <c r="E157" s="235" t="s">
        <v>19</v>
      </c>
      <c r="F157" s="236" t="s">
        <v>1237</v>
      </c>
      <c r="G157" s="233"/>
      <c r="H157" s="237">
        <v>1.3100000000000001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181</v>
      </c>
      <c r="AU157" s="243" t="s">
        <v>114</v>
      </c>
      <c r="AV157" s="13" t="s">
        <v>85</v>
      </c>
      <c r="AW157" s="13" t="s">
        <v>37</v>
      </c>
      <c r="AX157" s="13" t="s">
        <v>77</v>
      </c>
      <c r="AY157" s="243" t="s">
        <v>170</v>
      </c>
    </row>
    <row r="158" s="13" customFormat="1">
      <c r="A158" s="13"/>
      <c r="B158" s="232"/>
      <c r="C158" s="233"/>
      <c r="D158" s="234" t="s">
        <v>181</v>
      </c>
      <c r="E158" s="235" t="s">
        <v>19</v>
      </c>
      <c r="F158" s="236" t="s">
        <v>1238</v>
      </c>
      <c r="G158" s="233"/>
      <c r="H158" s="237">
        <v>1.3100000000000001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181</v>
      </c>
      <c r="AU158" s="243" t="s">
        <v>114</v>
      </c>
      <c r="AV158" s="13" t="s">
        <v>85</v>
      </c>
      <c r="AW158" s="13" t="s">
        <v>37</v>
      </c>
      <c r="AX158" s="13" t="s">
        <v>77</v>
      </c>
      <c r="AY158" s="243" t="s">
        <v>170</v>
      </c>
    </row>
    <row r="159" s="13" customFormat="1">
      <c r="A159" s="13"/>
      <c r="B159" s="232"/>
      <c r="C159" s="233"/>
      <c r="D159" s="234" t="s">
        <v>181</v>
      </c>
      <c r="E159" s="235" t="s">
        <v>19</v>
      </c>
      <c r="F159" s="236" t="s">
        <v>1239</v>
      </c>
      <c r="G159" s="233"/>
      <c r="H159" s="237">
        <v>2.3599999999999999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181</v>
      </c>
      <c r="AU159" s="243" t="s">
        <v>114</v>
      </c>
      <c r="AV159" s="13" t="s">
        <v>85</v>
      </c>
      <c r="AW159" s="13" t="s">
        <v>37</v>
      </c>
      <c r="AX159" s="13" t="s">
        <v>77</v>
      </c>
      <c r="AY159" s="243" t="s">
        <v>170</v>
      </c>
    </row>
    <row r="160" s="13" customFormat="1">
      <c r="A160" s="13"/>
      <c r="B160" s="232"/>
      <c r="C160" s="233"/>
      <c r="D160" s="234" t="s">
        <v>181</v>
      </c>
      <c r="E160" s="235" t="s">
        <v>19</v>
      </c>
      <c r="F160" s="236" t="s">
        <v>1240</v>
      </c>
      <c r="G160" s="233"/>
      <c r="H160" s="237">
        <v>3.6400000000000001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181</v>
      </c>
      <c r="AU160" s="243" t="s">
        <v>114</v>
      </c>
      <c r="AV160" s="13" t="s">
        <v>85</v>
      </c>
      <c r="AW160" s="13" t="s">
        <v>37</v>
      </c>
      <c r="AX160" s="13" t="s">
        <v>77</v>
      </c>
      <c r="AY160" s="243" t="s">
        <v>170</v>
      </c>
    </row>
    <row r="161" s="13" customFormat="1">
      <c r="A161" s="13"/>
      <c r="B161" s="232"/>
      <c r="C161" s="233"/>
      <c r="D161" s="234" t="s">
        <v>181</v>
      </c>
      <c r="E161" s="235" t="s">
        <v>19</v>
      </c>
      <c r="F161" s="236" t="s">
        <v>1241</v>
      </c>
      <c r="G161" s="233"/>
      <c r="H161" s="237">
        <v>1.23</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181</v>
      </c>
      <c r="AU161" s="243" t="s">
        <v>114</v>
      </c>
      <c r="AV161" s="13" t="s">
        <v>85</v>
      </c>
      <c r="AW161" s="13" t="s">
        <v>37</v>
      </c>
      <c r="AX161" s="13" t="s">
        <v>77</v>
      </c>
      <c r="AY161" s="243" t="s">
        <v>170</v>
      </c>
    </row>
    <row r="162" s="13" customFormat="1">
      <c r="A162" s="13"/>
      <c r="B162" s="232"/>
      <c r="C162" s="233"/>
      <c r="D162" s="234" t="s">
        <v>181</v>
      </c>
      <c r="E162" s="235" t="s">
        <v>19</v>
      </c>
      <c r="F162" s="236" t="s">
        <v>1242</v>
      </c>
      <c r="G162" s="233"/>
      <c r="H162" s="237">
        <v>3.3599999999999999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181</v>
      </c>
      <c r="AU162" s="243" t="s">
        <v>114</v>
      </c>
      <c r="AV162" s="13" t="s">
        <v>85</v>
      </c>
      <c r="AW162" s="13" t="s">
        <v>37</v>
      </c>
      <c r="AX162" s="13" t="s">
        <v>77</v>
      </c>
      <c r="AY162" s="243" t="s">
        <v>170</v>
      </c>
    </row>
    <row r="163" s="14" customFormat="1">
      <c r="A163" s="14"/>
      <c r="B163" s="244"/>
      <c r="C163" s="245"/>
      <c r="D163" s="234" t="s">
        <v>181</v>
      </c>
      <c r="E163" s="246" t="s">
        <v>19</v>
      </c>
      <c r="F163" s="247" t="s">
        <v>183</v>
      </c>
      <c r="G163" s="245"/>
      <c r="H163" s="248">
        <v>19.170000000000002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181</v>
      </c>
      <c r="AU163" s="254" t="s">
        <v>114</v>
      </c>
      <c r="AV163" s="14" t="s">
        <v>177</v>
      </c>
      <c r="AW163" s="14" t="s">
        <v>37</v>
      </c>
      <c r="AX163" s="14" t="s">
        <v>81</v>
      </c>
      <c r="AY163" s="254" t="s">
        <v>170</v>
      </c>
    </row>
    <row r="164" s="12" customFormat="1" ht="20.88" customHeight="1">
      <c r="A164" s="12"/>
      <c r="B164" s="198"/>
      <c r="C164" s="199"/>
      <c r="D164" s="200" t="s">
        <v>76</v>
      </c>
      <c r="E164" s="212" t="s">
        <v>283</v>
      </c>
      <c r="F164" s="212" t="s">
        <v>284</v>
      </c>
      <c r="G164" s="199"/>
      <c r="H164" s="199"/>
      <c r="I164" s="202"/>
      <c r="J164" s="213">
        <f>BK164</f>
        <v>0</v>
      </c>
      <c r="K164" s="199"/>
      <c r="L164" s="204"/>
      <c r="M164" s="205"/>
      <c r="N164" s="206"/>
      <c r="O164" s="206"/>
      <c r="P164" s="207">
        <f>SUM(P165:P168)</f>
        <v>0</v>
      </c>
      <c r="Q164" s="206"/>
      <c r="R164" s="207">
        <f>SUM(R165:R168)</f>
        <v>0</v>
      </c>
      <c r="S164" s="206"/>
      <c r="T164" s="208">
        <f>SUM(T165:T168)</f>
        <v>0.10746399999999999</v>
      </c>
      <c r="U164" s="12"/>
      <c r="V164" s="12"/>
      <c r="W164" s="12"/>
      <c r="X164" s="12"/>
      <c r="Y164" s="12"/>
      <c r="Z164" s="12"/>
      <c r="AA164" s="12"/>
      <c r="AB164" s="12"/>
      <c r="AC164" s="12"/>
      <c r="AD164" s="12"/>
      <c r="AE164" s="12"/>
      <c r="AR164" s="209" t="s">
        <v>81</v>
      </c>
      <c r="AT164" s="210" t="s">
        <v>76</v>
      </c>
      <c r="AU164" s="210" t="s">
        <v>85</v>
      </c>
      <c r="AY164" s="209" t="s">
        <v>170</v>
      </c>
      <c r="BK164" s="211">
        <f>SUM(BK165:BK168)</f>
        <v>0</v>
      </c>
    </row>
    <row r="165" s="2" customFormat="1" ht="37.8" customHeight="1">
      <c r="A165" s="40"/>
      <c r="B165" s="41"/>
      <c r="C165" s="214" t="s">
        <v>237</v>
      </c>
      <c r="D165" s="214" t="s">
        <v>172</v>
      </c>
      <c r="E165" s="215" t="s">
        <v>293</v>
      </c>
      <c r="F165" s="216" t="s">
        <v>294</v>
      </c>
      <c r="G165" s="217" t="s">
        <v>175</v>
      </c>
      <c r="H165" s="218">
        <v>1.4139999999999999</v>
      </c>
      <c r="I165" s="219"/>
      <c r="J165" s="220">
        <f>ROUND(I165*H165,2)</f>
        <v>0</v>
      </c>
      <c r="K165" s="216" t="s">
        <v>176</v>
      </c>
      <c r="L165" s="46"/>
      <c r="M165" s="221" t="s">
        <v>19</v>
      </c>
      <c r="N165" s="222" t="s">
        <v>48</v>
      </c>
      <c r="O165" s="86"/>
      <c r="P165" s="223">
        <f>O165*H165</f>
        <v>0</v>
      </c>
      <c r="Q165" s="223">
        <v>0</v>
      </c>
      <c r="R165" s="223">
        <f>Q165*H165</f>
        <v>0</v>
      </c>
      <c r="S165" s="223">
        <v>0.075999999999999998</v>
      </c>
      <c r="T165" s="224">
        <f>S165*H165</f>
        <v>0.10746399999999999</v>
      </c>
      <c r="U165" s="40"/>
      <c r="V165" s="40"/>
      <c r="W165" s="40"/>
      <c r="X165" s="40"/>
      <c r="Y165" s="40"/>
      <c r="Z165" s="40"/>
      <c r="AA165" s="40"/>
      <c r="AB165" s="40"/>
      <c r="AC165" s="40"/>
      <c r="AD165" s="40"/>
      <c r="AE165" s="40"/>
      <c r="AR165" s="225" t="s">
        <v>177</v>
      </c>
      <c r="AT165" s="225" t="s">
        <v>172</v>
      </c>
      <c r="AU165" s="225" t="s">
        <v>114</v>
      </c>
      <c r="AY165" s="19" t="s">
        <v>170</v>
      </c>
      <c r="BE165" s="226">
        <f>IF(N165="základní",J165,0)</f>
        <v>0</v>
      </c>
      <c r="BF165" s="226">
        <f>IF(N165="snížená",J165,0)</f>
        <v>0</v>
      </c>
      <c r="BG165" s="226">
        <f>IF(N165="zákl. přenesená",J165,0)</f>
        <v>0</v>
      </c>
      <c r="BH165" s="226">
        <f>IF(N165="sníž. přenesená",J165,0)</f>
        <v>0</v>
      </c>
      <c r="BI165" s="226">
        <f>IF(N165="nulová",J165,0)</f>
        <v>0</v>
      </c>
      <c r="BJ165" s="19" t="s">
        <v>81</v>
      </c>
      <c r="BK165" s="226">
        <f>ROUND(I165*H165,2)</f>
        <v>0</v>
      </c>
      <c r="BL165" s="19" t="s">
        <v>177</v>
      </c>
      <c r="BM165" s="225" t="s">
        <v>1244</v>
      </c>
    </row>
    <row r="166" s="2" customFormat="1">
      <c r="A166" s="40"/>
      <c r="B166" s="41"/>
      <c r="C166" s="42"/>
      <c r="D166" s="227" t="s">
        <v>179</v>
      </c>
      <c r="E166" s="42"/>
      <c r="F166" s="228" t="s">
        <v>296</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179</v>
      </c>
      <c r="AU166" s="19" t="s">
        <v>114</v>
      </c>
    </row>
    <row r="167" s="13" customFormat="1">
      <c r="A167" s="13"/>
      <c r="B167" s="232"/>
      <c r="C167" s="233"/>
      <c r="D167" s="234" t="s">
        <v>181</v>
      </c>
      <c r="E167" s="235" t="s">
        <v>19</v>
      </c>
      <c r="F167" s="236" t="s">
        <v>182</v>
      </c>
      <c r="G167" s="233"/>
      <c r="H167" s="237">
        <v>1.4139999999999999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181</v>
      </c>
      <c r="AU167" s="243" t="s">
        <v>114</v>
      </c>
      <c r="AV167" s="13" t="s">
        <v>85</v>
      </c>
      <c r="AW167" s="13" t="s">
        <v>37</v>
      </c>
      <c r="AX167" s="13" t="s">
        <v>77</v>
      </c>
      <c r="AY167" s="243" t="s">
        <v>170</v>
      </c>
    </row>
    <row r="168" s="14" customFormat="1">
      <c r="A168" s="14"/>
      <c r="B168" s="244"/>
      <c r="C168" s="245"/>
      <c r="D168" s="234" t="s">
        <v>181</v>
      </c>
      <c r="E168" s="246" t="s">
        <v>19</v>
      </c>
      <c r="F168" s="247" t="s">
        <v>183</v>
      </c>
      <c r="G168" s="245"/>
      <c r="H168" s="248">
        <v>1.4139999999999999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181</v>
      </c>
      <c r="AU168" s="254" t="s">
        <v>114</v>
      </c>
      <c r="AV168" s="14" t="s">
        <v>177</v>
      </c>
      <c r="AW168" s="14" t="s">
        <v>37</v>
      </c>
      <c r="AX168" s="14" t="s">
        <v>81</v>
      </c>
      <c r="AY168" s="254" t="s">
        <v>170</v>
      </c>
    </row>
    <row r="169" s="12" customFormat="1" ht="20.88" customHeight="1">
      <c r="A169" s="12"/>
      <c r="B169" s="198"/>
      <c r="C169" s="199"/>
      <c r="D169" s="200" t="s">
        <v>76</v>
      </c>
      <c r="E169" s="212" t="s">
        <v>300</v>
      </c>
      <c r="F169" s="212" t="s">
        <v>301</v>
      </c>
      <c r="G169" s="199"/>
      <c r="H169" s="199"/>
      <c r="I169" s="202"/>
      <c r="J169" s="213">
        <f>BK169</f>
        <v>0</v>
      </c>
      <c r="K169" s="199"/>
      <c r="L169" s="204"/>
      <c r="M169" s="205"/>
      <c r="N169" s="206"/>
      <c r="O169" s="206"/>
      <c r="P169" s="207">
        <f>SUM(P170:P173)</f>
        <v>0</v>
      </c>
      <c r="Q169" s="206"/>
      <c r="R169" s="207">
        <f>SUM(R170:R173)</f>
        <v>0</v>
      </c>
      <c r="S169" s="206"/>
      <c r="T169" s="208">
        <f>SUM(T170:T173)</f>
        <v>0.38745000000000002</v>
      </c>
      <c r="U169" s="12"/>
      <c r="V169" s="12"/>
      <c r="W169" s="12"/>
      <c r="X169" s="12"/>
      <c r="Y169" s="12"/>
      <c r="Z169" s="12"/>
      <c r="AA169" s="12"/>
      <c r="AB169" s="12"/>
      <c r="AC169" s="12"/>
      <c r="AD169" s="12"/>
      <c r="AE169" s="12"/>
      <c r="AR169" s="209" t="s">
        <v>81</v>
      </c>
      <c r="AT169" s="210" t="s">
        <v>76</v>
      </c>
      <c r="AU169" s="210" t="s">
        <v>85</v>
      </c>
      <c r="AY169" s="209" t="s">
        <v>170</v>
      </c>
      <c r="BK169" s="211">
        <f>SUM(BK170:BK173)</f>
        <v>0</v>
      </c>
    </row>
    <row r="170" s="2" customFormat="1" ht="55.5" customHeight="1">
      <c r="A170" s="40"/>
      <c r="B170" s="41"/>
      <c r="C170" s="214" t="s">
        <v>245</v>
      </c>
      <c r="D170" s="214" t="s">
        <v>172</v>
      </c>
      <c r="E170" s="215" t="s">
        <v>1245</v>
      </c>
      <c r="F170" s="216" t="s">
        <v>1246</v>
      </c>
      <c r="G170" s="217" t="s">
        <v>175</v>
      </c>
      <c r="H170" s="218">
        <v>1.4350000000000001</v>
      </c>
      <c r="I170" s="219"/>
      <c r="J170" s="220">
        <f>ROUND(I170*H170,2)</f>
        <v>0</v>
      </c>
      <c r="K170" s="216" t="s">
        <v>176</v>
      </c>
      <c r="L170" s="46"/>
      <c r="M170" s="221" t="s">
        <v>19</v>
      </c>
      <c r="N170" s="222" t="s">
        <v>48</v>
      </c>
      <c r="O170" s="86"/>
      <c r="P170" s="223">
        <f>O170*H170</f>
        <v>0</v>
      </c>
      <c r="Q170" s="223">
        <v>0</v>
      </c>
      <c r="R170" s="223">
        <f>Q170*H170</f>
        <v>0</v>
      </c>
      <c r="S170" s="223">
        <v>0.27000000000000002</v>
      </c>
      <c r="T170" s="224">
        <f>S170*H170</f>
        <v>0.38745000000000002</v>
      </c>
      <c r="U170" s="40"/>
      <c r="V170" s="40"/>
      <c r="W170" s="40"/>
      <c r="X170" s="40"/>
      <c r="Y170" s="40"/>
      <c r="Z170" s="40"/>
      <c r="AA170" s="40"/>
      <c r="AB170" s="40"/>
      <c r="AC170" s="40"/>
      <c r="AD170" s="40"/>
      <c r="AE170" s="40"/>
      <c r="AR170" s="225" t="s">
        <v>177</v>
      </c>
      <c r="AT170" s="225" t="s">
        <v>172</v>
      </c>
      <c r="AU170" s="225" t="s">
        <v>114</v>
      </c>
      <c r="AY170" s="19" t="s">
        <v>170</v>
      </c>
      <c r="BE170" s="226">
        <f>IF(N170="základní",J170,0)</f>
        <v>0</v>
      </c>
      <c r="BF170" s="226">
        <f>IF(N170="snížená",J170,0)</f>
        <v>0</v>
      </c>
      <c r="BG170" s="226">
        <f>IF(N170="zákl. přenesená",J170,0)</f>
        <v>0</v>
      </c>
      <c r="BH170" s="226">
        <f>IF(N170="sníž. přenesená",J170,0)</f>
        <v>0</v>
      </c>
      <c r="BI170" s="226">
        <f>IF(N170="nulová",J170,0)</f>
        <v>0</v>
      </c>
      <c r="BJ170" s="19" t="s">
        <v>81</v>
      </c>
      <c r="BK170" s="226">
        <f>ROUND(I170*H170,2)</f>
        <v>0</v>
      </c>
      <c r="BL170" s="19" t="s">
        <v>177</v>
      </c>
      <c r="BM170" s="225" t="s">
        <v>1247</v>
      </c>
    </row>
    <row r="171" s="2" customFormat="1">
      <c r="A171" s="40"/>
      <c r="B171" s="41"/>
      <c r="C171" s="42"/>
      <c r="D171" s="227" t="s">
        <v>179</v>
      </c>
      <c r="E171" s="42"/>
      <c r="F171" s="228" t="s">
        <v>1248</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179</v>
      </c>
      <c r="AU171" s="19" t="s">
        <v>114</v>
      </c>
    </row>
    <row r="172" s="13" customFormat="1">
      <c r="A172" s="13"/>
      <c r="B172" s="232"/>
      <c r="C172" s="233"/>
      <c r="D172" s="234" t="s">
        <v>181</v>
      </c>
      <c r="E172" s="235" t="s">
        <v>19</v>
      </c>
      <c r="F172" s="236" t="s">
        <v>1249</v>
      </c>
      <c r="G172" s="233"/>
      <c r="H172" s="237">
        <v>1.4350000000000001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181</v>
      </c>
      <c r="AU172" s="243" t="s">
        <v>114</v>
      </c>
      <c r="AV172" s="13" t="s">
        <v>85</v>
      </c>
      <c r="AW172" s="13" t="s">
        <v>37</v>
      </c>
      <c r="AX172" s="13" t="s">
        <v>77</v>
      </c>
      <c r="AY172" s="243" t="s">
        <v>170</v>
      </c>
    </row>
    <row r="173" s="14" customFormat="1">
      <c r="A173" s="14"/>
      <c r="B173" s="244"/>
      <c r="C173" s="245"/>
      <c r="D173" s="234" t="s">
        <v>181</v>
      </c>
      <c r="E173" s="246" t="s">
        <v>19</v>
      </c>
      <c r="F173" s="247" t="s">
        <v>183</v>
      </c>
      <c r="G173" s="245"/>
      <c r="H173" s="248">
        <v>1.4350000000000001</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181</v>
      </c>
      <c r="AU173" s="254" t="s">
        <v>114</v>
      </c>
      <c r="AV173" s="14" t="s">
        <v>177</v>
      </c>
      <c r="AW173" s="14" t="s">
        <v>37</v>
      </c>
      <c r="AX173" s="14" t="s">
        <v>81</v>
      </c>
      <c r="AY173" s="254" t="s">
        <v>170</v>
      </c>
    </row>
    <row r="174" s="12" customFormat="1" ht="22.8" customHeight="1">
      <c r="A174" s="12"/>
      <c r="B174" s="198"/>
      <c r="C174" s="199"/>
      <c r="D174" s="200" t="s">
        <v>76</v>
      </c>
      <c r="E174" s="212" t="s">
        <v>318</v>
      </c>
      <c r="F174" s="212" t="s">
        <v>319</v>
      </c>
      <c r="G174" s="199"/>
      <c r="H174" s="199"/>
      <c r="I174" s="202"/>
      <c r="J174" s="213">
        <f>BK174</f>
        <v>0</v>
      </c>
      <c r="K174" s="199"/>
      <c r="L174" s="204"/>
      <c r="M174" s="205"/>
      <c r="N174" s="206"/>
      <c r="O174" s="206"/>
      <c r="P174" s="207">
        <f>SUM(P175:P188)</f>
        <v>0</v>
      </c>
      <c r="Q174" s="206"/>
      <c r="R174" s="207">
        <f>SUM(R175:R188)</f>
        <v>0</v>
      </c>
      <c r="S174" s="206"/>
      <c r="T174" s="208">
        <f>SUM(T175:T188)</f>
        <v>0</v>
      </c>
      <c r="U174" s="12"/>
      <c r="V174" s="12"/>
      <c r="W174" s="12"/>
      <c r="X174" s="12"/>
      <c r="Y174" s="12"/>
      <c r="Z174" s="12"/>
      <c r="AA174" s="12"/>
      <c r="AB174" s="12"/>
      <c r="AC174" s="12"/>
      <c r="AD174" s="12"/>
      <c r="AE174" s="12"/>
      <c r="AR174" s="209" t="s">
        <v>81</v>
      </c>
      <c r="AT174" s="210" t="s">
        <v>76</v>
      </c>
      <c r="AU174" s="210" t="s">
        <v>81</v>
      </c>
      <c r="AY174" s="209" t="s">
        <v>170</v>
      </c>
      <c r="BK174" s="211">
        <f>SUM(BK175:BK188)</f>
        <v>0</v>
      </c>
    </row>
    <row r="175" s="2" customFormat="1" ht="44.25" customHeight="1">
      <c r="A175" s="40"/>
      <c r="B175" s="41"/>
      <c r="C175" s="214" t="s">
        <v>8</v>
      </c>
      <c r="D175" s="214" t="s">
        <v>172</v>
      </c>
      <c r="E175" s="215" t="s">
        <v>320</v>
      </c>
      <c r="F175" s="216" t="s">
        <v>321</v>
      </c>
      <c r="G175" s="217" t="s">
        <v>322</v>
      </c>
      <c r="H175" s="218">
        <v>2.0960000000000001</v>
      </c>
      <c r="I175" s="219"/>
      <c r="J175" s="220">
        <f>ROUND(I175*H175,2)</f>
        <v>0</v>
      </c>
      <c r="K175" s="216" t="s">
        <v>176</v>
      </c>
      <c r="L175" s="46"/>
      <c r="M175" s="221" t="s">
        <v>19</v>
      </c>
      <c r="N175" s="222" t="s">
        <v>48</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177</v>
      </c>
      <c r="AT175" s="225" t="s">
        <v>172</v>
      </c>
      <c r="AU175" s="225" t="s">
        <v>85</v>
      </c>
      <c r="AY175" s="19" t="s">
        <v>170</v>
      </c>
      <c r="BE175" s="226">
        <f>IF(N175="základní",J175,0)</f>
        <v>0</v>
      </c>
      <c r="BF175" s="226">
        <f>IF(N175="snížená",J175,0)</f>
        <v>0</v>
      </c>
      <c r="BG175" s="226">
        <f>IF(N175="zákl. přenesená",J175,0)</f>
        <v>0</v>
      </c>
      <c r="BH175" s="226">
        <f>IF(N175="sníž. přenesená",J175,0)</f>
        <v>0</v>
      </c>
      <c r="BI175" s="226">
        <f>IF(N175="nulová",J175,0)</f>
        <v>0</v>
      </c>
      <c r="BJ175" s="19" t="s">
        <v>81</v>
      </c>
      <c r="BK175" s="226">
        <f>ROUND(I175*H175,2)</f>
        <v>0</v>
      </c>
      <c r="BL175" s="19" t="s">
        <v>177</v>
      </c>
      <c r="BM175" s="225" t="s">
        <v>1250</v>
      </c>
    </row>
    <row r="176" s="2" customFormat="1">
      <c r="A176" s="40"/>
      <c r="B176" s="41"/>
      <c r="C176" s="42"/>
      <c r="D176" s="227" t="s">
        <v>179</v>
      </c>
      <c r="E176" s="42"/>
      <c r="F176" s="228" t="s">
        <v>324</v>
      </c>
      <c r="G176" s="42"/>
      <c r="H176" s="42"/>
      <c r="I176" s="229"/>
      <c r="J176" s="42"/>
      <c r="K176" s="42"/>
      <c r="L176" s="46"/>
      <c r="M176" s="230"/>
      <c r="N176" s="231"/>
      <c r="O176" s="86"/>
      <c r="P176" s="86"/>
      <c r="Q176" s="86"/>
      <c r="R176" s="86"/>
      <c r="S176" s="86"/>
      <c r="T176" s="87"/>
      <c r="U176" s="40"/>
      <c r="V176" s="40"/>
      <c r="W176" s="40"/>
      <c r="X176" s="40"/>
      <c r="Y176" s="40"/>
      <c r="Z176" s="40"/>
      <c r="AA176" s="40"/>
      <c r="AB176" s="40"/>
      <c r="AC176" s="40"/>
      <c r="AD176" s="40"/>
      <c r="AE176" s="40"/>
      <c r="AT176" s="19" t="s">
        <v>179</v>
      </c>
      <c r="AU176" s="19" t="s">
        <v>85</v>
      </c>
    </row>
    <row r="177" s="2" customFormat="1" ht="62.7" customHeight="1">
      <c r="A177" s="40"/>
      <c r="B177" s="41"/>
      <c r="C177" s="214" t="s">
        <v>254</v>
      </c>
      <c r="D177" s="214" t="s">
        <v>172</v>
      </c>
      <c r="E177" s="215" t="s">
        <v>326</v>
      </c>
      <c r="F177" s="216" t="s">
        <v>327</v>
      </c>
      <c r="G177" s="217" t="s">
        <v>322</v>
      </c>
      <c r="H177" s="218">
        <v>10.48</v>
      </c>
      <c r="I177" s="219"/>
      <c r="J177" s="220">
        <f>ROUND(I177*H177,2)</f>
        <v>0</v>
      </c>
      <c r="K177" s="216" t="s">
        <v>176</v>
      </c>
      <c r="L177" s="46"/>
      <c r="M177" s="221" t="s">
        <v>19</v>
      </c>
      <c r="N177" s="222" t="s">
        <v>48</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177</v>
      </c>
      <c r="AT177" s="225" t="s">
        <v>172</v>
      </c>
      <c r="AU177" s="225" t="s">
        <v>85</v>
      </c>
      <c r="AY177" s="19" t="s">
        <v>170</v>
      </c>
      <c r="BE177" s="226">
        <f>IF(N177="základní",J177,0)</f>
        <v>0</v>
      </c>
      <c r="BF177" s="226">
        <f>IF(N177="snížená",J177,0)</f>
        <v>0</v>
      </c>
      <c r="BG177" s="226">
        <f>IF(N177="zákl. přenesená",J177,0)</f>
        <v>0</v>
      </c>
      <c r="BH177" s="226">
        <f>IF(N177="sníž. přenesená",J177,0)</f>
        <v>0</v>
      </c>
      <c r="BI177" s="226">
        <f>IF(N177="nulová",J177,0)</f>
        <v>0</v>
      </c>
      <c r="BJ177" s="19" t="s">
        <v>81</v>
      </c>
      <c r="BK177" s="226">
        <f>ROUND(I177*H177,2)</f>
        <v>0</v>
      </c>
      <c r="BL177" s="19" t="s">
        <v>177</v>
      </c>
      <c r="BM177" s="225" t="s">
        <v>1251</v>
      </c>
    </row>
    <row r="178" s="2" customFormat="1">
      <c r="A178" s="40"/>
      <c r="B178" s="41"/>
      <c r="C178" s="42"/>
      <c r="D178" s="227" t="s">
        <v>179</v>
      </c>
      <c r="E178" s="42"/>
      <c r="F178" s="228" t="s">
        <v>329</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179</v>
      </c>
      <c r="AU178" s="19" t="s">
        <v>85</v>
      </c>
    </row>
    <row r="179" s="13" customFormat="1">
      <c r="A179" s="13"/>
      <c r="B179" s="232"/>
      <c r="C179" s="233"/>
      <c r="D179" s="234" t="s">
        <v>181</v>
      </c>
      <c r="E179" s="233"/>
      <c r="F179" s="236" t="s">
        <v>1252</v>
      </c>
      <c r="G179" s="233"/>
      <c r="H179" s="237">
        <v>10.48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181</v>
      </c>
      <c r="AU179" s="243" t="s">
        <v>85</v>
      </c>
      <c r="AV179" s="13" t="s">
        <v>85</v>
      </c>
      <c r="AW179" s="13" t="s">
        <v>4</v>
      </c>
      <c r="AX179" s="13" t="s">
        <v>81</v>
      </c>
      <c r="AY179" s="243" t="s">
        <v>170</v>
      </c>
    </row>
    <row r="180" s="2" customFormat="1" ht="16.5" customHeight="1">
      <c r="A180" s="40"/>
      <c r="B180" s="41"/>
      <c r="C180" s="214" t="s">
        <v>259</v>
      </c>
      <c r="D180" s="214" t="s">
        <v>172</v>
      </c>
      <c r="E180" s="215" t="s">
        <v>332</v>
      </c>
      <c r="F180" s="216" t="s">
        <v>333</v>
      </c>
      <c r="G180" s="217" t="s">
        <v>322</v>
      </c>
      <c r="H180" s="218">
        <v>2.0960000000000001</v>
      </c>
      <c r="I180" s="219"/>
      <c r="J180" s="220">
        <f>ROUND(I180*H180,2)</f>
        <v>0</v>
      </c>
      <c r="K180" s="216" t="s">
        <v>176</v>
      </c>
      <c r="L180" s="46"/>
      <c r="M180" s="221" t="s">
        <v>19</v>
      </c>
      <c r="N180" s="222" t="s">
        <v>48</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177</v>
      </c>
      <c r="AT180" s="225" t="s">
        <v>172</v>
      </c>
      <c r="AU180" s="225" t="s">
        <v>85</v>
      </c>
      <c r="AY180" s="19" t="s">
        <v>170</v>
      </c>
      <c r="BE180" s="226">
        <f>IF(N180="základní",J180,0)</f>
        <v>0</v>
      </c>
      <c r="BF180" s="226">
        <f>IF(N180="snížená",J180,0)</f>
        <v>0</v>
      </c>
      <c r="BG180" s="226">
        <f>IF(N180="zákl. přenesená",J180,0)</f>
        <v>0</v>
      </c>
      <c r="BH180" s="226">
        <f>IF(N180="sníž. přenesená",J180,0)</f>
        <v>0</v>
      </c>
      <c r="BI180" s="226">
        <f>IF(N180="nulová",J180,0)</f>
        <v>0</v>
      </c>
      <c r="BJ180" s="19" t="s">
        <v>81</v>
      </c>
      <c r="BK180" s="226">
        <f>ROUND(I180*H180,2)</f>
        <v>0</v>
      </c>
      <c r="BL180" s="19" t="s">
        <v>177</v>
      </c>
      <c r="BM180" s="225" t="s">
        <v>1253</v>
      </c>
    </row>
    <row r="181" s="2" customFormat="1">
      <c r="A181" s="40"/>
      <c r="B181" s="41"/>
      <c r="C181" s="42"/>
      <c r="D181" s="227" t="s">
        <v>179</v>
      </c>
      <c r="E181" s="42"/>
      <c r="F181" s="228" t="s">
        <v>335</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179</v>
      </c>
      <c r="AU181" s="19" t="s">
        <v>85</v>
      </c>
    </row>
    <row r="182" s="2" customFormat="1" ht="33" customHeight="1">
      <c r="A182" s="40"/>
      <c r="B182" s="41"/>
      <c r="C182" s="214" t="s">
        <v>269</v>
      </c>
      <c r="D182" s="214" t="s">
        <v>172</v>
      </c>
      <c r="E182" s="215" t="s">
        <v>337</v>
      </c>
      <c r="F182" s="216" t="s">
        <v>338</v>
      </c>
      <c r="G182" s="217" t="s">
        <v>322</v>
      </c>
      <c r="H182" s="218">
        <v>2.0960000000000001</v>
      </c>
      <c r="I182" s="219"/>
      <c r="J182" s="220">
        <f>ROUND(I182*H182,2)</f>
        <v>0</v>
      </c>
      <c r="K182" s="216" t="s">
        <v>176</v>
      </c>
      <c r="L182" s="46"/>
      <c r="M182" s="221" t="s">
        <v>19</v>
      </c>
      <c r="N182" s="222" t="s">
        <v>48</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177</v>
      </c>
      <c r="AT182" s="225" t="s">
        <v>172</v>
      </c>
      <c r="AU182" s="225" t="s">
        <v>85</v>
      </c>
      <c r="AY182" s="19" t="s">
        <v>170</v>
      </c>
      <c r="BE182" s="226">
        <f>IF(N182="základní",J182,0)</f>
        <v>0</v>
      </c>
      <c r="BF182" s="226">
        <f>IF(N182="snížená",J182,0)</f>
        <v>0</v>
      </c>
      <c r="BG182" s="226">
        <f>IF(N182="zákl. přenesená",J182,0)</f>
        <v>0</v>
      </c>
      <c r="BH182" s="226">
        <f>IF(N182="sníž. přenesená",J182,0)</f>
        <v>0</v>
      </c>
      <c r="BI182" s="226">
        <f>IF(N182="nulová",J182,0)</f>
        <v>0</v>
      </c>
      <c r="BJ182" s="19" t="s">
        <v>81</v>
      </c>
      <c r="BK182" s="226">
        <f>ROUND(I182*H182,2)</f>
        <v>0</v>
      </c>
      <c r="BL182" s="19" t="s">
        <v>177</v>
      </c>
      <c r="BM182" s="225" t="s">
        <v>1254</v>
      </c>
    </row>
    <row r="183" s="2" customFormat="1">
      <c r="A183" s="40"/>
      <c r="B183" s="41"/>
      <c r="C183" s="42"/>
      <c r="D183" s="227" t="s">
        <v>179</v>
      </c>
      <c r="E183" s="42"/>
      <c r="F183" s="228" t="s">
        <v>340</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179</v>
      </c>
      <c r="AU183" s="19" t="s">
        <v>85</v>
      </c>
    </row>
    <row r="184" s="2" customFormat="1" ht="24.15" customHeight="1">
      <c r="A184" s="40"/>
      <c r="B184" s="41"/>
      <c r="C184" s="214" t="s">
        <v>278</v>
      </c>
      <c r="D184" s="214" t="s">
        <v>172</v>
      </c>
      <c r="E184" s="215" t="s">
        <v>342</v>
      </c>
      <c r="F184" s="216" t="s">
        <v>343</v>
      </c>
      <c r="G184" s="217" t="s">
        <v>322</v>
      </c>
      <c r="H184" s="218">
        <v>39.823999999999998</v>
      </c>
      <c r="I184" s="219"/>
      <c r="J184" s="220">
        <f>ROUND(I184*H184,2)</f>
        <v>0</v>
      </c>
      <c r="K184" s="216" t="s">
        <v>176</v>
      </c>
      <c r="L184" s="46"/>
      <c r="M184" s="221" t="s">
        <v>19</v>
      </c>
      <c r="N184" s="222" t="s">
        <v>48</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177</v>
      </c>
      <c r="AT184" s="225" t="s">
        <v>172</v>
      </c>
      <c r="AU184" s="225" t="s">
        <v>85</v>
      </c>
      <c r="AY184" s="19" t="s">
        <v>170</v>
      </c>
      <c r="BE184" s="226">
        <f>IF(N184="základní",J184,0)</f>
        <v>0</v>
      </c>
      <c r="BF184" s="226">
        <f>IF(N184="snížená",J184,0)</f>
        <v>0</v>
      </c>
      <c r="BG184" s="226">
        <f>IF(N184="zákl. přenesená",J184,0)</f>
        <v>0</v>
      </c>
      <c r="BH184" s="226">
        <f>IF(N184="sníž. přenesená",J184,0)</f>
        <v>0</v>
      </c>
      <c r="BI184" s="226">
        <f>IF(N184="nulová",J184,0)</f>
        <v>0</v>
      </c>
      <c r="BJ184" s="19" t="s">
        <v>81</v>
      </c>
      <c r="BK184" s="226">
        <f>ROUND(I184*H184,2)</f>
        <v>0</v>
      </c>
      <c r="BL184" s="19" t="s">
        <v>177</v>
      </c>
      <c r="BM184" s="225" t="s">
        <v>1255</v>
      </c>
    </row>
    <row r="185" s="2" customFormat="1">
      <c r="A185" s="40"/>
      <c r="B185" s="41"/>
      <c r="C185" s="42"/>
      <c r="D185" s="227" t="s">
        <v>179</v>
      </c>
      <c r="E185" s="42"/>
      <c r="F185" s="228" t="s">
        <v>345</v>
      </c>
      <c r="G185" s="42"/>
      <c r="H185" s="42"/>
      <c r="I185" s="229"/>
      <c r="J185" s="42"/>
      <c r="K185" s="42"/>
      <c r="L185" s="46"/>
      <c r="M185" s="230"/>
      <c r="N185" s="231"/>
      <c r="O185" s="86"/>
      <c r="P185" s="86"/>
      <c r="Q185" s="86"/>
      <c r="R185" s="86"/>
      <c r="S185" s="86"/>
      <c r="T185" s="87"/>
      <c r="U185" s="40"/>
      <c r="V185" s="40"/>
      <c r="W185" s="40"/>
      <c r="X185" s="40"/>
      <c r="Y185" s="40"/>
      <c r="Z185" s="40"/>
      <c r="AA185" s="40"/>
      <c r="AB185" s="40"/>
      <c r="AC185" s="40"/>
      <c r="AD185" s="40"/>
      <c r="AE185" s="40"/>
      <c r="AT185" s="19" t="s">
        <v>179</v>
      </c>
      <c r="AU185" s="19" t="s">
        <v>85</v>
      </c>
    </row>
    <row r="186" s="13" customFormat="1">
      <c r="A186" s="13"/>
      <c r="B186" s="232"/>
      <c r="C186" s="233"/>
      <c r="D186" s="234" t="s">
        <v>181</v>
      </c>
      <c r="E186" s="233"/>
      <c r="F186" s="236" t="s">
        <v>1256</v>
      </c>
      <c r="G186" s="233"/>
      <c r="H186" s="237">
        <v>39.823999999999998</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181</v>
      </c>
      <c r="AU186" s="243" t="s">
        <v>85</v>
      </c>
      <c r="AV186" s="13" t="s">
        <v>85</v>
      </c>
      <c r="AW186" s="13" t="s">
        <v>4</v>
      </c>
      <c r="AX186" s="13" t="s">
        <v>81</v>
      </c>
      <c r="AY186" s="243" t="s">
        <v>170</v>
      </c>
    </row>
    <row r="187" s="2" customFormat="1" ht="44.25" customHeight="1">
      <c r="A187" s="40"/>
      <c r="B187" s="41"/>
      <c r="C187" s="214" t="s">
        <v>285</v>
      </c>
      <c r="D187" s="214" t="s">
        <v>172</v>
      </c>
      <c r="E187" s="215" t="s">
        <v>348</v>
      </c>
      <c r="F187" s="216" t="s">
        <v>349</v>
      </c>
      <c r="G187" s="217" t="s">
        <v>322</v>
      </c>
      <c r="H187" s="218">
        <v>2.0960000000000001</v>
      </c>
      <c r="I187" s="219"/>
      <c r="J187" s="220">
        <f>ROUND(I187*H187,2)</f>
        <v>0</v>
      </c>
      <c r="K187" s="216" t="s">
        <v>176</v>
      </c>
      <c r="L187" s="46"/>
      <c r="M187" s="221" t="s">
        <v>19</v>
      </c>
      <c r="N187" s="222" t="s">
        <v>48</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177</v>
      </c>
      <c r="AT187" s="225" t="s">
        <v>172</v>
      </c>
      <c r="AU187" s="225" t="s">
        <v>85</v>
      </c>
      <c r="AY187" s="19" t="s">
        <v>170</v>
      </c>
      <c r="BE187" s="226">
        <f>IF(N187="základní",J187,0)</f>
        <v>0</v>
      </c>
      <c r="BF187" s="226">
        <f>IF(N187="snížená",J187,0)</f>
        <v>0</v>
      </c>
      <c r="BG187" s="226">
        <f>IF(N187="zákl. přenesená",J187,0)</f>
        <v>0</v>
      </c>
      <c r="BH187" s="226">
        <f>IF(N187="sníž. přenesená",J187,0)</f>
        <v>0</v>
      </c>
      <c r="BI187" s="226">
        <f>IF(N187="nulová",J187,0)</f>
        <v>0</v>
      </c>
      <c r="BJ187" s="19" t="s">
        <v>81</v>
      </c>
      <c r="BK187" s="226">
        <f>ROUND(I187*H187,2)</f>
        <v>0</v>
      </c>
      <c r="BL187" s="19" t="s">
        <v>177</v>
      </c>
      <c r="BM187" s="225" t="s">
        <v>1257</v>
      </c>
    </row>
    <row r="188" s="2" customFormat="1">
      <c r="A188" s="40"/>
      <c r="B188" s="41"/>
      <c r="C188" s="42"/>
      <c r="D188" s="227" t="s">
        <v>179</v>
      </c>
      <c r="E188" s="42"/>
      <c r="F188" s="228" t="s">
        <v>351</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179</v>
      </c>
      <c r="AU188" s="19" t="s">
        <v>85</v>
      </c>
    </row>
    <row r="189" s="12" customFormat="1" ht="22.8" customHeight="1">
      <c r="A189" s="12"/>
      <c r="B189" s="198"/>
      <c r="C189" s="199"/>
      <c r="D189" s="200" t="s">
        <v>76</v>
      </c>
      <c r="E189" s="212" t="s">
        <v>352</v>
      </c>
      <c r="F189" s="212" t="s">
        <v>353</v>
      </c>
      <c r="G189" s="199"/>
      <c r="H189" s="199"/>
      <c r="I189" s="202"/>
      <c r="J189" s="213">
        <f>BK189</f>
        <v>0</v>
      </c>
      <c r="K189" s="199"/>
      <c r="L189" s="204"/>
      <c r="M189" s="205"/>
      <c r="N189" s="206"/>
      <c r="O189" s="206"/>
      <c r="P189" s="207">
        <f>SUM(P190:P191)</f>
        <v>0</v>
      </c>
      <c r="Q189" s="206"/>
      <c r="R189" s="207">
        <f>SUM(R190:R191)</f>
        <v>0</v>
      </c>
      <c r="S189" s="206"/>
      <c r="T189" s="208">
        <f>SUM(T190:T191)</f>
        <v>0</v>
      </c>
      <c r="U189" s="12"/>
      <c r="V189" s="12"/>
      <c r="W189" s="12"/>
      <c r="X189" s="12"/>
      <c r="Y189" s="12"/>
      <c r="Z189" s="12"/>
      <c r="AA189" s="12"/>
      <c r="AB189" s="12"/>
      <c r="AC189" s="12"/>
      <c r="AD189" s="12"/>
      <c r="AE189" s="12"/>
      <c r="AR189" s="209" t="s">
        <v>81</v>
      </c>
      <c r="AT189" s="210" t="s">
        <v>76</v>
      </c>
      <c r="AU189" s="210" t="s">
        <v>81</v>
      </c>
      <c r="AY189" s="209" t="s">
        <v>170</v>
      </c>
      <c r="BK189" s="211">
        <f>SUM(BK190:BK191)</f>
        <v>0</v>
      </c>
    </row>
    <row r="190" s="2" customFormat="1" ht="66.75" customHeight="1">
      <c r="A190" s="40"/>
      <c r="B190" s="41"/>
      <c r="C190" s="214" t="s">
        <v>292</v>
      </c>
      <c r="D190" s="214" t="s">
        <v>172</v>
      </c>
      <c r="E190" s="215" t="s">
        <v>355</v>
      </c>
      <c r="F190" s="216" t="s">
        <v>356</v>
      </c>
      <c r="G190" s="217" t="s">
        <v>322</v>
      </c>
      <c r="H190" s="218">
        <v>2.6579999999999999</v>
      </c>
      <c r="I190" s="219"/>
      <c r="J190" s="220">
        <f>ROUND(I190*H190,2)</f>
        <v>0</v>
      </c>
      <c r="K190" s="216" t="s">
        <v>176</v>
      </c>
      <c r="L190" s="46"/>
      <c r="M190" s="221" t="s">
        <v>19</v>
      </c>
      <c r="N190" s="222" t="s">
        <v>48</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177</v>
      </c>
      <c r="AT190" s="225" t="s">
        <v>172</v>
      </c>
      <c r="AU190" s="225" t="s">
        <v>85</v>
      </c>
      <c r="AY190" s="19" t="s">
        <v>170</v>
      </c>
      <c r="BE190" s="226">
        <f>IF(N190="základní",J190,0)</f>
        <v>0</v>
      </c>
      <c r="BF190" s="226">
        <f>IF(N190="snížená",J190,0)</f>
        <v>0</v>
      </c>
      <c r="BG190" s="226">
        <f>IF(N190="zákl. přenesená",J190,0)</f>
        <v>0</v>
      </c>
      <c r="BH190" s="226">
        <f>IF(N190="sníž. přenesená",J190,0)</f>
        <v>0</v>
      </c>
      <c r="BI190" s="226">
        <f>IF(N190="nulová",J190,0)</f>
        <v>0</v>
      </c>
      <c r="BJ190" s="19" t="s">
        <v>81</v>
      </c>
      <c r="BK190" s="226">
        <f>ROUND(I190*H190,2)</f>
        <v>0</v>
      </c>
      <c r="BL190" s="19" t="s">
        <v>177</v>
      </c>
      <c r="BM190" s="225" t="s">
        <v>1258</v>
      </c>
    </row>
    <row r="191" s="2" customFormat="1">
      <c r="A191" s="40"/>
      <c r="B191" s="41"/>
      <c r="C191" s="42"/>
      <c r="D191" s="227" t="s">
        <v>179</v>
      </c>
      <c r="E191" s="42"/>
      <c r="F191" s="228" t="s">
        <v>358</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179</v>
      </c>
      <c r="AU191" s="19" t="s">
        <v>85</v>
      </c>
    </row>
    <row r="192" s="12" customFormat="1" ht="25.92" customHeight="1">
      <c r="A192" s="12"/>
      <c r="B192" s="198"/>
      <c r="C192" s="199"/>
      <c r="D192" s="200" t="s">
        <v>76</v>
      </c>
      <c r="E192" s="201" t="s">
        <v>359</v>
      </c>
      <c r="F192" s="201" t="s">
        <v>360</v>
      </c>
      <c r="G192" s="199"/>
      <c r="H192" s="199"/>
      <c r="I192" s="202"/>
      <c r="J192" s="203">
        <f>BK192</f>
        <v>0</v>
      </c>
      <c r="K192" s="199"/>
      <c r="L192" s="204"/>
      <c r="M192" s="205"/>
      <c r="N192" s="206"/>
      <c r="O192" s="206"/>
      <c r="P192" s="207">
        <f>P193+P228+P243+P295+P368</f>
        <v>0</v>
      </c>
      <c r="Q192" s="206"/>
      <c r="R192" s="207">
        <f>R193+R228+R243+R295+R368</f>
        <v>2.1609502900000002</v>
      </c>
      <c r="S192" s="206"/>
      <c r="T192" s="208">
        <f>T193+T228+T243+T295+T368</f>
        <v>1.6014303999999999</v>
      </c>
      <c r="U192" s="12"/>
      <c r="V192" s="12"/>
      <c r="W192" s="12"/>
      <c r="X192" s="12"/>
      <c r="Y192" s="12"/>
      <c r="Z192" s="12"/>
      <c r="AA192" s="12"/>
      <c r="AB192" s="12"/>
      <c r="AC192" s="12"/>
      <c r="AD192" s="12"/>
      <c r="AE192" s="12"/>
      <c r="AR192" s="209" t="s">
        <v>85</v>
      </c>
      <c r="AT192" s="210" t="s">
        <v>76</v>
      </c>
      <c r="AU192" s="210" t="s">
        <v>77</v>
      </c>
      <c r="AY192" s="209" t="s">
        <v>170</v>
      </c>
      <c r="BK192" s="211">
        <f>BK193+BK228+BK243+BK295+BK368</f>
        <v>0</v>
      </c>
    </row>
    <row r="193" s="12" customFormat="1" ht="22.8" customHeight="1">
      <c r="A193" s="12"/>
      <c r="B193" s="198"/>
      <c r="C193" s="199"/>
      <c r="D193" s="200" t="s">
        <v>76</v>
      </c>
      <c r="E193" s="212" t="s">
        <v>361</v>
      </c>
      <c r="F193" s="212" t="s">
        <v>362</v>
      </c>
      <c r="G193" s="199"/>
      <c r="H193" s="199"/>
      <c r="I193" s="202"/>
      <c r="J193" s="213">
        <f>BK193</f>
        <v>0</v>
      </c>
      <c r="K193" s="199"/>
      <c r="L193" s="204"/>
      <c r="M193" s="205"/>
      <c r="N193" s="206"/>
      <c r="O193" s="206"/>
      <c r="P193" s="207">
        <f>SUM(P194:P227)</f>
        <v>0</v>
      </c>
      <c r="Q193" s="206"/>
      <c r="R193" s="207">
        <f>SUM(R194:R227)</f>
        <v>0.33812579999999998</v>
      </c>
      <c r="S193" s="206"/>
      <c r="T193" s="208">
        <f>SUM(T194:T227)</f>
        <v>0</v>
      </c>
      <c r="U193" s="12"/>
      <c r="V193" s="12"/>
      <c r="W193" s="12"/>
      <c r="X193" s="12"/>
      <c r="Y193" s="12"/>
      <c r="Z193" s="12"/>
      <c r="AA193" s="12"/>
      <c r="AB193" s="12"/>
      <c r="AC193" s="12"/>
      <c r="AD193" s="12"/>
      <c r="AE193" s="12"/>
      <c r="AR193" s="209" t="s">
        <v>85</v>
      </c>
      <c r="AT193" s="210" t="s">
        <v>76</v>
      </c>
      <c r="AU193" s="210" t="s">
        <v>81</v>
      </c>
      <c r="AY193" s="209" t="s">
        <v>170</v>
      </c>
      <c r="BK193" s="211">
        <f>SUM(BK194:BK227)</f>
        <v>0</v>
      </c>
    </row>
    <row r="194" s="2" customFormat="1" ht="62.7" customHeight="1">
      <c r="A194" s="40"/>
      <c r="B194" s="41"/>
      <c r="C194" s="214" t="s">
        <v>302</v>
      </c>
      <c r="D194" s="214" t="s">
        <v>172</v>
      </c>
      <c r="E194" s="215" t="s">
        <v>1259</v>
      </c>
      <c r="F194" s="216" t="s">
        <v>1260</v>
      </c>
      <c r="G194" s="217" t="s">
        <v>175</v>
      </c>
      <c r="H194" s="218">
        <v>3.9980000000000002</v>
      </c>
      <c r="I194" s="219"/>
      <c r="J194" s="220">
        <f>ROUND(I194*H194,2)</f>
        <v>0</v>
      </c>
      <c r="K194" s="216" t="s">
        <v>176</v>
      </c>
      <c r="L194" s="46"/>
      <c r="M194" s="221" t="s">
        <v>19</v>
      </c>
      <c r="N194" s="222" t="s">
        <v>48</v>
      </c>
      <c r="O194" s="86"/>
      <c r="P194" s="223">
        <f>O194*H194</f>
        <v>0</v>
      </c>
      <c r="Q194" s="223">
        <v>0.024680000000000001</v>
      </c>
      <c r="R194" s="223">
        <f>Q194*H194</f>
        <v>0.098670640000000004</v>
      </c>
      <c r="S194" s="223">
        <v>0</v>
      </c>
      <c r="T194" s="224">
        <f>S194*H194</f>
        <v>0</v>
      </c>
      <c r="U194" s="40"/>
      <c r="V194" s="40"/>
      <c r="W194" s="40"/>
      <c r="X194" s="40"/>
      <c r="Y194" s="40"/>
      <c r="Z194" s="40"/>
      <c r="AA194" s="40"/>
      <c r="AB194" s="40"/>
      <c r="AC194" s="40"/>
      <c r="AD194" s="40"/>
      <c r="AE194" s="40"/>
      <c r="AR194" s="225" t="s">
        <v>278</v>
      </c>
      <c r="AT194" s="225" t="s">
        <v>172</v>
      </c>
      <c r="AU194" s="225" t="s">
        <v>85</v>
      </c>
      <c r="AY194" s="19" t="s">
        <v>170</v>
      </c>
      <c r="BE194" s="226">
        <f>IF(N194="základní",J194,0)</f>
        <v>0</v>
      </c>
      <c r="BF194" s="226">
        <f>IF(N194="snížená",J194,0)</f>
        <v>0</v>
      </c>
      <c r="BG194" s="226">
        <f>IF(N194="zákl. přenesená",J194,0)</f>
        <v>0</v>
      </c>
      <c r="BH194" s="226">
        <f>IF(N194="sníž. přenesená",J194,0)</f>
        <v>0</v>
      </c>
      <c r="BI194" s="226">
        <f>IF(N194="nulová",J194,0)</f>
        <v>0</v>
      </c>
      <c r="BJ194" s="19" t="s">
        <v>81</v>
      </c>
      <c r="BK194" s="226">
        <f>ROUND(I194*H194,2)</f>
        <v>0</v>
      </c>
      <c r="BL194" s="19" t="s">
        <v>278</v>
      </c>
      <c r="BM194" s="225" t="s">
        <v>1261</v>
      </c>
    </row>
    <row r="195" s="2" customFormat="1">
      <c r="A195" s="40"/>
      <c r="B195" s="41"/>
      <c r="C195" s="42"/>
      <c r="D195" s="227" t="s">
        <v>179</v>
      </c>
      <c r="E195" s="42"/>
      <c r="F195" s="228" t="s">
        <v>1262</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179</v>
      </c>
      <c r="AU195" s="19" t="s">
        <v>85</v>
      </c>
    </row>
    <row r="196" s="13" customFormat="1">
      <c r="A196" s="13"/>
      <c r="B196" s="232"/>
      <c r="C196" s="233"/>
      <c r="D196" s="234" t="s">
        <v>181</v>
      </c>
      <c r="E196" s="235" t="s">
        <v>19</v>
      </c>
      <c r="F196" s="236" t="s">
        <v>1263</v>
      </c>
      <c r="G196" s="233"/>
      <c r="H196" s="237">
        <v>3.9980000000000002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181</v>
      </c>
      <c r="AU196" s="243" t="s">
        <v>85</v>
      </c>
      <c r="AV196" s="13" t="s">
        <v>85</v>
      </c>
      <c r="AW196" s="13" t="s">
        <v>37</v>
      </c>
      <c r="AX196" s="13" t="s">
        <v>77</v>
      </c>
      <c r="AY196" s="243" t="s">
        <v>170</v>
      </c>
    </row>
    <row r="197" s="14" customFormat="1">
      <c r="A197" s="14"/>
      <c r="B197" s="244"/>
      <c r="C197" s="245"/>
      <c r="D197" s="234" t="s">
        <v>181</v>
      </c>
      <c r="E197" s="246" t="s">
        <v>19</v>
      </c>
      <c r="F197" s="247" t="s">
        <v>183</v>
      </c>
      <c r="G197" s="245"/>
      <c r="H197" s="248">
        <v>3.9980000000000002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181</v>
      </c>
      <c r="AU197" s="254" t="s">
        <v>85</v>
      </c>
      <c r="AV197" s="14" t="s">
        <v>177</v>
      </c>
      <c r="AW197" s="14" t="s">
        <v>37</v>
      </c>
      <c r="AX197" s="14" t="s">
        <v>81</v>
      </c>
      <c r="AY197" s="254" t="s">
        <v>170</v>
      </c>
    </row>
    <row r="198" s="2" customFormat="1" ht="33" customHeight="1">
      <c r="A198" s="40"/>
      <c r="B198" s="41"/>
      <c r="C198" s="214" t="s">
        <v>311</v>
      </c>
      <c r="D198" s="214" t="s">
        <v>172</v>
      </c>
      <c r="E198" s="215" t="s">
        <v>1264</v>
      </c>
      <c r="F198" s="216" t="s">
        <v>1265</v>
      </c>
      <c r="G198" s="217" t="s">
        <v>175</v>
      </c>
      <c r="H198" s="218">
        <v>3.9980000000000002</v>
      </c>
      <c r="I198" s="219"/>
      <c r="J198" s="220">
        <f>ROUND(I198*H198,2)</f>
        <v>0</v>
      </c>
      <c r="K198" s="216" t="s">
        <v>176</v>
      </c>
      <c r="L198" s="46"/>
      <c r="M198" s="221" t="s">
        <v>19</v>
      </c>
      <c r="N198" s="222" t="s">
        <v>48</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278</v>
      </c>
      <c r="AT198" s="225" t="s">
        <v>172</v>
      </c>
      <c r="AU198" s="225" t="s">
        <v>85</v>
      </c>
      <c r="AY198" s="19" t="s">
        <v>170</v>
      </c>
      <c r="BE198" s="226">
        <f>IF(N198="základní",J198,0)</f>
        <v>0</v>
      </c>
      <c r="BF198" s="226">
        <f>IF(N198="snížená",J198,0)</f>
        <v>0</v>
      </c>
      <c r="BG198" s="226">
        <f>IF(N198="zákl. přenesená",J198,0)</f>
        <v>0</v>
      </c>
      <c r="BH198" s="226">
        <f>IF(N198="sníž. přenesená",J198,0)</f>
        <v>0</v>
      </c>
      <c r="BI198" s="226">
        <f>IF(N198="nulová",J198,0)</f>
        <v>0</v>
      </c>
      <c r="BJ198" s="19" t="s">
        <v>81</v>
      </c>
      <c r="BK198" s="226">
        <f>ROUND(I198*H198,2)</f>
        <v>0</v>
      </c>
      <c r="BL198" s="19" t="s">
        <v>278</v>
      </c>
      <c r="BM198" s="225" t="s">
        <v>1266</v>
      </c>
    </row>
    <row r="199" s="2" customFormat="1">
      <c r="A199" s="40"/>
      <c r="B199" s="41"/>
      <c r="C199" s="42"/>
      <c r="D199" s="227" t="s">
        <v>179</v>
      </c>
      <c r="E199" s="42"/>
      <c r="F199" s="228" t="s">
        <v>1267</v>
      </c>
      <c r="G199" s="42"/>
      <c r="H199" s="42"/>
      <c r="I199" s="229"/>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179</v>
      </c>
      <c r="AU199" s="19" t="s">
        <v>85</v>
      </c>
    </row>
    <row r="200" s="2" customFormat="1" ht="44.25" customHeight="1">
      <c r="A200" s="40"/>
      <c r="B200" s="41"/>
      <c r="C200" s="214" t="s">
        <v>7</v>
      </c>
      <c r="D200" s="214" t="s">
        <v>172</v>
      </c>
      <c r="E200" s="215" t="s">
        <v>371</v>
      </c>
      <c r="F200" s="216" t="s">
        <v>372</v>
      </c>
      <c r="G200" s="217" t="s">
        <v>175</v>
      </c>
      <c r="H200" s="218">
        <v>3.9980000000000002</v>
      </c>
      <c r="I200" s="219"/>
      <c r="J200" s="220">
        <f>ROUND(I200*H200,2)</f>
        <v>0</v>
      </c>
      <c r="K200" s="216" t="s">
        <v>176</v>
      </c>
      <c r="L200" s="46"/>
      <c r="M200" s="221" t="s">
        <v>19</v>
      </c>
      <c r="N200" s="222" t="s">
        <v>48</v>
      </c>
      <c r="O200" s="86"/>
      <c r="P200" s="223">
        <f>O200*H200</f>
        <v>0</v>
      </c>
      <c r="Q200" s="223">
        <v>0.00010000000000000001</v>
      </c>
      <c r="R200" s="223">
        <f>Q200*H200</f>
        <v>0.00039980000000000001</v>
      </c>
      <c r="S200" s="223">
        <v>0</v>
      </c>
      <c r="T200" s="224">
        <f>S200*H200</f>
        <v>0</v>
      </c>
      <c r="U200" s="40"/>
      <c r="V200" s="40"/>
      <c r="W200" s="40"/>
      <c r="X200" s="40"/>
      <c r="Y200" s="40"/>
      <c r="Z200" s="40"/>
      <c r="AA200" s="40"/>
      <c r="AB200" s="40"/>
      <c r="AC200" s="40"/>
      <c r="AD200" s="40"/>
      <c r="AE200" s="40"/>
      <c r="AR200" s="225" t="s">
        <v>278</v>
      </c>
      <c r="AT200" s="225" t="s">
        <v>172</v>
      </c>
      <c r="AU200" s="225" t="s">
        <v>85</v>
      </c>
      <c r="AY200" s="19" t="s">
        <v>170</v>
      </c>
      <c r="BE200" s="226">
        <f>IF(N200="základní",J200,0)</f>
        <v>0</v>
      </c>
      <c r="BF200" s="226">
        <f>IF(N200="snížená",J200,0)</f>
        <v>0</v>
      </c>
      <c r="BG200" s="226">
        <f>IF(N200="zákl. přenesená",J200,0)</f>
        <v>0</v>
      </c>
      <c r="BH200" s="226">
        <f>IF(N200="sníž. přenesená",J200,0)</f>
        <v>0</v>
      </c>
      <c r="BI200" s="226">
        <f>IF(N200="nulová",J200,0)</f>
        <v>0</v>
      </c>
      <c r="BJ200" s="19" t="s">
        <v>81</v>
      </c>
      <c r="BK200" s="226">
        <f>ROUND(I200*H200,2)</f>
        <v>0</v>
      </c>
      <c r="BL200" s="19" t="s">
        <v>278</v>
      </c>
      <c r="BM200" s="225" t="s">
        <v>1268</v>
      </c>
    </row>
    <row r="201" s="2" customFormat="1">
      <c r="A201" s="40"/>
      <c r="B201" s="41"/>
      <c r="C201" s="42"/>
      <c r="D201" s="227" t="s">
        <v>179</v>
      </c>
      <c r="E201" s="42"/>
      <c r="F201" s="228" t="s">
        <v>374</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179</v>
      </c>
      <c r="AU201" s="19" t="s">
        <v>85</v>
      </c>
    </row>
    <row r="202" s="2" customFormat="1" ht="49.05" customHeight="1">
      <c r="A202" s="40"/>
      <c r="B202" s="41"/>
      <c r="C202" s="214" t="s">
        <v>325</v>
      </c>
      <c r="D202" s="214" t="s">
        <v>172</v>
      </c>
      <c r="E202" s="215" t="s">
        <v>1269</v>
      </c>
      <c r="F202" s="216" t="s">
        <v>1270</v>
      </c>
      <c r="G202" s="217" t="s">
        <v>175</v>
      </c>
      <c r="H202" s="218">
        <v>8.2599999999999998</v>
      </c>
      <c r="I202" s="219"/>
      <c r="J202" s="220">
        <f>ROUND(I202*H202,2)</f>
        <v>0</v>
      </c>
      <c r="K202" s="216" t="s">
        <v>19</v>
      </c>
      <c r="L202" s="46"/>
      <c r="M202" s="221" t="s">
        <v>19</v>
      </c>
      <c r="N202" s="222" t="s">
        <v>48</v>
      </c>
      <c r="O202" s="86"/>
      <c r="P202" s="223">
        <f>O202*H202</f>
        <v>0</v>
      </c>
      <c r="Q202" s="223">
        <v>0.014500000000000001</v>
      </c>
      <c r="R202" s="223">
        <f>Q202*H202</f>
        <v>0.11977</v>
      </c>
      <c r="S202" s="223">
        <v>0</v>
      </c>
      <c r="T202" s="224">
        <f>S202*H202</f>
        <v>0</v>
      </c>
      <c r="U202" s="40"/>
      <c r="V202" s="40"/>
      <c r="W202" s="40"/>
      <c r="X202" s="40"/>
      <c r="Y202" s="40"/>
      <c r="Z202" s="40"/>
      <c r="AA202" s="40"/>
      <c r="AB202" s="40"/>
      <c r="AC202" s="40"/>
      <c r="AD202" s="40"/>
      <c r="AE202" s="40"/>
      <c r="AR202" s="225" t="s">
        <v>278</v>
      </c>
      <c r="AT202" s="225" t="s">
        <v>172</v>
      </c>
      <c r="AU202" s="225" t="s">
        <v>85</v>
      </c>
      <c r="AY202" s="19" t="s">
        <v>170</v>
      </c>
      <c r="BE202" s="226">
        <f>IF(N202="základní",J202,0)</f>
        <v>0</v>
      </c>
      <c r="BF202" s="226">
        <f>IF(N202="snížená",J202,0)</f>
        <v>0</v>
      </c>
      <c r="BG202" s="226">
        <f>IF(N202="zákl. přenesená",J202,0)</f>
        <v>0</v>
      </c>
      <c r="BH202" s="226">
        <f>IF(N202="sníž. přenesená",J202,0)</f>
        <v>0</v>
      </c>
      <c r="BI202" s="226">
        <f>IF(N202="nulová",J202,0)</f>
        <v>0</v>
      </c>
      <c r="BJ202" s="19" t="s">
        <v>81</v>
      </c>
      <c r="BK202" s="226">
        <f>ROUND(I202*H202,2)</f>
        <v>0</v>
      </c>
      <c r="BL202" s="19" t="s">
        <v>278</v>
      </c>
      <c r="BM202" s="225" t="s">
        <v>1271</v>
      </c>
    </row>
    <row r="203" s="13" customFormat="1">
      <c r="A203" s="13"/>
      <c r="B203" s="232"/>
      <c r="C203" s="233"/>
      <c r="D203" s="234" t="s">
        <v>181</v>
      </c>
      <c r="E203" s="235" t="s">
        <v>19</v>
      </c>
      <c r="F203" s="236" t="s">
        <v>1272</v>
      </c>
      <c r="G203" s="233"/>
      <c r="H203" s="237">
        <v>2.4100000000000001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181</v>
      </c>
      <c r="AU203" s="243" t="s">
        <v>85</v>
      </c>
      <c r="AV203" s="13" t="s">
        <v>85</v>
      </c>
      <c r="AW203" s="13" t="s">
        <v>37</v>
      </c>
      <c r="AX203" s="13" t="s">
        <v>77</v>
      </c>
      <c r="AY203" s="243" t="s">
        <v>170</v>
      </c>
    </row>
    <row r="204" s="13" customFormat="1">
      <c r="A204" s="13"/>
      <c r="B204" s="232"/>
      <c r="C204" s="233"/>
      <c r="D204" s="234" t="s">
        <v>181</v>
      </c>
      <c r="E204" s="235" t="s">
        <v>19</v>
      </c>
      <c r="F204" s="236" t="s">
        <v>1273</v>
      </c>
      <c r="G204" s="233"/>
      <c r="H204" s="237">
        <v>3.3399999999999999</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181</v>
      </c>
      <c r="AU204" s="243" t="s">
        <v>85</v>
      </c>
      <c r="AV204" s="13" t="s">
        <v>85</v>
      </c>
      <c r="AW204" s="13" t="s">
        <v>37</v>
      </c>
      <c r="AX204" s="13" t="s">
        <v>77</v>
      </c>
      <c r="AY204" s="243" t="s">
        <v>170</v>
      </c>
    </row>
    <row r="205" s="13" customFormat="1">
      <c r="A205" s="13"/>
      <c r="B205" s="232"/>
      <c r="C205" s="233"/>
      <c r="D205" s="234" t="s">
        <v>181</v>
      </c>
      <c r="E205" s="235" t="s">
        <v>19</v>
      </c>
      <c r="F205" s="236" t="s">
        <v>1274</v>
      </c>
      <c r="G205" s="233"/>
      <c r="H205" s="237">
        <v>1.2</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181</v>
      </c>
      <c r="AU205" s="243" t="s">
        <v>85</v>
      </c>
      <c r="AV205" s="13" t="s">
        <v>85</v>
      </c>
      <c r="AW205" s="13" t="s">
        <v>37</v>
      </c>
      <c r="AX205" s="13" t="s">
        <v>77</v>
      </c>
      <c r="AY205" s="243" t="s">
        <v>170</v>
      </c>
    </row>
    <row r="206" s="13" customFormat="1">
      <c r="A206" s="13"/>
      <c r="B206" s="232"/>
      <c r="C206" s="233"/>
      <c r="D206" s="234" t="s">
        <v>181</v>
      </c>
      <c r="E206" s="235" t="s">
        <v>19</v>
      </c>
      <c r="F206" s="236" t="s">
        <v>1238</v>
      </c>
      <c r="G206" s="233"/>
      <c r="H206" s="237">
        <v>1.3100000000000001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181</v>
      </c>
      <c r="AU206" s="243" t="s">
        <v>85</v>
      </c>
      <c r="AV206" s="13" t="s">
        <v>85</v>
      </c>
      <c r="AW206" s="13" t="s">
        <v>37</v>
      </c>
      <c r="AX206" s="13" t="s">
        <v>77</v>
      </c>
      <c r="AY206" s="243" t="s">
        <v>170</v>
      </c>
    </row>
    <row r="207" s="14" customFormat="1">
      <c r="A207" s="14"/>
      <c r="B207" s="244"/>
      <c r="C207" s="245"/>
      <c r="D207" s="234" t="s">
        <v>181</v>
      </c>
      <c r="E207" s="246" t="s">
        <v>19</v>
      </c>
      <c r="F207" s="247" t="s">
        <v>183</v>
      </c>
      <c r="G207" s="245"/>
      <c r="H207" s="248">
        <v>8.2599999999999998</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181</v>
      </c>
      <c r="AU207" s="254" t="s">
        <v>85</v>
      </c>
      <c r="AV207" s="14" t="s">
        <v>177</v>
      </c>
      <c r="AW207" s="14" t="s">
        <v>37</v>
      </c>
      <c r="AX207" s="14" t="s">
        <v>81</v>
      </c>
      <c r="AY207" s="254" t="s">
        <v>170</v>
      </c>
    </row>
    <row r="208" s="2" customFormat="1" ht="24.15" customHeight="1">
      <c r="A208" s="40"/>
      <c r="B208" s="41"/>
      <c r="C208" s="214" t="s">
        <v>331</v>
      </c>
      <c r="D208" s="214" t="s">
        <v>172</v>
      </c>
      <c r="E208" s="215" t="s">
        <v>1275</v>
      </c>
      <c r="F208" s="216" t="s">
        <v>1276</v>
      </c>
      <c r="G208" s="217" t="s">
        <v>175</v>
      </c>
      <c r="H208" s="218">
        <v>4.9199999999999999</v>
      </c>
      <c r="I208" s="219"/>
      <c r="J208" s="220">
        <f>ROUND(I208*H208,2)</f>
        <v>0</v>
      </c>
      <c r="K208" s="216" t="s">
        <v>176</v>
      </c>
      <c r="L208" s="46"/>
      <c r="M208" s="221" t="s">
        <v>19</v>
      </c>
      <c r="N208" s="222" t="s">
        <v>48</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278</v>
      </c>
      <c r="AT208" s="225" t="s">
        <v>172</v>
      </c>
      <c r="AU208" s="225" t="s">
        <v>85</v>
      </c>
      <c r="AY208" s="19" t="s">
        <v>170</v>
      </c>
      <c r="BE208" s="226">
        <f>IF(N208="základní",J208,0)</f>
        <v>0</v>
      </c>
      <c r="BF208" s="226">
        <f>IF(N208="snížená",J208,0)</f>
        <v>0</v>
      </c>
      <c r="BG208" s="226">
        <f>IF(N208="zákl. přenesená",J208,0)</f>
        <v>0</v>
      </c>
      <c r="BH208" s="226">
        <f>IF(N208="sníž. přenesená",J208,0)</f>
        <v>0</v>
      </c>
      <c r="BI208" s="226">
        <f>IF(N208="nulová",J208,0)</f>
        <v>0</v>
      </c>
      <c r="BJ208" s="19" t="s">
        <v>81</v>
      </c>
      <c r="BK208" s="226">
        <f>ROUND(I208*H208,2)</f>
        <v>0</v>
      </c>
      <c r="BL208" s="19" t="s">
        <v>278</v>
      </c>
      <c r="BM208" s="225" t="s">
        <v>1277</v>
      </c>
    </row>
    <row r="209" s="2" customFormat="1">
      <c r="A209" s="40"/>
      <c r="B209" s="41"/>
      <c r="C209" s="42"/>
      <c r="D209" s="227" t="s">
        <v>179</v>
      </c>
      <c r="E209" s="42"/>
      <c r="F209" s="228" t="s">
        <v>1278</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179</v>
      </c>
      <c r="AU209" s="19" t="s">
        <v>85</v>
      </c>
    </row>
    <row r="210" s="13" customFormat="1">
      <c r="A210" s="13"/>
      <c r="B210" s="232"/>
      <c r="C210" s="233"/>
      <c r="D210" s="234" t="s">
        <v>181</v>
      </c>
      <c r="E210" s="235" t="s">
        <v>19</v>
      </c>
      <c r="F210" s="236" t="s">
        <v>1272</v>
      </c>
      <c r="G210" s="233"/>
      <c r="H210" s="237">
        <v>2.4100000000000001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181</v>
      </c>
      <c r="AU210" s="243" t="s">
        <v>85</v>
      </c>
      <c r="AV210" s="13" t="s">
        <v>85</v>
      </c>
      <c r="AW210" s="13" t="s">
        <v>37</v>
      </c>
      <c r="AX210" s="13" t="s">
        <v>77</v>
      </c>
      <c r="AY210" s="243" t="s">
        <v>170</v>
      </c>
    </row>
    <row r="211" s="13" customFormat="1">
      <c r="A211" s="13"/>
      <c r="B211" s="232"/>
      <c r="C211" s="233"/>
      <c r="D211" s="234" t="s">
        <v>181</v>
      </c>
      <c r="E211" s="235" t="s">
        <v>19</v>
      </c>
      <c r="F211" s="236" t="s">
        <v>1274</v>
      </c>
      <c r="G211" s="233"/>
      <c r="H211" s="237">
        <v>1.2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181</v>
      </c>
      <c r="AU211" s="243" t="s">
        <v>85</v>
      </c>
      <c r="AV211" s="13" t="s">
        <v>85</v>
      </c>
      <c r="AW211" s="13" t="s">
        <v>37</v>
      </c>
      <c r="AX211" s="13" t="s">
        <v>77</v>
      </c>
      <c r="AY211" s="243" t="s">
        <v>170</v>
      </c>
    </row>
    <row r="212" s="13" customFormat="1">
      <c r="A212" s="13"/>
      <c r="B212" s="232"/>
      <c r="C212" s="233"/>
      <c r="D212" s="234" t="s">
        <v>181</v>
      </c>
      <c r="E212" s="235" t="s">
        <v>19</v>
      </c>
      <c r="F212" s="236" t="s">
        <v>1238</v>
      </c>
      <c r="G212" s="233"/>
      <c r="H212" s="237">
        <v>1.3100000000000001</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181</v>
      </c>
      <c r="AU212" s="243" t="s">
        <v>85</v>
      </c>
      <c r="AV212" s="13" t="s">
        <v>85</v>
      </c>
      <c r="AW212" s="13" t="s">
        <v>37</v>
      </c>
      <c r="AX212" s="13" t="s">
        <v>77</v>
      </c>
      <c r="AY212" s="243" t="s">
        <v>170</v>
      </c>
    </row>
    <row r="213" s="14" customFormat="1">
      <c r="A213" s="14"/>
      <c r="B213" s="244"/>
      <c r="C213" s="245"/>
      <c r="D213" s="234" t="s">
        <v>181</v>
      </c>
      <c r="E213" s="246" t="s">
        <v>19</v>
      </c>
      <c r="F213" s="247" t="s">
        <v>183</v>
      </c>
      <c r="G213" s="245"/>
      <c r="H213" s="248">
        <v>4.9199999999999999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181</v>
      </c>
      <c r="AU213" s="254" t="s">
        <v>85</v>
      </c>
      <c r="AV213" s="14" t="s">
        <v>177</v>
      </c>
      <c r="AW213" s="14" t="s">
        <v>37</v>
      </c>
      <c r="AX213" s="14" t="s">
        <v>81</v>
      </c>
      <c r="AY213" s="254" t="s">
        <v>170</v>
      </c>
    </row>
    <row r="214" s="2" customFormat="1" ht="37.8" customHeight="1">
      <c r="A214" s="40"/>
      <c r="B214" s="41"/>
      <c r="C214" s="214" t="s">
        <v>336</v>
      </c>
      <c r="D214" s="214" t="s">
        <v>172</v>
      </c>
      <c r="E214" s="215" t="s">
        <v>401</v>
      </c>
      <c r="F214" s="216" t="s">
        <v>402</v>
      </c>
      <c r="G214" s="217" t="s">
        <v>175</v>
      </c>
      <c r="H214" s="218">
        <v>8.2599999999999998</v>
      </c>
      <c r="I214" s="219"/>
      <c r="J214" s="220">
        <f>ROUND(I214*H214,2)</f>
        <v>0</v>
      </c>
      <c r="K214" s="216" t="s">
        <v>176</v>
      </c>
      <c r="L214" s="46"/>
      <c r="M214" s="221" t="s">
        <v>19</v>
      </c>
      <c r="N214" s="222" t="s">
        <v>48</v>
      </c>
      <c r="O214" s="86"/>
      <c r="P214" s="223">
        <f>O214*H214</f>
        <v>0</v>
      </c>
      <c r="Q214" s="223">
        <v>0.00010000000000000001</v>
      </c>
      <c r="R214" s="223">
        <f>Q214*H214</f>
        <v>0.00082600000000000002</v>
      </c>
      <c r="S214" s="223">
        <v>0</v>
      </c>
      <c r="T214" s="224">
        <f>S214*H214</f>
        <v>0</v>
      </c>
      <c r="U214" s="40"/>
      <c r="V214" s="40"/>
      <c r="W214" s="40"/>
      <c r="X214" s="40"/>
      <c r="Y214" s="40"/>
      <c r="Z214" s="40"/>
      <c r="AA214" s="40"/>
      <c r="AB214" s="40"/>
      <c r="AC214" s="40"/>
      <c r="AD214" s="40"/>
      <c r="AE214" s="40"/>
      <c r="AR214" s="225" t="s">
        <v>278</v>
      </c>
      <c r="AT214" s="225" t="s">
        <v>172</v>
      </c>
      <c r="AU214" s="225" t="s">
        <v>85</v>
      </c>
      <c r="AY214" s="19" t="s">
        <v>170</v>
      </c>
      <c r="BE214" s="226">
        <f>IF(N214="základní",J214,0)</f>
        <v>0</v>
      </c>
      <c r="BF214" s="226">
        <f>IF(N214="snížená",J214,0)</f>
        <v>0</v>
      </c>
      <c r="BG214" s="226">
        <f>IF(N214="zákl. přenesená",J214,0)</f>
        <v>0</v>
      </c>
      <c r="BH214" s="226">
        <f>IF(N214="sníž. přenesená",J214,0)</f>
        <v>0</v>
      </c>
      <c r="BI214" s="226">
        <f>IF(N214="nulová",J214,0)</f>
        <v>0</v>
      </c>
      <c r="BJ214" s="19" t="s">
        <v>81</v>
      </c>
      <c r="BK214" s="226">
        <f>ROUND(I214*H214,2)</f>
        <v>0</v>
      </c>
      <c r="BL214" s="19" t="s">
        <v>278</v>
      </c>
      <c r="BM214" s="225" t="s">
        <v>1279</v>
      </c>
    </row>
    <row r="215" s="2" customFormat="1">
      <c r="A215" s="40"/>
      <c r="B215" s="41"/>
      <c r="C215" s="42"/>
      <c r="D215" s="227" t="s">
        <v>179</v>
      </c>
      <c r="E215" s="42"/>
      <c r="F215" s="228" t="s">
        <v>404</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179</v>
      </c>
      <c r="AU215" s="19" t="s">
        <v>85</v>
      </c>
    </row>
    <row r="216" s="2" customFormat="1" ht="24.15" customHeight="1">
      <c r="A216" s="40"/>
      <c r="B216" s="41"/>
      <c r="C216" s="214" t="s">
        <v>341</v>
      </c>
      <c r="D216" s="214" t="s">
        <v>172</v>
      </c>
      <c r="E216" s="215" t="s">
        <v>1280</v>
      </c>
      <c r="F216" s="216" t="s">
        <v>1281</v>
      </c>
      <c r="G216" s="217" t="s">
        <v>175</v>
      </c>
      <c r="H216" s="218">
        <v>1.3280000000000001</v>
      </c>
      <c r="I216" s="219"/>
      <c r="J216" s="220">
        <f>ROUND(I216*H216,2)</f>
        <v>0</v>
      </c>
      <c r="K216" s="216" t="s">
        <v>176</v>
      </c>
      <c r="L216" s="46"/>
      <c r="M216" s="221" t="s">
        <v>19</v>
      </c>
      <c r="N216" s="222" t="s">
        <v>48</v>
      </c>
      <c r="O216" s="86"/>
      <c r="P216" s="223">
        <f>O216*H216</f>
        <v>0</v>
      </c>
      <c r="Q216" s="223">
        <v>0.020119999999999999</v>
      </c>
      <c r="R216" s="223">
        <f>Q216*H216</f>
        <v>0.026719360000000001</v>
      </c>
      <c r="S216" s="223">
        <v>0</v>
      </c>
      <c r="T216" s="224">
        <f>S216*H216</f>
        <v>0</v>
      </c>
      <c r="U216" s="40"/>
      <c r="V216" s="40"/>
      <c r="W216" s="40"/>
      <c r="X216" s="40"/>
      <c r="Y216" s="40"/>
      <c r="Z216" s="40"/>
      <c r="AA216" s="40"/>
      <c r="AB216" s="40"/>
      <c r="AC216" s="40"/>
      <c r="AD216" s="40"/>
      <c r="AE216" s="40"/>
      <c r="AR216" s="225" t="s">
        <v>278</v>
      </c>
      <c r="AT216" s="225" t="s">
        <v>172</v>
      </c>
      <c r="AU216" s="225" t="s">
        <v>85</v>
      </c>
      <c r="AY216" s="19" t="s">
        <v>170</v>
      </c>
      <c r="BE216" s="226">
        <f>IF(N216="základní",J216,0)</f>
        <v>0</v>
      </c>
      <c r="BF216" s="226">
        <f>IF(N216="snížená",J216,0)</f>
        <v>0</v>
      </c>
      <c r="BG216" s="226">
        <f>IF(N216="zákl. přenesená",J216,0)</f>
        <v>0</v>
      </c>
      <c r="BH216" s="226">
        <f>IF(N216="sníž. přenesená",J216,0)</f>
        <v>0</v>
      </c>
      <c r="BI216" s="226">
        <f>IF(N216="nulová",J216,0)</f>
        <v>0</v>
      </c>
      <c r="BJ216" s="19" t="s">
        <v>81</v>
      </c>
      <c r="BK216" s="226">
        <f>ROUND(I216*H216,2)</f>
        <v>0</v>
      </c>
      <c r="BL216" s="19" t="s">
        <v>278</v>
      </c>
      <c r="BM216" s="225" t="s">
        <v>1282</v>
      </c>
    </row>
    <row r="217" s="2" customFormat="1">
      <c r="A217" s="40"/>
      <c r="B217" s="41"/>
      <c r="C217" s="42"/>
      <c r="D217" s="227" t="s">
        <v>179</v>
      </c>
      <c r="E217" s="42"/>
      <c r="F217" s="228" t="s">
        <v>1283</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179</v>
      </c>
      <c r="AU217" s="19" t="s">
        <v>85</v>
      </c>
    </row>
    <row r="218" s="13" customFormat="1">
      <c r="A218" s="13"/>
      <c r="B218" s="232"/>
      <c r="C218" s="233"/>
      <c r="D218" s="234" t="s">
        <v>181</v>
      </c>
      <c r="E218" s="235" t="s">
        <v>19</v>
      </c>
      <c r="F218" s="236" t="s">
        <v>1284</v>
      </c>
      <c r="G218" s="233"/>
      <c r="H218" s="237">
        <v>0.57599999999999996</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181</v>
      </c>
      <c r="AU218" s="243" t="s">
        <v>85</v>
      </c>
      <c r="AV218" s="13" t="s">
        <v>85</v>
      </c>
      <c r="AW218" s="13" t="s">
        <v>37</v>
      </c>
      <c r="AX218" s="13" t="s">
        <v>77</v>
      </c>
      <c r="AY218" s="243" t="s">
        <v>170</v>
      </c>
    </row>
    <row r="219" s="13" customFormat="1">
      <c r="A219" s="13"/>
      <c r="B219" s="232"/>
      <c r="C219" s="233"/>
      <c r="D219" s="234" t="s">
        <v>181</v>
      </c>
      <c r="E219" s="235" t="s">
        <v>19</v>
      </c>
      <c r="F219" s="236" t="s">
        <v>1285</v>
      </c>
      <c r="G219" s="233"/>
      <c r="H219" s="237">
        <v>0.752</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181</v>
      </c>
      <c r="AU219" s="243" t="s">
        <v>85</v>
      </c>
      <c r="AV219" s="13" t="s">
        <v>85</v>
      </c>
      <c r="AW219" s="13" t="s">
        <v>37</v>
      </c>
      <c r="AX219" s="13" t="s">
        <v>77</v>
      </c>
      <c r="AY219" s="243" t="s">
        <v>170</v>
      </c>
    </row>
    <row r="220" s="14" customFormat="1">
      <c r="A220" s="14"/>
      <c r="B220" s="244"/>
      <c r="C220" s="245"/>
      <c r="D220" s="234" t="s">
        <v>181</v>
      </c>
      <c r="E220" s="246" t="s">
        <v>19</v>
      </c>
      <c r="F220" s="247" t="s">
        <v>183</v>
      </c>
      <c r="G220" s="245"/>
      <c r="H220" s="248">
        <v>1.3279999999999999</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181</v>
      </c>
      <c r="AU220" s="254" t="s">
        <v>85</v>
      </c>
      <c r="AV220" s="14" t="s">
        <v>177</v>
      </c>
      <c r="AW220" s="14" t="s">
        <v>37</v>
      </c>
      <c r="AX220" s="14" t="s">
        <v>81</v>
      </c>
      <c r="AY220" s="254" t="s">
        <v>170</v>
      </c>
    </row>
    <row r="221" s="2" customFormat="1" ht="49.05" customHeight="1">
      <c r="A221" s="40"/>
      <c r="B221" s="41"/>
      <c r="C221" s="214" t="s">
        <v>347</v>
      </c>
      <c r="D221" s="214" t="s">
        <v>172</v>
      </c>
      <c r="E221" s="215" t="s">
        <v>1286</v>
      </c>
      <c r="F221" s="216" t="s">
        <v>1287</v>
      </c>
      <c r="G221" s="217" t="s">
        <v>194</v>
      </c>
      <c r="H221" s="218">
        <v>3</v>
      </c>
      <c r="I221" s="219"/>
      <c r="J221" s="220">
        <f>ROUND(I221*H221,2)</f>
        <v>0</v>
      </c>
      <c r="K221" s="216" t="s">
        <v>176</v>
      </c>
      <c r="L221" s="46"/>
      <c r="M221" s="221" t="s">
        <v>19</v>
      </c>
      <c r="N221" s="222" t="s">
        <v>48</v>
      </c>
      <c r="O221" s="86"/>
      <c r="P221" s="223">
        <f>O221*H221</f>
        <v>0</v>
      </c>
      <c r="Q221" s="223">
        <v>0.03058</v>
      </c>
      <c r="R221" s="223">
        <f>Q221*H221</f>
        <v>0.091740000000000002</v>
      </c>
      <c r="S221" s="223">
        <v>0</v>
      </c>
      <c r="T221" s="224">
        <f>S221*H221</f>
        <v>0</v>
      </c>
      <c r="U221" s="40"/>
      <c r="V221" s="40"/>
      <c r="W221" s="40"/>
      <c r="X221" s="40"/>
      <c r="Y221" s="40"/>
      <c r="Z221" s="40"/>
      <c r="AA221" s="40"/>
      <c r="AB221" s="40"/>
      <c r="AC221" s="40"/>
      <c r="AD221" s="40"/>
      <c r="AE221" s="40"/>
      <c r="AR221" s="225" t="s">
        <v>278</v>
      </c>
      <c r="AT221" s="225" t="s">
        <v>172</v>
      </c>
      <c r="AU221" s="225" t="s">
        <v>85</v>
      </c>
      <c r="AY221" s="19" t="s">
        <v>170</v>
      </c>
      <c r="BE221" s="226">
        <f>IF(N221="základní",J221,0)</f>
        <v>0</v>
      </c>
      <c r="BF221" s="226">
        <f>IF(N221="snížená",J221,0)</f>
        <v>0</v>
      </c>
      <c r="BG221" s="226">
        <f>IF(N221="zákl. přenesená",J221,0)</f>
        <v>0</v>
      </c>
      <c r="BH221" s="226">
        <f>IF(N221="sníž. přenesená",J221,0)</f>
        <v>0</v>
      </c>
      <c r="BI221" s="226">
        <f>IF(N221="nulová",J221,0)</f>
        <v>0</v>
      </c>
      <c r="BJ221" s="19" t="s">
        <v>81</v>
      </c>
      <c r="BK221" s="226">
        <f>ROUND(I221*H221,2)</f>
        <v>0</v>
      </c>
      <c r="BL221" s="19" t="s">
        <v>278</v>
      </c>
      <c r="BM221" s="225" t="s">
        <v>1288</v>
      </c>
    </row>
    <row r="222" s="2" customFormat="1">
      <c r="A222" s="40"/>
      <c r="B222" s="41"/>
      <c r="C222" s="42"/>
      <c r="D222" s="227" t="s">
        <v>179</v>
      </c>
      <c r="E222" s="42"/>
      <c r="F222" s="228" t="s">
        <v>1289</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179</v>
      </c>
      <c r="AU222" s="19" t="s">
        <v>85</v>
      </c>
    </row>
    <row r="223" s="13" customFormat="1">
      <c r="A223" s="13"/>
      <c r="B223" s="232"/>
      <c r="C223" s="233"/>
      <c r="D223" s="234" t="s">
        <v>181</v>
      </c>
      <c r="E223" s="235" t="s">
        <v>19</v>
      </c>
      <c r="F223" s="236" t="s">
        <v>1290</v>
      </c>
      <c r="G223" s="233"/>
      <c r="H223" s="237">
        <v>1</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181</v>
      </c>
      <c r="AU223" s="243" t="s">
        <v>85</v>
      </c>
      <c r="AV223" s="13" t="s">
        <v>85</v>
      </c>
      <c r="AW223" s="13" t="s">
        <v>37</v>
      </c>
      <c r="AX223" s="13" t="s">
        <v>77</v>
      </c>
      <c r="AY223" s="243" t="s">
        <v>170</v>
      </c>
    </row>
    <row r="224" s="13" customFormat="1">
      <c r="A224" s="13"/>
      <c r="B224" s="232"/>
      <c r="C224" s="233"/>
      <c r="D224" s="234" t="s">
        <v>181</v>
      </c>
      <c r="E224" s="235" t="s">
        <v>19</v>
      </c>
      <c r="F224" s="236" t="s">
        <v>1291</v>
      </c>
      <c r="G224" s="233"/>
      <c r="H224" s="237">
        <v>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181</v>
      </c>
      <c r="AU224" s="243" t="s">
        <v>85</v>
      </c>
      <c r="AV224" s="13" t="s">
        <v>85</v>
      </c>
      <c r="AW224" s="13" t="s">
        <v>37</v>
      </c>
      <c r="AX224" s="13" t="s">
        <v>77</v>
      </c>
      <c r="AY224" s="243" t="s">
        <v>170</v>
      </c>
    </row>
    <row r="225" s="14" customFormat="1">
      <c r="A225" s="14"/>
      <c r="B225" s="244"/>
      <c r="C225" s="245"/>
      <c r="D225" s="234" t="s">
        <v>181</v>
      </c>
      <c r="E225" s="246" t="s">
        <v>19</v>
      </c>
      <c r="F225" s="247" t="s">
        <v>183</v>
      </c>
      <c r="G225" s="245"/>
      <c r="H225" s="248">
        <v>3</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181</v>
      </c>
      <c r="AU225" s="254" t="s">
        <v>85</v>
      </c>
      <c r="AV225" s="14" t="s">
        <v>177</v>
      </c>
      <c r="AW225" s="14" t="s">
        <v>37</v>
      </c>
      <c r="AX225" s="14" t="s">
        <v>81</v>
      </c>
      <c r="AY225" s="254" t="s">
        <v>170</v>
      </c>
    </row>
    <row r="226" s="2" customFormat="1" ht="78" customHeight="1">
      <c r="A226" s="40"/>
      <c r="B226" s="41"/>
      <c r="C226" s="214" t="s">
        <v>354</v>
      </c>
      <c r="D226" s="214" t="s">
        <v>172</v>
      </c>
      <c r="E226" s="215" t="s">
        <v>426</v>
      </c>
      <c r="F226" s="216" t="s">
        <v>427</v>
      </c>
      <c r="G226" s="217" t="s">
        <v>322</v>
      </c>
      <c r="H226" s="218">
        <v>0.33800000000000002</v>
      </c>
      <c r="I226" s="219"/>
      <c r="J226" s="220">
        <f>ROUND(I226*H226,2)</f>
        <v>0</v>
      </c>
      <c r="K226" s="216" t="s">
        <v>176</v>
      </c>
      <c r="L226" s="46"/>
      <c r="M226" s="221" t="s">
        <v>19</v>
      </c>
      <c r="N226" s="222" t="s">
        <v>48</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278</v>
      </c>
      <c r="AT226" s="225" t="s">
        <v>172</v>
      </c>
      <c r="AU226" s="225" t="s">
        <v>85</v>
      </c>
      <c r="AY226" s="19" t="s">
        <v>170</v>
      </c>
      <c r="BE226" s="226">
        <f>IF(N226="základní",J226,0)</f>
        <v>0</v>
      </c>
      <c r="BF226" s="226">
        <f>IF(N226="snížená",J226,0)</f>
        <v>0</v>
      </c>
      <c r="BG226" s="226">
        <f>IF(N226="zákl. přenesená",J226,0)</f>
        <v>0</v>
      </c>
      <c r="BH226" s="226">
        <f>IF(N226="sníž. přenesená",J226,0)</f>
        <v>0</v>
      </c>
      <c r="BI226" s="226">
        <f>IF(N226="nulová",J226,0)</f>
        <v>0</v>
      </c>
      <c r="BJ226" s="19" t="s">
        <v>81</v>
      </c>
      <c r="BK226" s="226">
        <f>ROUND(I226*H226,2)</f>
        <v>0</v>
      </c>
      <c r="BL226" s="19" t="s">
        <v>278</v>
      </c>
      <c r="BM226" s="225" t="s">
        <v>1292</v>
      </c>
    </row>
    <row r="227" s="2" customFormat="1">
      <c r="A227" s="40"/>
      <c r="B227" s="41"/>
      <c r="C227" s="42"/>
      <c r="D227" s="227" t="s">
        <v>179</v>
      </c>
      <c r="E227" s="42"/>
      <c r="F227" s="228" t="s">
        <v>429</v>
      </c>
      <c r="G227" s="42"/>
      <c r="H227" s="42"/>
      <c r="I227" s="229"/>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179</v>
      </c>
      <c r="AU227" s="19" t="s">
        <v>85</v>
      </c>
    </row>
    <row r="228" s="12" customFormat="1" ht="22.8" customHeight="1">
      <c r="A228" s="12"/>
      <c r="B228" s="198"/>
      <c r="C228" s="199"/>
      <c r="D228" s="200" t="s">
        <v>76</v>
      </c>
      <c r="E228" s="212" t="s">
        <v>430</v>
      </c>
      <c r="F228" s="212" t="s">
        <v>431</v>
      </c>
      <c r="G228" s="199"/>
      <c r="H228" s="199"/>
      <c r="I228" s="202"/>
      <c r="J228" s="213">
        <f>BK228</f>
        <v>0</v>
      </c>
      <c r="K228" s="199"/>
      <c r="L228" s="204"/>
      <c r="M228" s="205"/>
      <c r="N228" s="206"/>
      <c r="O228" s="206"/>
      <c r="P228" s="207">
        <f>SUM(P229:P242)</f>
        <v>0</v>
      </c>
      <c r="Q228" s="206"/>
      <c r="R228" s="207">
        <f>SUM(R229:R242)</f>
        <v>0</v>
      </c>
      <c r="S228" s="206"/>
      <c r="T228" s="208">
        <f>SUM(T229:T242)</f>
        <v>0.14400000000000002</v>
      </c>
      <c r="U228" s="12"/>
      <c r="V228" s="12"/>
      <c r="W228" s="12"/>
      <c r="X228" s="12"/>
      <c r="Y228" s="12"/>
      <c r="Z228" s="12"/>
      <c r="AA228" s="12"/>
      <c r="AB228" s="12"/>
      <c r="AC228" s="12"/>
      <c r="AD228" s="12"/>
      <c r="AE228" s="12"/>
      <c r="AR228" s="209" t="s">
        <v>85</v>
      </c>
      <c r="AT228" s="210" t="s">
        <v>76</v>
      </c>
      <c r="AU228" s="210" t="s">
        <v>81</v>
      </c>
      <c r="AY228" s="209" t="s">
        <v>170</v>
      </c>
      <c r="BK228" s="211">
        <f>SUM(BK229:BK242)</f>
        <v>0</v>
      </c>
    </row>
    <row r="229" s="2" customFormat="1" ht="24.15" customHeight="1">
      <c r="A229" s="40"/>
      <c r="B229" s="41"/>
      <c r="C229" s="214" t="s">
        <v>363</v>
      </c>
      <c r="D229" s="214" t="s">
        <v>172</v>
      </c>
      <c r="E229" s="215" t="s">
        <v>433</v>
      </c>
      <c r="F229" s="216" t="s">
        <v>434</v>
      </c>
      <c r="G229" s="217" t="s">
        <v>194</v>
      </c>
      <c r="H229" s="218">
        <v>6</v>
      </c>
      <c r="I229" s="219"/>
      <c r="J229" s="220">
        <f>ROUND(I229*H229,2)</f>
        <v>0</v>
      </c>
      <c r="K229" s="216" t="s">
        <v>176</v>
      </c>
      <c r="L229" s="46"/>
      <c r="M229" s="221" t="s">
        <v>19</v>
      </c>
      <c r="N229" s="222" t="s">
        <v>48</v>
      </c>
      <c r="O229" s="86"/>
      <c r="P229" s="223">
        <f>O229*H229</f>
        <v>0</v>
      </c>
      <c r="Q229" s="223">
        <v>0</v>
      </c>
      <c r="R229" s="223">
        <f>Q229*H229</f>
        <v>0</v>
      </c>
      <c r="S229" s="223">
        <v>0.024</v>
      </c>
      <c r="T229" s="224">
        <f>S229*H229</f>
        <v>0.14400000000000002</v>
      </c>
      <c r="U229" s="40"/>
      <c r="V229" s="40"/>
      <c r="W229" s="40"/>
      <c r="X229" s="40"/>
      <c r="Y229" s="40"/>
      <c r="Z229" s="40"/>
      <c r="AA229" s="40"/>
      <c r="AB229" s="40"/>
      <c r="AC229" s="40"/>
      <c r="AD229" s="40"/>
      <c r="AE229" s="40"/>
      <c r="AR229" s="225" t="s">
        <v>278</v>
      </c>
      <c r="AT229" s="225" t="s">
        <v>172</v>
      </c>
      <c r="AU229" s="225" t="s">
        <v>85</v>
      </c>
      <c r="AY229" s="19" t="s">
        <v>170</v>
      </c>
      <c r="BE229" s="226">
        <f>IF(N229="základní",J229,0)</f>
        <v>0</v>
      </c>
      <c r="BF229" s="226">
        <f>IF(N229="snížená",J229,0)</f>
        <v>0</v>
      </c>
      <c r="BG229" s="226">
        <f>IF(N229="zákl. přenesená",J229,0)</f>
        <v>0</v>
      </c>
      <c r="BH229" s="226">
        <f>IF(N229="sníž. přenesená",J229,0)</f>
        <v>0</v>
      </c>
      <c r="BI229" s="226">
        <f>IF(N229="nulová",J229,0)</f>
        <v>0</v>
      </c>
      <c r="BJ229" s="19" t="s">
        <v>81</v>
      </c>
      <c r="BK229" s="226">
        <f>ROUND(I229*H229,2)</f>
        <v>0</v>
      </c>
      <c r="BL229" s="19" t="s">
        <v>278</v>
      </c>
      <c r="BM229" s="225" t="s">
        <v>1293</v>
      </c>
    </row>
    <row r="230" s="2" customFormat="1">
      <c r="A230" s="40"/>
      <c r="B230" s="41"/>
      <c r="C230" s="42"/>
      <c r="D230" s="227" t="s">
        <v>179</v>
      </c>
      <c r="E230" s="42"/>
      <c r="F230" s="228" t="s">
        <v>436</v>
      </c>
      <c r="G230" s="42"/>
      <c r="H230" s="42"/>
      <c r="I230" s="229"/>
      <c r="J230" s="42"/>
      <c r="K230" s="42"/>
      <c r="L230" s="46"/>
      <c r="M230" s="230"/>
      <c r="N230" s="231"/>
      <c r="O230" s="86"/>
      <c r="P230" s="86"/>
      <c r="Q230" s="86"/>
      <c r="R230" s="86"/>
      <c r="S230" s="86"/>
      <c r="T230" s="87"/>
      <c r="U230" s="40"/>
      <c r="V230" s="40"/>
      <c r="W230" s="40"/>
      <c r="X230" s="40"/>
      <c r="Y230" s="40"/>
      <c r="Z230" s="40"/>
      <c r="AA230" s="40"/>
      <c r="AB230" s="40"/>
      <c r="AC230" s="40"/>
      <c r="AD230" s="40"/>
      <c r="AE230" s="40"/>
      <c r="AT230" s="19" t="s">
        <v>179</v>
      </c>
      <c r="AU230" s="19" t="s">
        <v>85</v>
      </c>
    </row>
    <row r="231" s="13" customFormat="1">
      <c r="A231" s="13"/>
      <c r="B231" s="232"/>
      <c r="C231" s="233"/>
      <c r="D231" s="234" t="s">
        <v>181</v>
      </c>
      <c r="E231" s="235" t="s">
        <v>19</v>
      </c>
      <c r="F231" s="236" t="s">
        <v>203</v>
      </c>
      <c r="G231" s="233"/>
      <c r="H231" s="237">
        <v>6</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181</v>
      </c>
      <c r="AU231" s="243" t="s">
        <v>85</v>
      </c>
      <c r="AV231" s="13" t="s">
        <v>85</v>
      </c>
      <c r="AW231" s="13" t="s">
        <v>37</v>
      </c>
      <c r="AX231" s="13" t="s">
        <v>77</v>
      </c>
      <c r="AY231" s="243" t="s">
        <v>170</v>
      </c>
    </row>
    <row r="232" s="14" customFormat="1">
      <c r="A232" s="14"/>
      <c r="B232" s="244"/>
      <c r="C232" s="245"/>
      <c r="D232" s="234" t="s">
        <v>181</v>
      </c>
      <c r="E232" s="246" t="s">
        <v>19</v>
      </c>
      <c r="F232" s="247" t="s">
        <v>183</v>
      </c>
      <c r="G232" s="245"/>
      <c r="H232" s="248">
        <v>6</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181</v>
      </c>
      <c r="AU232" s="254" t="s">
        <v>85</v>
      </c>
      <c r="AV232" s="14" t="s">
        <v>177</v>
      </c>
      <c r="AW232" s="14" t="s">
        <v>37</v>
      </c>
      <c r="AX232" s="14" t="s">
        <v>81</v>
      </c>
      <c r="AY232" s="254" t="s">
        <v>170</v>
      </c>
    </row>
    <row r="233" s="2" customFormat="1" ht="49.05" customHeight="1">
      <c r="A233" s="40"/>
      <c r="B233" s="41"/>
      <c r="C233" s="214" t="s">
        <v>370</v>
      </c>
      <c r="D233" s="214" t="s">
        <v>172</v>
      </c>
      <c r="E233" s="215" t="s">
        <v>1294</v>
      </c>
      <c r="F233" s="216" t="s">
        <v>1295</v>
      </c>
      <c r="G233" s="217" t="s">
        <v>194</v>
      </c>
      <c r="H233" s="218">
        <v>1</v>
      </c>
      <c r="I233" s="219"/>
      <c r="J233" s="220">
        <f>ROUND(I233*H233,2)</f>
        <v>0</v>
      </c>
      <c r="K233" s="216" t="s">
        <v>19</v>
      </c>
      <c r="L233" s="46"/>
      <c r="M233" s="221" t="s">
        <v>19</v>
      </c>
      <c r="N233" s="222" t="s">
        <v>48</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278</v>
      </c>
      <c r="AT233" s="225" t="s">
        <v>172</v>
      </c>
      <c r="AU233" s="225" t="s">
        <v>85</v>
      </c>
      <c r="AY233" s="19" t="s">
        <v>170</v>
      </c>
      <c r="BE233" s="226">
        <f>IF(N233="základní",J233,0)</f>
        <v>0</v>
      </c>
      <c r="BF233" s="226">
        <f>IF(N233="snížená",J233,0)</f>
        <v>0</v>
      </c>
      <c r="BG233" s="226">
        <f>IF(N233="zákl. přenesená",J233,0)</f>
        <v>0</v>
      </c>
      <c r="BH233" s="226">
        <f>IF(N233="sníž. přenesená",J233,0)</f>
        <v>0</v>
      </c>
      <c r="BI233" s="226">
        <f>IF(N233="nulová",J233,0)</f>
        <v>0</v>
      </c>
      <c r="BJ233" s="19" t="s">
        <v>81</v>
      </c>
      <c r="BK233" s="226">
        <f>ROUND(I233*H233,2)</f>
        <v>0</v>
      </c>
      <c r="BL233" s="19" t="s">
        <v>278</v>
      </c>
      <c r="BM233" s="225" t="s">
        <v>1296</v>
      </c>
    </row>
    <row r="234" s="2" customFormat="1">
      <c r="A234" s="40"/>
      <c r="B234" s="41"/>
      <c r="C234" s="42"/>
      <c r="D234" s="234" t="s">
        <v>441</v>
      </c>
      <c r="E234" s="42"/>
      <c r="F234" s="265" t="s">
        <v>1297</v>
      </c>
      <c r="G234" s="42"/>
      <c r="H234" s="42"/>
      <c r="I234" s="229"/>
      <c r="J234" s="42"/>
      <c r="K234" s="42"/>
      <c r="L234" s="46"/>
      <c r="M234" s="230"/>
      <c r="N234" s="231"/>
      <c r="O234" s="86"/>
      <c r="P234" s="86"/>
      <c r="Q234" s="86"/>
      <c r="R234" s="86"/>
      <c r="S234" s="86"/>
      <c r="T234" s="87"/>
      <c r="U234" s="40"/>
      <c r="V234" s="40"/>
      <c r="W234" s="40"/>
      <c r="X234" s="40"/>
      <c r="Y234" s="40"/>
      <c r="Z234" s="40"/>
      <c r="AA234" s="40"/>
      <c r="AB234" s="40"/>
      <c r="AC234" s="40"/>
      <c r="AD234" s="40"/>
      <c r="AE234" s="40"/>
      <c r="AT234" s="19" t="s">
        <v>441</v>
      </c>
      <c r="AU234" s="19" t="s">
        <v>85</v>
      </c>
    </row>
    <row r="235" s="13" customFormat="1">
      <c r="A235" s="13"/>
      <c r="B235" s="232"/>
      <c r="C235" s="233"/>
      <c r="D235" s="234" t="s">
        <v>181</v>
      </c>
      <c r="E235" s="235" t="s">
        <v>19</v>
      </c>
      <c r="F235" s="236" t="s">
        <v>81</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181</v>
      </c>
      <c r="AU235" s="243" t="s">
        <v>85</v>
      </c>
      <c r="AV235" s="13" t="s">
        <v>85</v>
      </c>
      <c r="AW235" s="13" t="s">
        <v>37</v>
      </c>
      <c r="AX235" s="13" t="s">
        <v>77</v>
      </c>
      <c r="AY235" s="243" t="s">
        <v>170</v>
      </c>
    </row>
    <row r="236" s="14" customFormat="1">
      <c r="A236" s="14"/>
      <c r="B236" s="244"/>
      <c r="C236" s="245"/>
      <c r="D236" s="234" t="s">
        <v>181</v>
      </c>
      <c r="E236" s="246" t="s">
        <v>19</v>
      </c>
      <c r="F236" s="247" t="s">
        <v>183</v>
      </c>
      <c r="G236" s="245"/>
      <c r="H236" s="248">
        <v>1</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181</v>
      </c>
      <c r="AU236" s="254" t="s">
        <v>85</v>
      </c>
      <c r="AV236" s="14" t="s">
        <v>177</v>
      </c>
      <c r="AW236" s="14" t="s">
        <v>37</v>
      </c>
      <c r="AX236" s="14" t="s">
        <v>81</v>
      </c>
      <c r="AY236" s="254" t="s">
        <v>170</v>
      </c>
    </row>
    <row r="237" s="2" customFormat="1" ht="49.05" customHeight="1">
      <c r="A237" s="40"/>
      <c r="B237" s="41"/>
      <c r="C237" s="214" t="s">
        <v>375</v>
      </c>
      <c r="D237" s="214" t="s">
        <v>172</v>
      </c>
      <c r="E237" s="215" t="s">
        <v>1298</v>
      </c>
      <c r="F237" s="216" t="s">
        <v>1299</v>
      </c>
      <c r="G237" s="217" t="s">
        <v>194</v>
      </c>
      <c r="H237" s="218">
        <v>4</v>
      </c>
      <c r="I237" s="219"/>
      <c r="J237" s="220">
        <f>ROUND(I237*H237,2)</f>
        <v>0</v>
      </c>
      <c r="K237" s="216" t="s">
        <v>19</v>
      </c>
      <c r="L237" s="46"/>
      <c r="M237" s="221" t="s">
        <v>19</v>
      </c>
      <c r="N237" s="222" t="s">
        <v>48</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278</v>
      </c>
      <c r="AT237" s="225" t="s">
        <v>172</v>
      </c>
      <c r="AU237" s="225" t="s">
        <v>85</v>
      </c>
      <c r="AY237" s="19" t="s">
        <v>170</v>
      </c>
      <c r="BE237" s="226">
        <f>IF(N237="základní",J237,0)</f>
        <v>0</v>
      </c>
      <c r="BF237" s="226">
        <f>IF(N237="snížená",J237,0)</f>
        <v>0</v>
      </c>
      <c r="BG237" s="226">
        <f>IF(N237="zákl. přenesená",J237,0)</f>
        <v>0</v>
      </c>
      <c r="BH237" s="226">
        <f>IF(N237="sníž. přenesená",J237,0)</f>
        <v>0</v>
      </c>
      <c r="BI237" s="226">
        <f>IF(N237="nulová",J237,0)</f>
        <v>0</v>
      </c>
      <c r="BJ237" s="19" t="s">
        <v>81</v>
      </c>
      <c r="BK237" s="226">
        <f>ROUND(I237*H237,2)</f>
        <v>0</v>
      </c>
      <c r="BL237" s="19" t="s">
        <v>278</v>
      </c>
      <c r="BM237" s="225" t="s">
        <v>1300</v>
      </c>
    </row>
    <row r="238" s="2" customFormat="1">
      <c r="A238" s="40"/>
      <c r="B238" s="41"/>
      <c r="C238" s="42"/>
      <c r="D238" s="234" t="s">
        <v>441</v>
      </c>
      <c r="E238" s="42"/>
      <c r="F238" s="265" t="s">
        <v>1301</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441</v>
      </c>
      <c r="AU238" s="19" t="s">
        <v>85</v>
      </c>
    </row>
    <row r="239" s="13" customFormat="1">
      <c r="A239" s="13"/>
      <c r="B239" s="232"/>
      <c r="C239" s="233"/>
      <c r="D239" s="234" t="s">
        <v>181</v>
      </c>
      <c r="E239" s="235" t="s">
        <v>19</v>
      </c>
      <c r="F239" s="236" t="s">
        <v>177</v>
      </c>
      <c r="G239" s="233"/>
      <c r="H239" s="237">
        <v>4</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181</v>
      </c>
      <c r="AU239" s="243" t="s">
        <v>85</v>
      </c>
      <c r="AV239" s="13" t="s">
        <v>85</v>
      </c>
      <c r="AW239" s="13" t="s">
        <v>37</v>
      </c>
      <c r="AX239" s="13" t="s">
        <v>77</v>
      </c>
      <c r="AY239" s="243" t="s">
        <v>170</v>
      </c>
    </row>
    <row r="240" s="14" customFormat="1">
      <c r="A240" s="14"/>
      <c r="B240" s="244"/>
      <c r="C240" s="245"/>
      <c r="D240" s="234" t="s">
        <v>181</v>
      </c>
      <c r="E240" s="246" t="s">
        <v>19</v>
      </c>
      <c r="F240" s="247" t="s">
        <v>183</v>
      </c>
      <c r="G240" s="245"/>
      <c r="H240" s="248">
        <v>4</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181</v>
      </c>
      <c r="AU240" s="254" t="s">
        <v>85</v>
      </c>
      <c r="AV240" s="14" t="s">
        <v>177</v>
      </c>
      <c r="AW240" s="14" t="s">
        <v>37</v>
      </c>
      <c r="AX240" s="14" t="s">
        <v>81</v>
      </c>
      <c r="AY240" s="254" t="s">
        <v>170</v>
      </c>
    </row>
    <row r="241" s="2" customFormat="1" ht="49.05" customHeight="1">
      <c r="A241" s="40"/>
      <c r="B241" s="41"/>
      <c r="C241" s="214" t="s">
        <v>381</v>
      </c>
      <c r="D241" s="214" t="s">
        <v>172</v>
      </c>
      <c r="E241" s="215" t="s">
        <v>453</v>
      </c>
      <c r="F241" s="216" t="s">
        <v>454</v>
      </c>
      <c r="G241" s="217" t="s">
        <v>455</v>
      </c>
      <c r="H241" s="266"/>
      <c r="I241" s="219"/>
      <c r="J241" s="220">
        <f>ROUND(I241*H241,2)</f>
        <v>0</v>
      </c>
      <c r="K241" s="216" t="s">
        <v>176</v>
      </c>
      <c r="L241" s="46"/>
      <c r="M241" s="221" t="s">
        <v>19</v>
      </c>
      <c r="N241" s="222" t="s">
        <v>48</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278</v>
      </c>
      <c r="AT241" s="225" t="s">
        <v>172</v>
      </c>
      <c r="AU241" s="225" t="s">
        <v>85</v>
      </c>
      <c r="AY241" s="19" t="s">
        <v>170</v>
      </c>
      <c r="BE241" s="226">
        <f>IF(N241="základní",J241,0)</f>
        <v>0</v>
      </c>
      <c r="BF241" s="226">
        <f>IF(N241="snížená",J241,0)</f>
        <v>0</v>
      </c>
      <c r="BG241" s="226">
        <f>IF(N241="zákl. přenesená",J241,0)</f>
        <v>0</v>
      </c>
      <c r="BH241" s="226">
        <f>IF(N241="sníž. přenesená",J241,0)</f>
        <v>0</v>
      </c>
      <c r="BI241" s="226">
        <f>IF(N241="nulová",J241,0)</f>
        <v>0</v>
      </c>
      <c r="BJ241" s="19" t="s">
        <v>81</v>
      </c>
      <c r="BK241" s="226">
        <f>ROUND(I241*H241,2)</f>
        <v>0</v>
      </c>
      <c r="BL241" s="19" t="s">
        <v>278</v>
      </c>
      <c r="BM241" s="225" t="s">
        <v>1302</v>
      </c>
    </row>
    <row r="242" s="2" customFormat="1">
      <c r="A242" s="40"/>
      <c r="B242" s="41"/>
      <c r="C242" s="42"/>
      <c r="D242" s="227" t="s">
        <v>179</v>
      </c>
      <c r="E242" s="42"/>
      <c r="F242" s="228" t="s">
        <v>457</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179</v>
      </c>
      <c r="AU242" s="19" t="s">
        <v>85</v>
      </c>
    </row>
    <row r="243" s="12" customFormat="1" ht="22.8" customHeight="1">
      <c r="A243" s="12"/>
      <c r="B243" s="198"/>
      <c r="C243" s="199"/>
      <c r="D243" s="200" t="s">
        <v>76</v>
      </c>
      <c r="E243" s="212" t="s">
        <v>458</v>
      </c>
      <c r="F243" s="212" t="s">
        <v>459</v>
      </c>
      <c r="G243" s="199"/>
      <c r="H243" s="199"/>
      <c r="I243" s="202"/>
      <c r="J243" s="213">
        <f>BK243</f>
        <v>0</v>
      </c>
      <c r="K243" s="199"/>
      <c r="L243" s="204"/>
      <c r="M243" s="205"/>
      <c r="N243" s="206"/>
      <c r="O243" s="206"/>
      <c r="P243" s="207">
        <f>SUM(P244:P294)</f>
        <v>0</v>
      </c>
      <c r="Q243" s="206"/>
      <c r="R243" s="207">
        <f>SUM(R244:R294)</f>
        <v>0.65654798999999986</v>
      </c>
      <c r="S243" s="206"/>
      <c r="T243" s="208">
        <f>SUM(T244:T294)</f>
        <v>0</v>
      </c>
      <c r="U243" s="12"/>
      <c r="V243" s="12"/>
      <c r="W243" s="12"/>
      <c r="X243" s="12"/>
      <c r="Y243" s="12"/>
      <c r="Z243" s="12"/>
      <c r="AA243" s="12"/>
      <c r="AB243" s="12"/>
      <c r="AC243" s="12"/>
      <c r="AD243" s="12"/>
      <c r="AE243" s="12"/>
      <c r="AR243" s="209" t="s">
        <v>85</v>
      </c>
      <c r="AT243" s="210" t="s">
        <v>76</v>
      </c>
      <c r="AU243" s="210" t="s">
        <v>81</v>
      </c>
      <c r="AY243" s="209" t="s">
        <v>170</v>
      </c>
      <c r="BK243" s="211">
        <f>SUM(BK244:BK294)</f>
        <v>0</v>
      </c>
    </row>
    <row r="244" s="2" customFormat="1" ht="24.15" customHeight="1">
      <c r="A244" s="40"/>
      <c r="B244" s="41"/>
      <c r="C244" s="214" t="s">
        <v>386</v>
      </c>
      <c r="D244" s="214" t="s">
        <v>172</v>
      </c>
      <c r="E244" s="215" t="s">
        <v>474</v>
      </c>
      <c r="F244" s="216" t="s">
        <v>475</v>
      </c>
      <c r="G244" s="217" t="s">
        <v>175</v>
      </c>
      <c r="H244" s="218">
        <v>19.170000000000002</v>
      </c>
      <c r="I244" s="219"/>
      <c r="J244" s="220">
        <f>ROUND(I244*H244,2)</f>
        <v>0</v>
      </c>
      <c r="K244" s="216" t="s">
        <v>176</v>
      </c>
      <c r="L244" s="46"/>
      <c r="M244" s="221" t="s">
        <v>19</v>
      </c>
      <c r="N244" s="222" t="s">
        <v>48</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278</v>
      </c>
      <c r="AT244" s="225" t="s">
        <v>172</v>
      </c>
      <c r="AU244" s="225" t="s">
        <v>85</v>
      </c>
      <c r="AY244" s="19" t="s">
        <v>170</v>
      </c>
      <c r="BE244" s="226">
        <f>IF(N244="základní",J244,0)</f>
        <v>0</v>
      </c>
      <c r="BF244" s="226">
        <f>IF(N244="snížená",J244,0)</f>
        <v>0</v>
      </c>
      <c r="BG244" s="226">
        <f>IF(N244="zákl. přenesená",J244,0)</f>
        <v>0</v>
      </c>
      <c r="BH244" s="226">
        <f>IF(N244="sníž. přenesená",J244,0)</f>
        <v>0</v>
      </c>
      <c r="BI244" s="226">
        <f>IF(N244="nulová",J244,0)</f>
        <v>0</v>
      </c>
      <c r="BJ244" s="19" t="s">
        <v>81</v>
      </c>
      <c r="BK244" s="226">
        <f>ROUND(I244*H244,2)</f>
        <v>0</v>
      </c>
      <c r="BL244" s="19" t="s">
        <v>278</v>
      </c>
      <c r="BM244" s="225" t="s">
        <v>1303</v>
      </c>
    </row>
    <row r="245" s="2" customFormat="1">
      <c r="A245" s="40"/>
      <c r="B245" s="41"/>
      <c r="C245" s="42"/>
      <c r="D245" s="227" t="s">
        <v>179</v>
      </c>
      <c r="E245" s="42"/>
      <c r="F245" s="228" t="s">
        <v>477</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179</v>
      </c>
      <c r="AU245" s="19" t="s">
        <v>85</v>
      </c>
    </row>
    <row r="246" s="15" customFormat="1">
      <c r="A246" s="15"/>
      <c r="B246" s="281"/>
      <c r="C246" s="282"/>
      <c r="D246" s="234" t="s">
        <v>181</v>
      </c>
      <c r="E246" s="283" t="s">
        <v>19</v>
      </c>
      <c r="F246" s="284" t="s">
        <v>1304</v>
      </c>
      <c r="G246" s="282"/>
      <c r="H246" s="283" t="s">
        <v>19</v>
      </c>
      <c r="I246" s="285"/>
      <c r="J246" s="282"/>
      <c r="K246" s="282"/>
      <c r="L246" s="286"/>
      <c r="M246" s="287"/>
      <c r="N246" s="288"/>
      <c r="O246" s="288"/>
      <c r="P246" s="288"/>
      <c r="Q246" s="288"/>
      <c r="R246" s="288"/>
      <c r="S246" s="288"/>
      <c r="T246" s="289"/>
      <c r="U246" s="15"/>
      <c r="V246" s="15"/>
      <c r="W246" s="15"/>
      <c r="X246" s="15"/>
      <c r="Y246" s="15"/>
      <c r="Z246" s="15"/>
      <c r="AA246" s="15"/>
      <c r="AB246" s="15"/>
      <c r="AC246" s="15"/>
      <c r="AD246" s="15"/>
      <c r="AE246" s="15"/>
      <c r="AT246" s="290" t="s">
        <v>181</v>
      </c>
      <c r="AU246" s="290" t="s">
        <v>85</v>
      </c>
      <c r="AV246" s="15" t="s">
        <v>81</v>
      </c>
      <c r="AW246" s="15" t="s">
        <v>37</v>
      </c>
      <c r="AX246" s="15" t="s">
        <v>77</v>
      </c>
      <c r="AY246" s="290" t="s">
        <v>170</v>
      </c>
    </row>
    <row r="247" s="13" customFormat="1">
      <c r="A247" s="13"/>
      <c r="B247" s="232"/>
      <c r="C247" s="233"/>
      <c r="D247" s="234" t="s">
        <v>181</v>
      </c>
      <c r="E247" s="235" t="s">
        <v>19</v>
      </c>
      <c r="F247" s="236" t="s">
        <v>1235</v>
      </c>
      <c r="G247" s="233"/>
      <c r="H247" s="237">
        <v>2.5499999999999998</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181</v>
      </c>
      <c r="AU247" s="243" t="s">
        <v>85</v>
      </c>
      <c r="AV247" s="13" t="s">
        <v>85</v>
      </c>
      <c r="AW247" s="13" t="s">
        <v>37</v>
      </c>
      <c r="AX247" s="13" t="s">
        <v>77</v>
      </c>
      <c r="AY247" s="243" t="s">
        <v>170</v>
      </c>
    </row>
    <row r="248" s="13" customFormat="1">
      <c r="A248" s="13"/>
      <c r="B248" s="232"/>
      <c r="C248" s="233"/>
      <c r="D248" s="234" t="s">
        <v>181</v>
      </c>
      <c r="E248" s="235" t="s">
        <v>19</v>
      </c>
      <c r="F248" s="236" t="s">
        <v>1236</v>
      </c>
      <c r="G248" s="233"/>
      <c r="H248" s="237">
        <v>3.4100000000000001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181</v>
      </c>
      <c r="AU248" s="243" t="s">
        <v>85</v>
      </c>
      <c r="AV248" s="13" t="s">
        <v>85</v>
      </c>
      <c r="AW248" s="13" t="s">
        <v>37</v>
      </c>
      <c r="AX248" s="13" t="s">
        <v>77</v>
      </c>
      <c r="AY248" s="243" t="s">
        <v>170</v>
      </c>
    </row>
    <row r="249" s="13" customFormat="1">
      <c r="A249" s="13"/>
      <c r="B249" s="232"/>
      <c r="C249" s="233"/>
      <c r="D249" s="234" t="s">
        <v>181</v>
      </c>
      <c r="E249" s="235" t="s">
        <v>19</v>
      </c>
      <c r="F249" s="236" t="s">
        <v>1237</v>
      </c>
      <c r="G249" s="233"/>
      <c r="H249" s="237">
        <v>1.3100000000000001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181</v>
      </c>
      <c r="AU249" s="243" t="s">
        <v>85</v>
      </c>
      <c r="AV249" s="13" t="s">
        <v>85</v>
      </c>
      <c r="AW249" s="13" t="s">
        <v>37</v>
      </c>
      <c r="AX249" s="13" t="s">
        <v>77</v>
      </c>
      <c r="AY249" s="243" t="s">
        <v>170</v>
      </c>
    </row>
    <row r="250" s="13" customFormat="1">
      <c r="A250" s="13"/>
      <c r="B250" s="232"/>
      <c r="C250" s="233"/>
      <c r="D250" s="234" t="s">
        <v>181</v>
      </c>
      <c r="E250" s="235" t="s">
        <v>19</v>
      </c>
      <c r="F250" s="236" t="s">
        <v>1238</v>
      </c>
      <c r="G250" s="233"/>
      <c r="H250" s="237">
        <v>1.3100000000000001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181</v>
      </c>
      <c r="AU250" s="243" t="s">
        <v>85</v>
      </c>
      <c r="AV250" s="13" t="s">
        <v>85</v>
      </c>
      <c r="AW250" s="13" t="s">
        <v>37</v>
      </c>
      <c r="AX250" s="13" t="s">
        <v>77</v>
      </c>
      <c r="AY250" s="243" t="s">
        <v>170</v>
      </c>
    </row>
    <row r="251" s="13" customFormat="1">
      <c r="A251" s="13"/>
      <c r="B251" s="232"/>
      <c r="C251" s="233"/>
      <c r="D251" s="234" t="s">
        <v>181</v>
      </c>
      <c r="E251" s="235" t="s">
        <v>19</v>
      </c>
      <c r="F251" s="236" t="s">
        <v>1239</v>
      </c>
      <c r="G251" s="233"/>
      <c r="H251" s="237">
        <v>2.3599999999999999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181</v>
      </c>
      <c r="AU251" s="243" t="s">
        <v>85</v>
      </c>
      <c r="AV251" s="13" t="s">
        <v>85</v>
      </c>
      <c r="AW251" s="13" t="s">
        <v>37</v>
      </c>
      <c r="AX251" s="13" t="s">
        <v>77</v>
      </c>
      <c r="AY251" s="243" t="s">
        <v>170</v>
      </c>
    </row>
    <row r="252" s="13" customFormat="1">
      <c r="A252" s="13"/>
      <c r="B252" s="232"/>
      <c r="C252" s="233"/>
      <c r="D252" s="234" t="s">
        <v>181</v>
      </c>
      <c r="E252" s="235" t="s">
        <v>19</v>
      </c>
      <c r="F252" s="236" t="s">
        <v>1240</v>
      </c>
      <c r="G252" s="233"/>
      <c r="H252" s="237">
        <v>3.6400000000000001</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181</v>
      </c>
      <c r="AU252" s="243" t="s">
        <v>85</v>
      </c>
      <c r="AV252" s="13" t="s">
        <v>85</v>
      </c>
      <c r="AW252" s="13" t="s">
        <v>37</v>
      </c>
      <c r="AX252" s="13" t="s">
        <v>77</v>
      </c>
      <c r="AY252" s="243" t="s">
        <v>170</v>
      </c>
    </row>
    <row r="253" s="13" customFormat="1">
      <c r="A253" s="13"/>
      <c r="B253" s="232"/>
      <c r="C253" s="233"/>
      <c r="D253" s="234" t="s">
        <v>181</v>
      </c>
      <c r="E253" s="235" t="s">
        <v>19</v>
      </c>
      <c r="F253" s="236" t="s">
        <v>1241</v>
      </c>
      <c r="G253" s="233"/>
      <c r="H253" s="237">
        <v>1.23</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181</v>
      </c>
      <c r="AU253" s="243" t="s">
        <v>85</v>
      </c>
      <c r="AV253" s="13" t="s">
        <v>85</v>
      </c>
      <c r="AW253" s="13" t="s">
        <v>37</v>
      </c>
      <c r="AX253" s="13" t="s">
        <v>77</v>
      </c>
      <c r="AY253" s="243" t="s">
        <v>170</v>
      </c>
    </row>
    <row r="254" s="13" customFormat="1">
      <c r="A254" s="13"/>
      <c r="B254" s="232"/>
      <c r="C254" s="233"/>
      <c r="D254" s="234" t="s">
        <v>181</v>
      </c>
      <c r="E254" s="235" t="s">
        <v>19</v>
      </c>
      <c r="F254" s="236" t="s">
        <v>1242</v>
      </c>
      <c r="G254" s="233"/>
      <c r="H254" s="237">
        <v>3.3599999999999999</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181</v>
      </c>
      <c r="AU254" s="243" t="s">
        <v>85</v>
      </c>
      <c r="AV254" s="13" t="s">
        <v>85</v>
      </c>
      <c r="AW254" s="13" t="s">
        <v>37</v>
      </c>
      <c r="AX254" s="13" t="s">
        <v>77</v>
      </c>
      <c r="AY254" s="243" t="s">
        <v>170</v>
      </c>
    </row>
    <row r="255" s="14" customFormat="1">
      <c r="A255" s="14"/>
      <c r="B255" s="244"/>
      <c r="C255" s="245"/>
      <c r="D255" s="234" t="s">
        <v>181</v>
      </c>
      <c r="E255" s="246" t="s">
        <v>19</v>
      </c>
      <c r="F255" s="247" t="s">
        <v>183</v>
      </c>
      <c r="G255" s="245"/>
      <c r="H255" s="248">
        <v>19.170000000000002</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181</v>
      </c>
      <c r="AU255" s="254" t="s">
        <v>85</v>
      </c>
      <c r="AV255" s="14" t="s">
        <v>177</v>
      </c>
      <c r="AW255" s="14" t="s">
        <v>37</v>
      </c>
      <c r="AX255" s="14" t="s">
        <v>81</v>
      </c>
      <c r="AY255" s="254" t="s">
        <v>170</v>
      </c>
    </row>
    <row r="256" s="2" customFormat="1" ht="24.15" customHeight="1">
      <c r="A256" s="40"/>
      <c r="B256" s="41"/>
      <c r="C256" s="214" t="s">
        <v>394</v>
      </c>
      <c r="D256" s="214" t="s">
        <v>172</v>
      </c>
      <c r="E256" s="215" t="s">
        <v>1305</v>
      </c>
      <c r="F256" s="216" t="s">
        <v>1306</v>
      </c>
      <c r="G256" s="217" t="s">
        <v>175</v>
      </c>
      <c r="H256" s="218">
        <v>19.170000000000002</v>
      </c>
      <c r="I256" s="219"/>
      <c r="J256" s="220">
        <f>ROUND(I256*H256,2)</f>
        <v>0</v>
      </c>
      <c r="K256" s="216" t="s">
        <v>176</v>
      </c>
      <c r="L256" s="46"/>
      <c r="M256" s="221" t="s">
        <v>19</v>
      </c>
      <c r="N256" s="222" t="s">
        <v>48</v>
      </c>
      <c r="O256" s="86"/>
      <c r="P256" s="223">
        <f>O256*H256</f>
        <v>0</v>
      </c>
      <c r="Q256" s="223">
        <v>0.00050000000000000001</v>
      </c>
      <c r="R256" s="223">
        <f>Q256*H256</f>
        <v>0.0095850000000000015</v>
      </c>
      <c r="S256" s="223">
        <v>0</v>
      </c>
      <c r="T256" s="224">
        <f>S256*H256</f>
        <v>0</v>
      </c>
      <c r="U256" s="40"/>
      <c r="V256" s="40"/>
      <c r="W256" s="40"/>
      <c r="X256" s="40"/>
      <c r="Y256" s="40"/>
      <c r="Z256" s="40"/>
      <c r="AA256" s="40"/>
      <c r="AB256" s="40"/>
      <c r="AC256" s="40"/>
      <c r="AD256" s="40"/>
      <c r="AE256" s="40"/>
      <c r="AR256" s="225" t="s">
        <v>278</v>
      </c>
      <c r="AT256" s="225" t="s">
        <v>172</v>
      </c>
      <c r="AU256" s="225" t="s">
        <v>85</v>
      </c>
      <c r="AY256" s="19" t="s">
        <v>170</v>
      </c>
      <c r="BE256" s="226">
        <f>IF(N256="základní",J256,0)</f>
        <v>0</v>
      </c>
      <c r="BF256" s="226">
        <f>IF(N256="snížená",J256,0)</f>
        <v>0</v>
      </c>
      <c r="BG256" s="226">
        <f>IF(N256="zákl. přenesená",J256,0)</f>
        <v>0</v>
      </c>
      <c r="BH256" s="226">
        <f>IF(N256="sníž. přenesená",J256,0)</f>
        <v>0</v>
      </c>
      <c r="BI256" s="226">
        <f>IF(N256="nulová",J256,0)</f>
        <v>0</v>
      </c>
      <c r="BJ256" s="19" t="s">
        <v>81</v>
      </c>
      <c r="BK256" s="226">
        <f>ROUND(I256*H256,2)</f>
        <v>0</v>
      </c>
      <c r="BL256" s="19" t="s">
        <v>278</v>
      </c>
      <c r="BM256" s="225" t="s">
        <v>1307</v>
      </c>
    </row>
    <row r="257" s="2" customFormat="1">
      <c r="A257" s="40"/>
      <c r="B257" s="41"/>
      <c r="C257" s="42"/>
      <c r="D257" s="227" t="s">
        <v>179</v>
      </c>
      <c r="E257" s="42"/>
      <c r="F257" s="228" t="s">
        <v>1308</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179</v>
      </c>
      <c r="AU257" s="19" t="s">
        <v>85</v>
      </c>
    </row>
    <row r="258" s="2" customFormat="1" ht="37.8" customHeight="1">
      <c r="A258" s="40"/>
      <c r="B258" s="41"/>
      <c r="C258" s="214" t="s">
        <v>400</v>
      </c>
      <c r="D258" s="214" t="s">
        <v>172</v>
      </c>
      <c r="E258" s="215" t="s">
        <v>512</v>
      </c>
      <c r="F258" s="216" t="s">
        <v>513</v>
      </c>
      <c r="G258" s="217" t="s">
        <v>175</v>
      </c>
      <c r="H258" s="218">
        <v>19.170000000000002</v>
      </c>
      <c r="I258" s="219"/>
      <c r="J258" s="220">
        <f>ROUND(I258*H258,2)</f>
        <v>0</v>
      </c>
      <c r="K258" s="216" t="s">
        <v>176</v>
      </c>
      <c r="L258" s="46"/>
      <c r="M258" s="221" t="s">
        <v>19</v>
      </c>
      <c r="N258" s="222" t="s">
        <v>48</v>
      </c>
      <c r="O258" s="86"/>
      <c r="P258" s="223">
        <f>O258*H258</f>
        <v>0</v>
      </c>
      <c r="Q258" s="223">
        <v>0.0060000000000000001</v>
      </c>
      <c r="R258" s="223">
        <f>Q258*H258</f>
        <v>0.11502000000000001</v>
      </c>
      <c r="S258" s="223">
        <v>0</v>
      </c>
      <c r="T258" s="224">
        <f>S258*H258</f>
        <v>0</v>
      </c>
      <c r="U258" s="40"/>
      <c r="V258" s="40"/>
      <c r="W258" s="40"/>
      <c r="X258" s="40"/>
      <c r="Y258" s="40"/>
      <c r="Z258" s="40"/>
      <c r="AA258" s="40"/>
      <c r="AB258" s="40"/>
      <c r="AC258" s="40"/>
      <c r="AD258" s="40"/>
      <c r="AE258" s="40"/>
      <c r="AR258" s="225" t="s">
        <v>278</v>
      </c>
      <c r="AT258" s="225" t="s">
        <v>172</v>
      </c>
      <c r="AU258" s="225" t="s">
        <v>85</v>
      </c>
      <c r="AY258" s="19" t="s">
        <v>170</v>
      </c>
      <c r="BE258" s="226">
        <f>IF(N258="základní",J258,0)</f>
        <v>0</v>
      </c>
      <c r="BF258" s="226">
        <f>IF(N258="snížená",J258,0)</f>
        <v>0</v>
      </c>
      <c r="BG258" s="226">
        <f>IF(N258="zákl. přenesená",J258,0)</f>
        <v>0</v>
      </c>
      <c r="BH258" s="226">
        <f>IF(N258="sníž. přenesená",J258,0)</f>
        <v>0</v>
      </c>
      <c r="BI258" s="226">
        <f>IF(N258="nulová",J258,0)</f>
        <v>0</v>
      </c>
      <c r="BJ258" s="19" t="s">
        <v>81</v>
      </c>
      <c r="BK258" s="226">
        <f>ROUND(I258*H258,2)</f>
        <v>0</v>
      </c>
      <c r="BL258" s="19" t="s">
        <v>278</v>
      </c>
      <c r="BM258" s="225" t="s">
        <v>1309</v>
      </c>
    </row>
    <row r="259" s="2" customFormat="1">
      <c r="A259" s="40"/>
      <c r="B259" s="41"/>
      <c r="C259" s="42"/>
      <c r="D259" s="227" t="s">
        <v>179</v>
      </c>
      <c r="E259" s="42"/>
      <c r="F259" s="228" t="s">
        <v>515</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179</v>
      </c>
      <c r="AU259" s="19" t="s">
        <v>85</v>
      </c>
    </row>
    <row r="260" s="2" customFormat="1" ht="24.15" customHeight="1">
      <c r="A260" s="40"/>
      <c r="B260" s="41"/>
      <c r="C260" s="255" t="s">
        <v>405</v>
      </c>
      <c r="D260" s="255" t="s">
        <v>382</v>
      </c>
      <c r="E260" s="256" t="s">
        <v>517</v>
      </c>
      <c r="F260" s="257" t="s">
        <v>518</v>
      </c>
      <c r="G260" s="258" t="s">
        <v>175</v>
      </c>
      <c r="H260" s="259">
        <v>22.045999999999999</v>
      </c>
      <c r="I260" s="260"/>
      <c r="J260" s="261">
        <f>ROUND(I260*H260,2)</f>
        <v>0</v>
      </c>
      <c r="K260" s="257" t="s">
        <v>176</v>
      </c>
      <c r="L260" s="262"/>
      <c r="M260" s="263" t="s">
        <v>19</v>
      </c>
      <c r="N260" s="264" t="s">
        <v>48</v>
      </c>
      <c r="O260" s="86"/>
      <c r="P260" s="223">
        <f>O260*H260</f>
        <v>0</v>
      </c>
      <c r="Q260" s="223">
        <v>0.021999999999999999</v>
      </c>
      <c r="R260" s="223">
        <f>Q260*H260</f>
        <v>0.48501199999999994</v>
      </c>
      <c r="S260" s="223">
        <v>0</v>
      </c>
      <c r="T260" s="224">
        <f>S260*H260</f>
        <v>0</v>
      </c>
      <c r="U260" s="40"/>
      <c r="V260" s="40"/>
      <c r="W260" s="40"/>
      <c r="X260" s="40"/>
      <c r="Y260" s="40"/>
      <c r="Z260" s="40"/>
      <c r="AA260" s="40"/>
      <c r="AB260" s="40"/>
      <c r="AC260" s="40"/>
      <c r="AD260" s="40"/>
      <c r="AE260" s="40"/>
      <c r="AR260" s="225" t="s">
        <v>386</v>
      </c>
      <c r="AT260" s="225" t="s">
        <v>382</v>
      </c>
      <c r="AU260" s="225" t="s">
        <v>85</v>
      </c>
      <c r="AY260" s="19" t="s">
        <v>170</v>
      </c>
      <c r="BE260" s="226">
        <f>IF(N260="základní",J260,0)</f>
        <v>0</v>
      </c>
      <c r="BF260" s="226">
        <f>IF(N260="snížená",J260,0)</f>
        <v>0</v>
      </c>
      <c r="BG260" s="226">
        <f>IF(N260="zákl. přenesená",J260,0)</f>
        <v>0</v>
      </c>
      <c r="BH260" s="226">
        <f>IF(N260="sníž. přenesená",J260,0)</f>
        <v>0</v>
      </c>
      <c r="BI260" s="226">
        <f>IF(N260="nulová",J260,0)</f>
        <v>0</v>
      </c>
      <c r="BJ260" s="19" t="s">
        <v>81</v>
      </c>
      <c r="BK260" s="226">
        <f>ROUND(I260*H260,2)</f>
        <v>0</v>
      </c>
      <c r="BL260" s="19" t="s">
        <v>278</v>
      </c>
      <c r="BM260" s="225" t="s">
        <v>1310</v>
      </c>
    </row>
    <row r="261" s="13" customFormat="1">
      <c r="A261" s="13"/>
      <c r="B261" s="232"/>
      <c r="C261" s="233"/>
      <c r="D261" s="234" t="s">
        <v>181</v>
      </c>
      <c r="E261" s="235" t="s">
        <v>19</v>
      </c>
      <c r="F261" s="236" t="s">
        <v>1311</v>
      </c>
      <c r="G261" s="233"/>
      <c r="H261" s="237">
        <v>22.045999999999999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181</v>
      </c>
      <c r="AU261" s="243" t="s">
        <v>85</v>
      </c>
      <c r="AV261" s="13" t="s">
        <v>85</v>
      </c>
      <c r="AW261" s="13" t="s">
        <v>37</v>
      </c>
      <c r="AX261" s="13" t="s">
        <v>77</v>
      </c>
      <c r="AY261" s="243" t="s">
        <v>170</v>
      </c>
    </row>
    <row r="262" s="14" customFormat="1">
      <c r="A262" s="14"/>
      <c r="B262" s="244"/>
      <c r="C262" s="245"/>
      <c r="D262" s="234" t="s">
        <v>181</v>
      </c>
      <c r="E262" s="246" t="s">
        <v>19</v>
      </c>
      <c r="F262" s="247" t="s">
        <v>183</v>
      </c>
      <c r="G262" s="245"/>
      <c r="H262" s="248">
        <v>22.045999999999999</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181</v>
      </c>
      <c r="AU262" s="254" t="s">
        <v>85</v>
      </c>
      <c r="AV262" s="14" t="s">
        <v>177</v>
      </c>
      <c r="AW262" s="14" t="s">
        <v>37</v>
      </c>
      <c r="AX262" s="14" t="s">
        <v>81</v>
      </c>
      <c r="AY262" s="254" t="s">
        <v>170</v>
      </c>
    </row>
    <row r="263" s="2" customFormat="1" ht="37.8" customHeight="1">
      <c r="A263" s="40"/>
      <c r="B263" s="41"/>
      <c r="C263" s="214" t="s">
        <v>411</v>
      </c>
      <c r="D263" s="214" t="s">
        <v>172</v>
      </c>
      <c r="E263" s="215" t="s">
        <v>523</v>
      </c>
      <c r="F263" s="216" t="s">
        <v>524</v>
      </c>
      <c r="G263" s="217" t="s">
        <v>175</v>
      </c>
      <c r="H263" s="218">
        <v>19.170000000000002</v>
      </c>
      <c r="I263" s="219"/>
      <c r="J263" s="220">
        <f>ROUND(I263*H263,2)</f>
        <v>0</v>
      </c>
      <c r="K263" s="216" t="s">
        <v>176</v>
      </c>
      <c r="L263" s="46"/>
      <c r="M263" s="221" t="s">
        <v>19</v>
      </c>
      <c r="N263" s="222" t="s">
        <v>48</v>
      </c>
      <c r="O263" s="86"/>
      <c r="P263" s="223">
        <f>O263*H263</f>
        <v>0</v>
      </c>
      <c r="Q263" s="223">
        <v>0</v>
      </c>
      <c r="R263" s="223">
        <f>Q263*H263</f>
        <v>0</v>
      </c>
      <c r="S263" s="223">
        <v>0</v>
      </c>
      <c r="T263" s="224">
        <f>S263*H263</f>
        <v>0</v>
      </c>
      <c r="U263" s="40"/>
      <c r="V263" s="40"/>
      <c r="W263" s="40"/>
      <c r="X263" s="40"/>
      <c r="Y263" s="40"/>
      <c r="Z263" s="40"/>
      <c r="AA263" s="40"/>
      <c r="AB263" s="40"/>
      <c r="AC263" s="40"/>
      <c r="AD263" s="40"/>
      <c r="AE263" s="40"/>
      <c r="AR263" s="225" t="s">
        <v>278</v>
      </c>
      <c r="AT263" s="225" t="s">
        <v>172</v>
      </c>
      <c r="AU263" s="225" t="s">
        <v>85</v>
      </c>
      <c r="AY263" s="19" t="s">
        <v>170</v>
      </c>
      <c r="BE263" s="226">
        <f>IF(N263="základní",J263,0)</f>
        <v>0</v>
      </c>
      <c r="BF263" s="226">
        <f>IF(N263="snížená",J263,0)</f>
        <v>0</v>
      </c>
      <c r="BG263" s="226">
        <f>IF(N263="zákl. přenesená",J263,0)</f>
        <v>0</v>
      </c>
      <c r="BH263" s="226">
        <f>IF(N263="sníž. přenesená",J263,0)</f>
        <v>0</v>
      </c>
      <c r="BI263" s="226">
        <f>IF(N263="nulová",J263,0)</f>
        <v>0</v>
      </c>
      <c r="BJ263" s="19" t="s">
        <v>81</v>
      </c>
      <c r="BK263" s="226">
        <f>ROUND(I263*H263,2)</f>
        <v>0</v>
      </c>
      <c r="BL263" s="19" t="s">
        <v>278</v>
      </c>
      <c r="BM263" s="225" t="s">
        <v>1312</v>
      </c>
    </row>
    <row r="264" s="2" customFormat="1">
      <c r="A264" s="40"/>
      <c r="B264" s="41"/>
      <c r="C264" s="42"/>
      <c r="D264" s="227" t="s">
        <v>179</v>
      </c>
      <c r="E264" s="42"/>
      <c r="F264" s="228" t="s">
        <v>526</v>
      </c>
      <c r="G264" s="42"/>
      <c r="H264" s="42"/>
      <c r="I264" s="229"/>
      <c r="J264" s="42"/>
      <c r="K264" s="42"/>
      <c r="L264" s="46"/>
      <c r="M264" s="230"/>
      <c r="N264" s="231"/>
      <c r="O264" s="86"/>
      <c r="P264" s="86"/>
      <c r="Q264" s="86"/>
      <c r="R264" s="86"/>
      <c r="S264" s="86"/>
      <c r="T264" s="87"/>
      <c r="U264" s="40"/>
      <c r="V264" s="40"/>
      <c r="W264" s="40"/>
      <c r="X264" s="40"/>
      <c r="Y264" s="40"/>
      <c r="Z264" s="40"/>
      <c r="AA264" s="40"/>
      <c r="AB264" s="40"/>
      <c r="AC264" s="40"/>
      <c r="AD264" s="40"/>
      <c r="AE264" s="40"/>
      <c r="AT264" s="19" t="s">
        <v>179</v>
      </c>
      <c r="AU264" s="19" t="s">
        <v>85</v>
      </c>
    </row>
    <row r="265" s="2" customFormat="1" ht="33" customHeight="1">
      <c r="A265" s="40"/>
      <c r="B265" s="41"/>
      <c r="C265" s="214" t="s">
        <v>415</v>
      </c>
      <c r="D265" s="214" t="s">
        <v>172</v>
      </c>
      <c r="E265" s="215" t="s">
        <v>528</v>
      </c>
      <c r="F265" s="216" t="s">
        <v>529</v>
      </c>
      <c r="G265" s="217" t="s">
        <v>385</v>
      </c>
      <c r="H265" s="218">
        <v>15.550000000000001</v>
      </c>
      <c r="I265" s="219"/>
      <c r="J265" s="220">
        <f>ROUND(I265*H265,2)</f>
        <v>0</v>
      </c>
      <c r="K265" s="216" t="s">
        <v>176</v>
      </c>
      <c r="L265" s="46"/>
      <c r="M265" s="221" t="s">
        <v>19</v>
      </c>
      <c r="N265" s="222" t="s">
        <v>48</v>
      </c>
      <c r="O265" s="86"/>
      <c r="P265" s="223">
        <f>O265*H265</f>
        <v>0</v>
      </c>
      <c r="Q265" s="223">
        <v>0.00042999999999999999</v>
      </c>
      <c r="R265" s="223">
        <f>Q265*H265</f>
        <v>0.0066864999999999997</v>
      </c>
      <c r="S265" s="223">
        <v>0</v>
      </c>
      <c r="T265" s="224">
        <f>S265*H265</f>
        <v>0</v>
      </c>
      <c r="U265" s="40"/>
      <c r="V265" s="40"/>
      <c r="W265" s="40"/>
      <c r="X265" s="40"/>
      <c r="Y265" s="40"/>
      <c r="Z265" s="40"/>
      <c r="AA265" s="40"/>
      <c r="AB265" s="40"/>
      <c r="AC265" s="40"/>
      <c r="AD265" s="40"/>
      <c r="AE265" s="40"/>
      <c r="AR265" s="225" t="s">
        <v>278</v>
      </c>
      <c r="AT265" s="225" t="s">
        <v>172</v>
      </c>
      <c r="AU265" s="225" t="s">
        <v>85</v>
      </c>
      <c r="AY265" s="19" t="s">
        <v>170</v>
      </c>
      <c r="BE265" s="226">
        <f>IF(N265="základní",J265,0)</f>
        <v>0</v>
      </c>
      <c r="BF265" s="226">
        <f>IF(N265="snížená",J265,0)</f>
        <v>0</v>
      </c>
      <c r="BG265" s="226">
        <f>IF(N265="zákl. přenesená",J265,0)</f>
        <v>0</v>
      </c>
      <c r="BH265" s="226">
        <f>IF(N265="sníž. přenesená",J265,0)</f>
        <v>0</v>
      </c>
      <c r="BI265" s="226">
        <f>IF(N265="nulová",J265,0)</f>
        <v>0</v>
      </c>
      <c r="BJ265" s="19" t="s">
        <v>81</v>
      </c>
      <c r="BK265" s="226">
        <f>ROUND(I265*H265,2)</f>
        <v>0</v>
      </c>
      <c r="BL265" s="19" t="s">
        <v>278</v>
      </c>
      <c r="BM265" s="225" t="s">
        <v>1313</v>
      </c>
    </row>
    <row r="266" s="2" customFormat="1">
      <c r="A266" s="40"/>
      <c r="B266" s="41"/>
      <c r="C266" s="42"/>
      <c r="D266" s="227" t="s">
        <v>179</v>
      </c>
      <c r="E266" s="42"/>
      <c r="F266" s="228" t="s">
        <v>531</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179</v>
      </c>
      <c r="AU266" s="19" t="s">
        <v>85</v>
      </c>
    </row>
    <row r="267" s="15" customFormat="1">
      <c r="A267" s="15"/>
      <c r="B267" s="281"/>
      <c r="C267" s="282"/>
      <c r="D267" s="234" t="s">
        <v>181</v>
      </c>
      <c r="E267" s="283" t="s">
        <v>19</v>
      </c>
      <c r="F267" s="284" t="s">
        <v>1304</v>
      </c>
      <c r="G267" s="282"/>
      <c r="H267" s="283" t="s">
        <v>19</v>
      </c>
      <c r="I267" s="285"/>
      <c r="J267" s="282"/>
      <c r="K267" s="282"/>
      <c r="L267" s="286"/>
      <c r="M267" s="287"/>
      <c r="N267" s="288"/>
      <c r="O267" s="288"/>
      <c r="P267" s="288"/>
      <c r="Q267" s="288"/>
      <c r="R267" s="288"/>
      <c r="S267" s="288"/>
      <c r="T267" s="289"/>
      <c r="U267" s="15"/>
      <c r="V267" s="15"/>
      <c r="W267" s="15"/>
      <c r="X267" s="15"/>
      <c r="Y267" s="15"/>
      <c r="Z267" s="15"/>
      <c r="AA267" s="15"/>
      <c r="AB267" s="15"/>
      <c r="AC267" s="15"/>
      <c r="AD267" s="15"/>
      <c r="AE267" s="15"/>
      <c r="AT267" s="290" t="s">
        <v>181</v>
      </c>
      <c r="AU267" s="290" t="s">
        <v>85</v>
      </c>
      <c r="AV267" s="15" t="s">
        <v>81</v>
      </c>
      <c r="AW267" s="15" t="s">
        <v>37</v>
      </c>
      <c r="AX267" s="15" t="s">
        <v>77</v>
      </c>
      <c r="AY267" s="290" t="s">
        <v>170</v>
      </c>
    </row>
    <row r="268" s="13" customFormat="1">
      <c r="A268" s="13"/>
      <c r="B268" s="232"/>
      <c r="C268" s="233"/>
      <c r="D268" s="234" t="s">
        <v>181</v>
      </c>
      <c r="E268" s="235" t="s">
        <v>19</v>
      </c>
      <c r="F268" s="236" t="s">
        <v>1314</v>
      </c>
      <c r="G268" s="233"/>
      <c r="H268" s="237">
        <v>3.0699999999999998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181</v>
      </c>
      <c r="AU268" s="243" t="s">
        <v>85</v>
      </c>
      <c r="AV268" s="13" t="s">
        <v>85</v>
      </c>
      <c r="AW268" s="13" t="s">
        <v>37</v>
      </c>
      <c r="AX268" s="13" t="s">
        <v>77</v>
      </c>
      <c r="AY268" s="243" t="s">
        <v>170</v>
      </c>
    </row>
    <row r="269" s="13" customFormat="1">
      <c r="A269" s="13"/>
      <c r="B269" s="232"/>
      <c r="C269" s="233"/>
      <c r="D269" s="234" t="s">
        <v>181</v>
      </c>
      <c r="E269" s="235" t="s">
        <v>19</v>
      </c>
      <c r="F269" s="236" t="s">
        <v>1315</v>
      </c>
      <c r="G269" s="233"/>
      <c r="H269" s="237">
        <v>3.2200000000000002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181</v>
      </c>
      <c r="AU269" s="243" t="s">
        <v>85</v>
      </c>
      <c r="AV269" s="13" t="s">
        <v>85</v>
      </c>
      <c r="AW269" s="13" t="s">
        <v>37</v>
      </c>
      <c r="AX269" s="13" t="s">
        <v>77</v>
      </c>
      <c r="AY269" s="243" t="s">
        <v>170</v>
      </c>
    </row>
    <row r="270" s="13" customFormat="1">
      <c r="A270" s="13"/>
      <c r="B270" s="232"/>
      <c r="C270" s="233"/>
      <c r="D270" s="234" t="s">
        <v>181</v>
      </c>
      <c r="E270" s="235" t="s">
        <v>19</v>
      </c>
      <c r="F270" s="236" t="s">
        <v>1316</v>
      </c>
      <c r="G270" s="233"/>
      <c r="H270" s="237">
        <v>2.7599999999999998</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181</v>
      </c>
      <c r="AU270" s="243" t="s">
        <v>85</v>
      </c>
      <c r="AV270" s="13" t="s">
        <v>85</v>
      </c>
      <c r="AW270" s="13" t="s">
        <v>37</v>
      </c>
      <c r="AX270" s="13" t="s">
        <v>77</v>
      </c>
      <c r="AY270" s="243" t="s">
        <v>170</v>
      </c>
    </row>
    <row r="271" s="13" customFormat="1">
      <c r="A271" s="13"/>
      <c r="B271" s="232"/>
      <c r="C271" s="233"/>
      <c r="D271" s="234" t="s">
        <v>181</v>
      </c>
      <c r="E271" s="235" t="s">
        <v>19</v>
      </c>
      <c r="F271" s="236" t="s">
        <v>1317</v>
      </c>
      <c r="G271" s="233"/>
      <c r="H271" s="237">
        <v>6.5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181</v>
      </c>
      <c r="AU271" s="243" t="s">
        <v>85</v>
      </c>
      <c r="AV271" s="13" t="s">
        <v>85</v>
      </c>
      <c r="AW271" s="13" t="s">
        <v>37</v>
      </c>
      <c r="AX271" s="13" t="s">
        <v>77</v>
      </c>
      <c r="AY271" s="243" t="s">
        <v>170</v>
      </c>
    </row>
    <row r="272" s="14" customFormat="1">
      <c r="A272" s="14"/>
      <c r="B272" s="244"/>
      <c r="C272" s="245"/>
      <c r="D272" s="234" t="s">
        <v>181</v>
      </c>
      <c r="E272" s="246" t="s">
        <v>19</v>
      </c>
      <c r="F272" s="247" t="s">
        <v>183</v>
      </c>
      <c r="G272" s="245"/>
      <c r="H272" s="248">
        <v>15.550000000000001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181</v>
      </c>
      <c r="AU272" s="254" t="s">
        <v>85</v>
      </c>
      <c r="AV272" s="14" t="s">
        <v>177</v>
      </c>
      <c r="AW272" s="14" t="s">
        <v>37</v>
      </c>
      <c r="AX272" s="14" t="s">
        <v>81</v>
      </c>
      <c r="AY272" s="254" t="s">
        <v>170</v>
      </c>
    </row>
    <row r="273" s="2" customFormat="1" ht="24.15" customHeight="1">
      <c r="A273" s="40"/>
      <c r="B273" s="41"/>
      <c r="C273" s="255" t="s">
        <v>421</v>
      </c>
      <c r="D273" s="255" t="s">
        <v>382</v>
      </c>
      <c r="E273" s="256" t="s">
        <v>535</v>
      </c>
      <c r="F273" s="257" t="s">
        <v>536</v>
      </c>
      <c r="G273" s="258" t="s">
        <v>385</v>
      </c>
      <c r="H273" s="259">
        <v>17.882999999999999</v>
      </c>
      <c r="I273" s="260"/>
      <c r="J273" s="261">
        <f>ROUND(I273*H273,2)</f>
        <v>0</v>
      </c>
      <c r="K273" s="257" t="s">
        <v>176</v>
      </c>
      <c r="L273" s="262"/>
      <c r="M273" s="263" t="s">
        <v>19</v>
      </c>
      <c r="N273" s="264" t="s">
        <v>48</v>
      </c>
      <c r="O273" s="86"/>
      <c r="P273" s="223">
        <f>O273*H273</f>
        <v>0</v>
      </c>
      <c r="Q273" s="223">
        <v>0.00198</v>
      </c>
      <c r="R273" s="223">
        <f>Q273*H273</f>
        <v>0.035408339999999996</v>
      </c>
      <c r="S273" s="223">
        <v>0</v>
      </c>
      <c r="T273" s="224">
        <f>S273*H273</f>
        <v>0</v>
      </c>
      <c r="U273" s="40"/>
      <c r="V273" s="40"/>
      <c r="W273" s="40"/>
      <c r="X273" s="40"/>
      <c r="Y273" s="40"/>
      <c r="Z273" s="40"/>
      <c r="AA273" s="40"/>
      <c r="AB273" s="40"/>
      <c r="AC273" s="40"/>
      <c r="AD273" s="40"/>
      <c r="AE273" s="40"/>
      <c r="AR273" s="225" t="s">
        <v>386</v>
      </c>
      <c r="AT273" s="225" t="s">
        <v>382</v>
      </c>
      <c r="AU273" s="225" t="s">
        <v>85</v>
      </c>
      <c r="AY273" s="19" t="s">
        <v>170</v>
      </c>
      <c r="BE273" s="226">
        <f>IF(N273="základní",J273,0)</f>
        <v>0</v>
      </c>
      <c r="BF273" s="226">
        <f>IF(N273="snížená",J273,0)</f>
        <v>0</v>
      </c>
      <c r="BG273" s="226">
        <f>IF(N273="zákl. přenesená",J273,0)</f>
        <v>0</v>
      </c>
      <c r="BH273" s="226">
        <f>IF(N273="sníž. přenesená",J273,0)</f>
        <v>0</v>
      </c>
      <c r="BI273" s="226">
        <f>IF(N273="nulová",J273,0)</f>
        <v>0</v>
      </c>
      <c r="BJ273" s="19" t="s">
        <v>81</v>
      </c>
      <c r="BK273" s="226">
        <f>ROUND(I273*H273,2)</f>
        <v>0</v>
      </c>
      <c r="BL273" s="19" t="s">
        <v>278</v>
      </c>
      <c r="BM273" s="225" t="s">
        <v>1318</v>
      </c>
    </row>
    <row r="274" s="13" customFormat="1">
      <c r="A274" s="13"/>
      <c r="B274" s="232"/>
      <c r="C274" s="233"/>
      <c r="D274" s="234" t="s">
        <v>181</v>
      </c>
      <c r="E274" s="235" t="s">
        <v>19</v>
      </c>
      <c r="F274" s="236" t="s">
        <v>1319</v>
      </c>
      <c r="G274" s="233"/>
      <c r="H274" s="237">
        <v>17.882999999999999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181</v>
      </c>
      <c r="AU274" s="243" t="s">
        <v>85</v>
      </c>
      <c r="AV274" s="13" t="s">
        <v>85</v>
      </c>
      <c r="AW274" s="13" t="s">
        <v>37</v>
      </c>
      <c r="AX274" s="13" t="s">
        <v>77</v>
      </c>
      <c r="AY274" s="243" t="s">
        <v>170</v>
      </c>
    </row>
    <row r="275" s="14" customFormat="1">
      <c r="A275" s="14"/>
      <c r="B275" s="244"/>
      <c r="C275" s="245"/>
      <c r="D275" s="234" t="s">
        <v>181</v>
      </c>
      <c r="E275" s="246" t="s">
        <v>19</v>
      </c>
      <c r="F275" s="247" t="s">
        <v>183</v>
      </c>
      <c r="G275" s="245"/>
      <c r="H275" s="248">
        <v>17.882999999999999</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181</v>
      </c>
      <c r="AU275" s="254" t="s">
        <v>85</v>
      </c>
      <c r="AV275" s="14" t="s">
        <v>177</v>
      </c>
      <c r="AW275" s="14" t="s">
        <v>37</v>
      </c>
      <c r="AX275" s="14" t="s">
        <v>81</v>
      </c>
      <c r="AY275" s="254" t="s">
        <v>170</v>
      </c>
    </row>
    <row r="276" s="2" customFormat="1" ht="16.5" customHeight="1">
      <c r="A276" s="40"/>
      <c r="B276" s="41"/>
      <c r="C276" s="214" t="s">
        <v>425</v>
      </c>
      <c r="D276" s="214" t="s">
        <v>172</v>
      </c>
      <c r="E276" s="215" t="s">
        <v>541</v>
      </c>
      <c r="F276" s="216" t="s">
        <v>542</v>
      </c>
      <c r="G276" s="217" t="s">
        <v>385</v>
      </c>
      <c r="H276" s="218">
        <v>42.479999999999997</v>
      </c>
      <c r="I276" s="219"/>
      <c r="J276" s="220">
        <f>ROUND(I276*H276,2)</f>
        <v>0</v>
      </c>
      <c r="K276" s="216" t="s">
        <v>176</v>
      </c>
      <c r="L276" s="46"/>
      <c r="M276" s="221" t="s">
        <v>19</v>
      </c>
      <c r="N276" s="222" t="s">
        <v>48</v>
      </c>
      <c r="O276" s="86"/>
      <c r="P276" s="223">
        <f>O276*H276</f>
        <v>0</v>
      </c>
      <c r="Q276" s="223">
        <v>9.0000000000000006E-05</v>
      </c>
      <c r="R276" s="223">
        <f>Q276*H276</f>
        <v>0.0038232000000000001</v>
      </c>
      <c r="S276" s="223">
        <v>0</v>
      </c>
      <c r="T276" s="224">
        <f>S276*H276</f>
        <v>0</v>
      </c>
      <c r="U276" s="40"/>
      <c r="V276" s="40"/>
      <c r="W276" s="40"/>
      <c r="X276" s="40"/>
      <c r="Y276" s="40"/>
      <c r="Z276" s="40"/>
      <c r="AA276" s="40"/>
      <c r="AB276" s="40"/>
      <c r="AC276" s="40"/>
      <c r="AD276" s="40"/>
      <c r="AE276" s="40"/>
      <c r="AR276" s="225" t="s">
        <v>278</v>
      </c>
      <c r="AT276" s="225" t="s">
        <v>172</v>
      </c>
      <c r="AU276" s="225" t="s">
        <v>85</v>
      </c>
      <c r="AY276" s="19" t="s">
        <v>170</v>
      </c>
      <c r="BE276" s="226">
        <f>IF(N276="základní",J276,0)</f>
        <v>0</v>
      </c>
      <c r="BF276" s="226">
        <f>IF(N276="snížená",J276,0)</f>
        <v>0</v>
      </c>
      <c r="BG276" s="226">
        <f>IF(N276="zákl. přenesená",J276,0)</f>
        <v>0</v>
      </c>
      <c r="BH276" s="226">
        <f>IF(N276="sníž. přenesená",J276,0)</f>
        <v>0</v>
      </c>
      <c r="BI276" s="226">
        <f>IF(N276="nulová",J276,0)</f>
        <v>0</v>
      </c>
      <c r="BJ276" s="19" t="s">
        <v>81</v>
      </c>
      <c r="BK276" s="226">
        <f>ROUND(I276*H276,2)</f>
        <v>0</v>
      </c>
      <c r="BL276" s="19" t="s">
        <v>278</v>
      </c>
      <c r="BM276" s="225" t="s">
        <v>1320</v>
      </c>
    </row>
    <row r="277" s="2" customFormat="1">
      <c r="A277" s="40"/>
      <c r="B277" s="41"/>
      <c r="C277" s="42"/>
      <c r="D277" s="227" t="s">
        <v>179</v>
      </c>
      <c r="E277" s="42"/>
      <c r="F277" s="228" t="s">
        <v>544</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179</v>
      </c>
      <c r="AU277" s="19" t="s">
        <v>85</v>
      </c>
    </row>
    <row r="278" s="15" customFormat="1">
      <c r="A278" s="15"/>
      <c r="B278" s="281"/>
      <c r="C278" s="282"/>
      <c r="D278" s="234" t="s">
        <v>181</v>
      </c>
      <c r="E278" s="283" t="s">
        <v>19</v>
      </c>
      <c r="F278" s="284" t="s">
        <v>1304</v>
      </c>
      <c r="G278" s="282"/>
      <c r="H278" s="283" t="s">
        <v>19</v>
      </c>
      <c r="I278" s="285"/>
      <c r="J278" s="282"/>
      <c r="K278" s="282"/>
      <c r="L278" s="286"/>
      <c r="M278" s="287"/>
      <c r="N278" s="288"/>
      <c r="O278" s="288"/>
      <c r="P278" s="288"/>
      <c r="Q278" s="288"/>
      <c r="R278" s="288"/>
      <c r="S278" s="288"/>
      <c r="T278" s="289"/>
      <c r="U278" s="15"/>
      <c r="V278" s="15"/>
      <c r="W278" s="15"/>
      <c r="X278" s="15"/>
      <c r="Y278" s="15"/>
      <c r="Z278" s="15"/>
      <c r="AA278" s="15"/>
      <c r="AB278" s="15"/>
      <c r="AC278" s="15"/>
      <c r="AD278" s="15"/>
      <c r="AE278" s="15"/>
      <c r="AT278" s="290" t="s">
        <v>181</v>
      </c>
      <c r="AU278" s="290" t="s">
        <v>85</v>
      </c>
      <c r="AV278" s="15" t="s">
        <v>81</v>
      </c>
      <c r="AW278" s="15" t="s">
        <v>37</v>
      </c>
      <c r="AX278" s="15" t="s">
        <v>77</v>
      </c>
      <c r="AY278" s="290" t="s">
        <v>170</v>
      </c>
    </row>
    <row r="279" s="13" customFormat="1">
      <c r="A279" s="13"/>
      <c r="B279" s="232"/>
      <c r="C279" s="233"/>
      <c r="D279" s="234" t="s">
        <v>181</v>
      </c>
      <c r="E279" s="235" t="s">
        <v>19</v>
      </c>
      <c r="F279" s="236" t="s">
        <v>1321</v>
      </c>
      <c r="G279" s="233"/>
      <c r="H279" s="237">
        <v>6.0199999999999996</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181</v>
      </c>
      <c r="AU279" s="243" t="s">
        <v>85</v>
      </c>
      <c r="AV279" s="13" t="s">
        <v>85</v>
      </c>
      <c r="AW279" s="13" t="s">
        <v>37</v>
      </c>
      <c r="AX279" s="13" t="s">
        <v>77</v>
      </c>
      <c r="AY279" s="243" t="s">
        <v>170</v>
      </c>
    </row>
    <row r="280" s="13" customFormat="1">
      <c r="A280" s="13"/>
      <c r="B280" s="232"/>
      <c r="C280" s="233"/>
      <c r="D280" s="234" t="s">
        <v>181</v>
      </c>
      <c r="E280" s="235" t="s">
        <v>19</v>
      </c>
      <c r="F280" s="236" t="s">
        <v>1322</v>
      </c>
      <c r="G280" s="233"/>
      <c r="H280" s="237">
        <v>5.3499999999999996</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181</v>
      </c>
      <c r="AU280" s="243" t="s">
        <v>85</v>
      </c>
      <c r="AV280" s="13" t="s">
        <v>85</v>
      </c>
      <c r="AW280" s="13" t="s">
        <v>37</v>
      </c>
      <c r="AX280" s="13" t="s">
        <v>77</v>
      </c>
      <c r="AY280" s="243" t="s">
        <v>170</v>
      </c>
    </row>
    <row r="281" s="13" customFormat="1">
      <c r="A281" s="13"/>
      <c r="B281" s="232"/>
      <c r="C281" s="233"/>
      <c r="D281" s="234" t="s">
        <v>181</v>
      </c>
      <c r="E281" s="235" t="s">
        <v>19</v>
      </c>
      <c r="F281" s="236" t="s">
        <v>1323</v>
      </c>
      <c r="G281" s="233"/>
      <c r="H281" s="237">
        <v>3.8100000000000001</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181</v>
      </c>
      <c r="AU281" s="243" t="s">
        <v>85</v>
      </c>
      <c r="AV281" s="13" t="s">
        <v>85</v>
      </c>
      <c r="AW281" s="13" t="s">
        <v>37</v>
      </c>
      <c r="AX281" s="13" t="s">
        <v>77</v>
      </c>
      <c r="AY281" s="243" t="s">
        <v>170</v>
      </c>
    </row>
    <row r="282" s="13" customFormat="1">
      <c r="A282" s="13"/>
      <c r="B282" s="232"/>
      <c r="C282" s="233"/>
      <c r="D282" s="234" t="s">
        <v>181</v>
      </c>
      <c r="E282" s="235" t="s">
        <v>19</v>
      </c>
      <c r="F282" s="236" t="s">
        <v>1324</v>
      </c>
      <c r="G282" s="233"/>
      <c r="H282" s="237">
        <v>4.0499999999999998</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181</v>
      </c>
      <c r="AU282" s="243" t="s">
        <v>85</v>
      </c>
      <c r="AV282" s="13" t="s">
        <v>85</v>
      </c>
      <c r="AW282" s="13" t="s">
        <v>37</v>
      </c>
      <c r="AX282" s="13" t="s">
        <v>77</v>
      </c>
      <c r="AY282" s="243" t="s">
        <v>170</v>
      </c>
    </row>
    <row r="283" s="13" customFormat="1">
      <c r="A283" s="13"/>
      <c r="B283" s="232"/>
      <c r="C283" s="233"/>
      <c r="D283" s="234" t="s">
        <v>181</v>
      </c>
      <c r="E283" s="235" t="s">
        <v>19</v>
      </c>
      <c r="F283" s="236" t="s">
        <v>1325</v>
      </c>
      <c r="G283" s="233"/>
      <c r="H283" s="237">
        <v>5.2599999999999998</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181</v>
      </c>
      <c r="AU283" s="243" t="s">
        <v>85</v>
      </c>
      <c r="AV283" s="13" t="s">
        <v>85</v>
      </c>
      <c r="AW283" s="13" t="s">
        <v>37</v>
      </c>
      <c r="AX283" s="13" t="s">
        <v>77</v>
      </c>
      <c r="AY283" s="243" t="s">
        <v>170</v>
      </c>
    </row>
    <row r="284" s="13" customFormat="1">
      <c r="A284" s="13"/>
      <c r="B284" s="232"/>
      <c r="C284" s="233"/>
      <c r="D284" s="234" t="s">
        <v>181</v>
      </c>
      <c r="E284" s="235" t="s">
        <v>19</v>
      </c>
      <c r="F284" s="236" t="s">
        <v>1326</v>
      </c>
      <c r="G284" s="233"/>
      <c r="H284" s="237">
        <v>7.4699999999999998</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181</v>
      </c>
      <c r="AU284" s="243" t="s">
        <v>85</v>
      </c>
      <c r="AV284" s="13" t="s">
        <v>85</v>
      </c>
      <c r="AW284" s="13" t="s">
        <v>37</v>
      </c>
      <c r="AX284" s="13" t="s">
        <v>77</v>
      </c>
      <c r="AY284" s="243" t="s">
        <v>170</v>
      </c>
    </row>
    <row r="285" s="13" customFormat="1">
      <c r="A285" s="13"/>
      <c r="B285" s="232"/>
      <c r="C285" s="233"/>
      <c r="D285" s="234" t="s">
        <v>181</v>
      </c>
      <c r="E285" s="235" t="s">
        <v>19</v>
      </c>
      <c r="F285" s="236" t="s">
        <v>1327</v>
      </c>
      <c r="G285" s="233"/>
      <c r="H285" s="237">
        <v>3.8700000000000001</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181</v>
      </c>
      <c r="AU285" s="243" t="s">
        <v>85</v>
      </c>
      <c r="AV285" s="13" t="s">
        <v>85</v>
      </c>
      <c r="AW285" s="13" t="s">
        <v>37</v>
      </c>
      <c r="AX285" s="13" t="s">
        <v>77</v>
      </c>
      <c r="AY285" s="243" t="s">
        <v>170</v>
      </c>
    </row>
    <row r="286" s="13" customFormat="1">
      <c r="A286" s="13"/>
      <c r="B286" s="232"/>
      <c r="C286" s="233"/>
      <c r="D286" s="234" t="s">
        <v>181</v>
      </c>
      <c r="E286" s="235" t="s">
        <v>19</v>
      </c>
      <c r="F286" s="236" t="s">
        <v>1328</v>
      </c>
      <c r="G286" s="233"/>
      <c r="H286" s="237">
        <v>6.6500000000000004</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181</v>
      </c>
      <c r="AU286" s="243" t="s">
        <v>85</v>
      </c>
      <c r="AV286" s="13" t="s">
        <v>85</v>
      </c>
      <c r="AW286" s="13" t="s">
        <v>37</v>
      </c>
      <c r="AX286" s="13" t="s">
        <v>77</v>
      </c>
      <c r="AY286" s="243" t="s">
        <v>170</v>
      </c>
    </row>
    <row r="287" s="14" customFormat="1">
      <c r="A287" s="14"/>
      <c r="B287" s="244"/>
      <c r="C287" s="245"/>
      <c r="D287" s="234" t="s">
        <v>181</v>
      </c>
      <c r="E287" s="246" t="s">
        <v>19</v>
      </c>
      <c r="F287" s="247" t="s">
        <v>183</v>
      </c>
      <c r="G287" s="245"/>
      <c r="H287" s="248">
        <v>42.479999999999997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181</v>
      </c>
      <c r="AU287" s="254" t="s">
        <v>85</v>
      </c>
      <c r="AV287" s="14" t="s">
        <v>177</v>
      </c>
      <c r="AW287" s="14" t="s">
        <v>37</v>
      </c>
      <c r="AX287" s="14" t="s">
        <v>81</v>
      </c>
      <c r="AY287" s="254" t="s">
        <v>170</v>
      </c>
    </row>
    <row r="288" s="2" customFormat="1" ht="24.15" customHeight="1">
      <c r="A288" s="40"/>
      <c r="B288" s="41"/>
      <c r="C288" s="214" t="s">
        <v>432</v>
      </c>
      <c r="D288" s="214" t="s">
        <v>172</v>
      </c>
      <c r="E288" s="215" t="s">
        <v>547</v>
      </c>
      <c r="F288" s="216" t="s">
        <v>548</v>
      </c>
      <c r="G288" s="217" t="s">
        <v>175</v>
      </c>
      <c r="H288" s="218">
        <v>20.259</v>
      </c>
      <c r="I288" s="219"/>
      <c r="J288" s="220">
        <f>ROUND(I288*H288,2)</f>
        <v>0</v>
      </c>
      <c r="K288" s="216" t="s">
        <v>176</v>
      </c>
      <c r="L288" s="46"/>
      <c r="M288" s="221" t="s">
        <v>19</v>
      </c>
      <c r="N288" s="222" t="s">
        <v>48</v>
      </c>
      <c r="O288" s="86"/>
      <c r="P288" s="223">
        <f>O288*H288</f>
        <v>0</v>
      </c>
      <c r="Q288" s="223">
        <v>5.0000000000000002E-05</v>
      </c>
      <c r="R288" s="223">
        <f>Q288*H288</f>
        <v>0.0010129500000000001</v>
      </c>
      <c r="S288" s="223">
        <v>0</v>
      </c>
      <c r="T288" s="224">
        <f>S288*H288</f>
        <v>0</v>
      </c>
      <c r="U288" s="40"/>
      <c r="V288" s="40"/>
      <c r="W288" s="40"/>
      <c r="X288" s="40"/>
      <c r="Y288" s="40"/>
      <c r="Z288" s="40"/>
      <c r="AA288" s="40"/>
      <c r="AB288" s="40"/>
      <c r="AC288" s="40"/>
      <c r="AD288" s="40"/>
      <c r="AE288" s="40"/>
      <c r="AR288" s="225" t="s">
        <v>278</v>
      </c>
      <c r="AT288" s="225" t="s">
        <v>172</v>
      </c>
      <c r="AU288" s="225" t="s">
        <v>85</v>
      </c>
      <c r="AY288" s="19" t="s">
        <v>170</v>
      </c>
      <c r="BE288" s="226">
        <f>IF(N288="základní",J288,0)</f>
        <v>0</v>
      </c>
      <c r="BF288" s="226">
        <f>IF(N288="snížená",J288,0)</f>
        <v>0</v>
      </c>
      <c r="BG288" s="226">
        <f>IF(N288="zákl. přenesená",J288,0)</f>
        <v>0</v>
      </c>
      <c r="BH288" s="226">
        <f>IF(N288="sníž. přenesená",J288,0)</f>
        <v>0</v>
      </c>
      <c r="BI288" s="226">
        <f>IF(N288="nulová",J288,0)</f>
        <v>0</v>
      </c>
      <c r="BJ288" s="19" t="s">
        <v>81</v>
      </c>
      <c r="BK288" s="226">
        <f>ROUND(I288*H288,2)</f>
        <v>0</v>
      </c>
      <c r="BL288" s="19" t="s">
        <v>278</v>
      </c>
      <c r="BM288" s="225" t="s">
        <v>1329</v>
      </c>
    </row>
    <row r="289" s="2" customFormat="1">
      <c r="A289" s="40"/>
      <c r="B289" s="41"/>
      <c r="C289" s="42"/>
      <c r="D289" s="227" t="s">
        <v>179</v>
      </c>
      <c r="E289" s="42"/>
      <c r="F289" s="228" t="s">
        <v>550</v>
      </c>
      <c r="G289" s="42"/>
      <c r="H289" s="42"/>
      <c r="I289" s="229"/>
      <c r="J289" s="42"/>
      <c r="K289" s="42"/>
      <c r="L289" s="46"/>
      <c r="M289" s="230"/>
      <c r="N289" s="231"/>
      <c r="O289" s="86"/>
      <c r="P289" s="86"/>
      <c r="Q289" s="86"/>
      <c r="R289" s="86"/>
      <c r="S289" s="86"/>
      <c r="T289" s="87"/>
      <c r="U289" s="40"/>
      <c r="V289" s="40"/>
      <c r="W289" s="40"/>
      <c r="X289" s="40"/>
      <c r="Y289" s="40"/>
      <c r="Z289" s="40"/>
      <c r="AA289" s="40"/>
      <c r="AB289" s="40"/>
      <c r="AC289" s="40"/>
      <c r="AD289" s="40"/>
      <c r="AE289" s="40"/>
      <c r="AT289" s="19" t="s">
        <v>179</v>
      </c>
      <c r="AU289" s="19" t="s">
        <v>85</v>
      </c>
    </row>
    <row r="290" s="13" customFormat="1">
      <c r="A290" s="13"/>
      <c r="B290" s="232"/>
      <c r="C290" s="233"/>
      <c r="D290" s="234" t="s">
        <v>181</v>
      </c>
      <c r="E290" s="235" t="s">
        <v>19</v>
      </c>
      <c r="F290" s="236" t="s">
        <v>1330</v>
      </c>
      <c r="G290" s="233"/>
      <c r="H290" s="237">
        <v>19.170000000000002</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181</v>
      </c>
      <c r="AU290" s="243" t="s">
        <v>85</v>
      </c>
      <c r="AV290" s="13" t="s">
        <v>85</v>
      </c>
      <c r="AW290" s="13" t="s">
        <v>37</v>
      </c>
      <c r="AX290" s="13" t="s">
        <v>77</v>
      </c>
      <c r="AY290" s="243" t="s">
        <v>170</v>
      </c>
    </row>
    <row r="291" s="13" customFormat="1">
      <c r="A291" s="13"/>
      <c r="B291" s="232"/>
      <c r="C291" s="233"/>
      <c r="D291" s="234" t="s">
        <v>181</v>
      </c>
      <c r="E291" s="235" t="s">
        <v>19</v>
      </c>
      <c r="F291" s="236" t="s">
        <v>1331</v>
      </c>
      <c r="G291" s="233"/>
      <c r="H291" s="237">
        <v>1.089</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181</v>
      </c>
      <c r="AU291" s="243" t="s">
        <v>85</v>
      </c>
      <c r="AV291" s="13" t="s">
        <v>85</v>
      </c>
      <c r="AW291" s="13" t="s">
        <v>37</v>
      </c>
      <c r="AX291" s="13" t="s">
        <v>77</v>
      </c>
      <c r="AY291" s="243" t="s">
        <v>170</v>
      </c>
    </row>
    <row r="292" s="14" customFormat="1">
      <c r="A292" s="14"/>
      <c r="B292" s="244"/>
      <c r="C292" s="245"/>
      <c r="D292" s="234" t="s">
        <v>181</v>
      </c>
      <c r="E292" s="246" t="s">
        <v>19</v>
      </c>
      <c r="F292" s="247" t="s">
        <v>183</v>
      </c>
      <c r="G292" s="245"/>
      <c r="H292" s="248">
        <v>20.259</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181</v>
      </c>
      <c r="AU292" s="254" t="s">
        <v>85</v>
      </c>
      <c r="AV292" s="14" t="s">
        <v>177</v>
      </c>
      <c r="AW292" s="14" t="s">
        <v>37</v>
      </c>
      <c r="AX292" s="14" t="s">
        <v>81</v>
      </c>
      <c r="AY292" s="254" t="s">
        <v>170</v>
      </c>
    </row>
    <row r="293" s="2" customFormat="1" ht="55.5" customHeight="1">
      <c r="A293" s="40"/>
      <c r="B293" s="41"/>
      <c r="C293" s="214" t="s">
        <v>437</v>
      </c>
      <c r="D293" s="214" t="s">
        <v>172</v>
      </c>
      <c r="E293" s="215" t="s">
        <v>554</v>
      </c>
      <c r="F293" s="216" t="s">
        <v>555</v>
      </c>
      <c r="G293" s="217" t="s">
        <v>322</v>
      </c>
      <c r="H293" s="218">
        <v>0.65700000000000003</v>
      </c>
      <c r="I293" s="219"/>
      <c r="J293" s="220">
        <f>ROUND(I293*H293,2)</f>
        <v>0</v>
      </c>
      <c r="K293" s="216" t="s">
        <v>176</v>
      </c>
      <c r="L293" s="46"/>
      <c r="M293" s="221" t="s">
        <v>19</v>
      </c>
      <c r="N293" s="222" t="s">
        <v>48</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278</v>
      </c>
      <c r="AT293" s="225" t="s">
        <v>172</v>
      </c>
      <c r="AU293" s="225" t="s">
        <v>85</v>
      </c>
      <c r="AY293" s="19" t="s">
        <v>170</v>
      </c>
      <c r="BE293" s="226">
        <f>IF(N293="základní",J293,0)</f>
        <v>0</v>
      </c>
      <c r="BF293" s="226">
        <f>IF(N293="snížená",J293,0)</f>
        <v>0</v>
      </c>
      <c r="BG293" s="226">
        <f>IF(N293="zákl. přenesená",J293,0)</f>
        <v>0</v>
      </c>
      <c r="BH293" s="226">
        <f>IF(N293="sníž. přenesená",J293,0)</f>
        <v>0</v>
      </c>
      <c r="BI293" s="226">
        <f>IF(N293="nulová",J293,0)</f>
        <v>0</v>
      </c>
      <c r="BJ293" s="19" t="s">
        <v>81</v>
      </c>
      <c r="BK293" s="226">
        <f>ROUND(I293*H293,2)</f>
        <v>0</v>
      </c>
      <c r="BL293" s="19" t="s">
        <v>278</v>
      </c>
      <c r="BM293" s="225" t="s">
        <v>1332</v>
      </c>
    </row>
    <row r="294" s="2" customFormat="1">
      <c r="A294" s="40"/>
      <c r="B294" s="41"/>
      <c r="C294" s="42"/>
      <c r="D294" s="227" t="s">
        <v>179</v>
      </c>
      <c r="E294" s="42"/>
      <c r="F294" s="228" t="s">
        <v>557</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179</v>
      </c>
      <c r="AU294" s="19" t="s">
        <v>85</v>
      </c>
    </row>
    <row r="295" s="12" customFormat="1" ht="22.8" customHeight="1">
      <c r="A295" s="12"/>
      <c r="B295" s="198"/>
      <c r="C295" s="199"/>
      <c r="D295" s="200" t="s">
        <v>76</v>
      </c>
      <c r="E295" s="212" t="s">
        <v>629</v>
      </c>
      <c r="F295" s="212" t="s">
        <v>630</v>
      </c>
      <c r="G295" s="199"/>
      <c r="H295" s="199"/>
      <c r="I295" s="202"/>
      <c r="J295" s="213">
        <f>BK295</f>
        <v>0</v>
      </c>
      <c r="K295" s="199"/>
      <c r="L295" s="204"/>
      <c r="M295" s="205"/>
      <c r="N295" s="206"/>
      <c r="O295" s="206"/>
      <c r="P295" s="207">
        <f>SUM(P296:P367)</f>
        <v>0</v>
      </c>
      <c r="Q295" s="206"/>
      <c r="R295" s="207">
        <f>SUM(R296:R367)</f>
        <v>1.1187910000000001</v>
      </c>
      <c r="S295" s="206"/>
      <c r="T295" s="208">
        <f>SUM(T296:T367)</f>
        <v>1.4574304</v>
      </c>
      <c r="U295" s="12"/>
      <c r="V295" s="12"/>
      <c r="W295" s="12"/>
      <c r="X295" s="12"/>
      <c r="Y295" s="12"/>
      <c r="Z295" s="12"/>
      <c r="AA295" s="12"/>
      <c r="AB295" s="12"/>
      <c r="AC295" s="12"/>
      <c r="AD295" s="12"/>
      <c r="AE295" s="12"/>
      <c r="AR295" s="209" t="s">
        <v>85</v>
      </c>
      <c r="AT295" s="210" t="s">
        <v>76</v>
      </c>
      <c r="AU295" s="210" t="s">
        <v>81</v>
      </c>
      <c r="AY295" s="209" t="s">
        <v>170</v>
      </c>
      <c r="BK295" s="211">
        <f>SUM(BK296:BK367)</f>
        <v>0</v>
      </c>
    </row>
    <row r="296" s="2" customFormat="1" ht="21.75" customHeight="1">
      <c r="A296" s="40"/>
      <c r="B296" s="41"/>
      <c r="C296" s="214" t="s">
        <v>443</v>
      </c>
      <c r="D296" s="214" t="s">
        <v>172</v>
      </c>
      <c r="E296" s="215" t="s">
        <v>632</v>
      </c>
      <c r="F296" s="216" t="s">
        <v>633</v>
      </c>
      <c r="G296" s="217" t="s">
        <v>175</v>
      </c>
      <c r="H296" s="218">
        <v>53.582000000000001</v>
      </c>
      <c r="I296" s="219"/>
      <c r="J296" s="220">
        <f>ROUND(I296*H296,2)</f>
        <v>0</v>
      </c>
      <c r="K296" s="216" t="s">
        <v>176</v>
      </c>
      <c r="L296" s="46"/>
      <c r="M296" s="221" t="s">
        <v>19</v>
      </c>
      <c r="N296" s="222" t="s">
        <v>48</v>
      </c>
      <c r="O296" s="86"/>
      <c r="P296" s="223">
        <f>O296*H296</f>
        <v>0</v>
      </c>
      <c r="Q296" s="223">
        <v>0</v>
      </c>
      <c r="R296" s="223">
        <f>Q296*H296</f>
        <v>0</v>
      </c>
      <c r="S296" s="223">
        <v>0.027199999999999998</v>
      </c>
      <c r="T296" s="224">
        <f>S296*H296</f>
        <v>1.4574304</v>
      </c>
      <c r="U296" s="40"/>
      <c r="V296" s="40"/>
      <c r="W296" s="40"/>
      <c r="X296" s="40"/>
      <c r="Y296" s="40"/>
      <c r="Z296" s="40"/>
      <c r="AA296" s="40"/>
      <c r="AB296" s="40"/>
      <c r="AC296" s="40"/>
      <c r="AD296" s="40"/>
      <c r="AE296" s="40"/>
      <c r="AR296" s="225" t="s">
        <v>278</v>
      </c>
      <c r="AT296" s="225" t="s">
        <v>172</v>
      </c>
      <c r="AU296" s="225" t="s">
        <v>85</v>
      </c>
      <c r="AY296" s="19" t="s">
        <v>170</v>
      </c>
      <c r="BE296" s="226">
        <f>IF(N296="základní",J296,0)</f>
        <v>0</v>
      </c>
      <c r="BF296" s="226">
        <f>IF(N296="snížená",J296,0)</f>
        <v>0</v>
      </c>
      <c r="BG296" s="226">
        <f>IF(N296="zákl. přenesená",J296,0)</f>
        <v>0</v>
      </c>
      <c r="BH296" s="226">
        <f>IF(N296="sníž. přenesená",J296,0)</f>
        <v>0</v>
      </c>
      <c r="BI296" s="226">
        <f>IF(N296="nulová",J296,0)</f>
        <v>0</v>
      </c>
      <c r="BJ296" s="19" t="s">
        <v>81</v>
      </c>
      <c r="BK296" s="226">
        <f>ROUND(I296*H296,2)</f>
        <v>0</v>
      </c>
      <c r="BL296" s="19" t="s">
        <v>278</v>
      </c>
      <c r="BM296" s="225" t="s">
        <v>1333</v>
      </c>
    </row>
    <row r="297" s="2" customFormat="1">
      <c r="A297" s="40"/>
      <c r="B297" s="41"/>
      <c r="C297" s="42"/>
      <c r="D297" s="227" t="s">
        <v>179</v>
      </c>
      <c r="E297" s="42"/>
      <c r="F297" s="228" t="s">
        <v>635</v>
      </c>
      <c r="G297" s="42"/>
      <c r="H297" s="42"/>
      <c r="I297" s="229"/>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179</v>
      </c>
      <c r="AU297" s="19" t="s">
        <v>85</v>
      </c>
    </row>
    <row r="298" s="13" customFormat="1">
      <c r="A298" s="13"/>
      <c r="B298" s="232"/>
      <c r="C298" s="233"/>
      <c r="D298" s="234" t="s">
        <v>181</v>
      </c>
      <c r="E298" s="235" t="s">
        <v>19</v>
      </c>
      <c r="F298" s="236" t="s">
        <v>1334</v>
      </c>
      <c r="G298" s="233"/>
      <c r="H298" s="237">
        <v>4.9950000000000001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181</v>
      </c>
      <c r="AU298" s="243" t="s">
        <v>85</v>
      </c>
      <c r="AV298" s="13" t="s">
        <v>85</v>
      </c>
      <c r="AW298" s="13" t="s">
        <v>37</v>
      </c>
      <c r="AX298" s="13" t="s">
        <v>77</v>
      </c>
      <c r="AY298" s="243" t="s">
        <v>170</v>
      </c>
    </row>
    <row r="299" s="13" customFormat="1">
      <c r="A299" s="13"/>
      <c r="B299" s="232"/>
      <c r="C299" s="233"/>
      <c r="D299" s="234" t="s">
        <v>181</v>
      </c>
      <c r="E299" s="235" t="s">
        <v>19</v>
      </c>
      <c r="F299" s="236" t="s">
        <v>1335</v>
      </c>
      <c r="G299" s="233"/>
      <c r="H299" s="237">
        <v>5.6699999999999999</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181</v>
      </c>
      <c r="AU299" s="243" t="s">
        <v>85</v>
      </c>
      <c r="AV299" s="13" t="s">
        <v>85</v>
      </c>
      <c r="AW299" s="13" t="s">
        <v>37</v>
      </c>
      <c r="AX299" s="13" t="s">
        <v>77</v>
      </c>
      <c r="AY299" s="243" t="s">
        <v>170</v>
      </c>
    </row>
    <row r="300" s="13" customFormat="1">
      <c r="A300" s="13"/>
      <c r="B300" s="232"/>
      <c r="C300" s="233"/>
      <c r="D300" s="234" t="s">
        <v>181</v>
      </c>
      <c r="E300" s="235" t="s">
        <v>19</v>
      </c>
      <c r="F300" s="236" t="s">
        <v>1336</v>
      </c>
      <c r="G300" s="233"/>
      <c r="H300" s="237">
        <v>8.0570000000000004</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181</v>
      </c>
      <c r="AU300" s="243" t="s">
        <v>85</v>
      </c>
      <c r="AV300" s="13" t="s">
        <v>85</v>
      </c>
      <c r="AW300" s="13" t="s">
        <v>37</v>
      </c>
      <c r="AX300" s="13" t="s">
        <v>77</v>
      </c>
      <c r="AY300" s="243" t="s">
        <v>170</v>
      </c>
    </row>
    <row r="301" s="13" customFormat="1">
      <c r="A301" s="13"/>
      <c r="B301" s="232"/>
      <c r="C301" s="233"/>
      <c r="D301" s="234" t="s">
        <v>181</v>
      </c>
      <c r="E301" s="235" t="s">
        <v>19</v>
      </c>
      <c r="F301" s="236" t="s">
        <v>1337</v>
      </c>
      <c r="G301" s="233"/>
      <c r="H301" s="237">
        <v>8.5609999999999999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181</v>
      </c>
      <c r="AU301" s="243" t="s">
        <v>85</v>
      </c>
      <c r="AV301" s="13" t="s">
        <v>85</v>
      </c>
      <c r="AW301" s="13" t="s">
        <v>37</v>
      </c>
      <c r="AX301" s="13" t="s">
        <v>77</v>
      </c>
      <c r="AY301" s="243" t="s">
        <v>170</v>
      </c>
    </row>
    <row r="302" s="13" customFormat="1">
      <c r="A302" s="13"/>
      <c r="B302" s="232"/>
      <c r="C302" s="233"/>
      <c r="D302" s="234" t="s">
        <v>181</v>
      </c>
      <c r="E302" s="235" t="s">
        <v>19</v>
      </c>
      <c r="F302" s="236" t="s">
        <v>1338</v>
      </c>
      <c r="G302" s="233"/>
      <c r="H302" s="237">
        <v>4.0949999999999998</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181</v>
      </c>
      <c r="AU302" s="243" t="s">
        <v>85</v>
      </c>
      <c r="AV302" s="13" t="s">
        <v>85</v>
      </c>
      <c r="AW302" s="13" t="s">
        <v>37</v>
      </c>
      <c r="AX302" s="13" t="s">
        <v>77</v>
      </c>
      <c r="AY302" s="243" t="s">
        <v>170</v>
      </c>
    </row>
    <row r="303" s="13" customFormat="1">
      <c r="A303" s="13"/>
      <c r="B303" s="232"/>
      <c r="C303" s="233"/>
      <c r="D303" s="234" t="s">
        <v>181</v>
      </c>
      <c r="E303" s="235" t="s">
        <v>19</v>
      </c>
      <c r="F303" s="236" t="s">
        <v>1339</v>
      </c>
      <c r="G303" s="233"/>
      <c r="H303" s="237">
        <v>8.1829999999999998</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181</v>
      </c>
      <c r="AU303" s="243" t="s">
        <v>85</v>
      </c>
      <c r="AV303" s="13" t="s">
        <v>85</v>
      </c>
      <c r="AW303" s="13" t="s">
        <v>37</v>
      </c>
      <c r="AX303" s="13" t="s">
        <v>77</v>
      </c>
      <c r="AY303" s="243" t="s">
        <v>170</v>
      </c>
    </row>
    <row r="304" s="13" customFormat="1">
      <c r="A304" s="13"/>
      <c r="B304" s="232"/>
      <c r="C304" s="233"/>
      <c r="D304" s="234" t="s">
        <v>181</v>
      </c>
      <c r="E304" s="235" t="s">
        <v>19</v>
      </c>
      <c r="F304" s="236" t="s">
        <v>1340</v>
      </c>
      <c r="G304" s="233"/>
      <c r="H304" s="237">
        <v>14.021000000000001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181</v>
      </c>
      <c r="AU304" s="243" t="s">
        <v>85</v>
      </c>
      <c r="AV304" s="13" t="s">
        <v>85</v>
      </c>
      <c r="AW304" s="13" t="s">
        <v>37</v>
      </c>
      <c r="AX304" s="13" t="s">
        <v>77</v>
      </c>
      <c r="AY304" s="243" t="s">
        <v>170</v>
      </c>
    </row>
    <row r="305" s="14" customFormat="1">
      <c r="A305" s="14"/>
      <c r="B305" s="244"/>
      <c r="C305" s="245"/>
      <c r="D305" s="234" t="s">
        <v>181</v>
      </c>
      <c r="E305" s="246" t="s">
        <v>19</v>
      </c>
      <c r="F305" s="247" t="s">
        <v>183</v>
      </c>
      <c r="G305" s="245"/>
      <c r="H305" s="248">
        <v>53.582000000000001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181</v>
      </c>
      <c r="AU305" s="254" t="s">
        <v>85</v>
      </c>
      <c r="AV305" s="14" t="s">
        <v>177</v>
      </c>
      <c r="AW305" s="14" t="s">
        <v>37</v>
      </c>
      <c r="AX305" s="14" t="s">
        <v>81</v>
      </c>
      <c r="AY305" s="254" t="s">
        <v>170</v>
      </c>
    </row>
    <row r="306" s="2" customFormat="1" ht="24.15" customHeight="1">
      <c r="A306" s="40"/>
      <c r="B306" s="41"/>
      <c r="C306" s="214" t="s">
        <v>448</v>
      </c>
      <c r="D306" s="214" t="s">
        <v>172</v>
      </c>
      <c r="E306" s="215" t="s">
        <v>639</v>
      </c>
      <c r="F306" s="216" t="s">
        <v>640</v>
      </c>
      <c r="G306" s="217" t="s">
        <v>175</v>
      </c>
      <c r="H306" s="218">
        <v>54.853999999999999</v>
      </c>
      <c r="I306" s="219"/>
      <c r="J306" s="220">
        <f>ROUND(I306*H306,2)</f>
        <v>0</v>
      </c>
      <c r="K306" s="216" t="s">
        <v>176</v>
      </c>
      <c r="L306" s="46"/>
      <c r="M306" s="221" t="s">
        <v>19</v>
      </c>
      <c r="N306" s="222" t="s">
        <v>48</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278</v>
      </c>
      <c r="AT306" s="225" t="s">
        <v>172</v>
      </c>
      <c r="AU306" s="225" t="s">
        <v>85</v>
      </c>
      <c r="AY306" s="19" t="s">
        <v>170</v>
      </c>
      <c r="BE306" s="226">
        <f>IF(N306="základní",J306,0)</f>
        <v>0</v>
      </c>
      <c r="BF306" s="226">
        <f>IF(N306="snížená",J306,0)</f>
        <v>0</v>
      </c>
      <c r="BG306" s="226">
        <f>IF(N306="zákl. přenesená",J306,0)</f>
        <v>0</v>
      </c>
      <c r="BH306" s="226">
        <f>IF(N306="sníž. přenesená",J306,0)</f>
        <v>0</v>
      </c>
      <c r="BI306" s="226">
        <f>IF(N306="nulová",J306,0)</f>
        <v>0</v>
      </c>
      <c r="BJ306" s="19" t="s">
        <v>81</v>
      </c>
      <c r="BK306" s="226">
        <f>ROUND(I306*H306,2)</f>
        <v>0</v>
      </c>
      <c r="BL306" s="19" t="s">
        <v>278</v>
      </c>
      <c r="BM306" s="225" t="s">
        <v>1341</v>
      </c>
    </row>
    <row r="307" s="2" customFormat="1">
      <c r="A307" s="40"/>
      <c r="B307" s="41"/>
      <c r="C307" s="42"/>
      <c r="D307" s="227" t="s">
        <v>179</v>
      </c>
      <c r="E307" s="42"/>
      <c r="F307" s="228" t="s">
        <v>642</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179</v>
      </c>
      <c r="AU307" s="19" t="s">
        <v>85</v>
      </c>
    </row>
    <row r="308" s="13" customFormat="1">
      <c r="A308" s="13"/>
      <c r="B308" s="232"/>
      <c r="C308" s="233"/>
      <c r="D308" s="234" t="s">
        <v>181</v>
      </c>
      <c r="E308" s="235" t="s">
        <v>19</v>
      </c>
      <c r="F308" s="236" t="s">
        <v>1342</v>
      </c>
      <c r="G308" s="233"/>
      <c r="H308" s="237">
        <v>6.1950000000000003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181</v>
      </c>
      <c r="AU308" s="243" t="s">
        <v>85</v>
      </c>
      <c r="AV308" s="13" t="s">
        <v>85</v>
      </c>
      <c r="AW308" s="13" t="s">
        <v>37</v>
      </c>
      <c r="AX308" s="13" t="s">
        <v>77</v>
      </c>
      <c r="AY308" s="243" t="s">
        <v>170</v>
      </c>
    </row>
    <row r="309" s="13" customFormat="1">
      <c r="A309" s="13"/>
      <c r="B309" s="232"/>
      <c r="C309" s="233"/>
      <c r="D309" s="234" t="s">
        <v>181</v>
      </c>
      <c r="E309" s="235" t="s">
        <v>19</v>
      </c>
      <c r="F309" s="236" t="s">
        <v>1343</v>
      </c>
      <c r="G309" s="233"/>
      <c r="H309" s="237">
        <v>3.1949999999999998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181</v>
      </c>
      <c r="AU309" s="243" t="s">
        <v>85</v>
      </c>
      <c r="AV309" s="13" t="s">
        <v>85</v>
      </c>
      <c r="AW309" s="13" t="s">
        <v>37</v>
      </c>
      <c r="AX309" s="13" t="s">
        <v>77</v>
      </c>
      <c r="AY309" s="243" t="s">
        <v>170</v>
      </c>
    </row>
    <row r="310" s="13" customFormat="1">
      <c r="A310" s="13"/>
      <c r="B310" s="232"/>
      <c r="C310" s="233"/>
      <c r="D310" s="234" t="s">
        <v>181</v>
      </c>
      <c r="E310" s="235" t="s">
        <v>19</v>
      </c>
      <c r="F310" s="236" t="s">
        <v>1336</v>
      </c>
      <c r="G310" s="233"/>
      <c r="H310" s="237">
        <v>8.0570000000000004</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181</v>
      </c>
      <c r="AU310" s="243" t="s">
        <v>85</v>
      </c>
      <c r="AV310" s="13" t="s">
        <v>85</v>
      </c>
      <c r="AW310" s="13" t="s">
        <v>37</v>
      </c>
      <c r="AX310" s="13" t="s">
        <v>77</v>
      </c>
      <c r="AY310" s="243" t="s">
        <v>170</v>
      </c>
    </row>
    <row r="311" s="13" customFormat="1">
      <c r="A311" s="13"/>
      <c r="B311" s="232"/>
      <c r="C311" s="233"/>
      <c r="D311" s="234" t="s">
        <v>181</v>
      </c>
      <c r="E311" s="235" t="s">
        <v>19</v>
      </c>
      <c r="F311" s="236" t="s">
        <v>1337</v>
      </c>
      <c r="G311" s="233"/>
      <c r="H311" s="237">
        <v>8.5609999999999999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181</v>
      </c>
      <c r="AU311" s="243" t="s">
        <v>85</v>
      </c>
      <c r="AV311" s="13" t="s">
        <v>85</v>
      </c>
      <c r="AW311" s="13" t="s">
        <v>37</v>
      </c>
      <c r="AX311" s="13" t="s">
        <v>77</v>
      </c>
      <c r="AY311" s="243" t="s">
        <v>170</v>
      </c>
    </row>
    <row r="312" s="13" customFormat="1">
      <c r="A312" s="13"/>
      <c r="B312" s="232"/>
      <c r="C312" s="233"/>
      <c r="D312" s="234" t="s">
        <v>181</v>
      </c>
      <c r="E312" s="235" t="s">
        <v>19</v>
      </c>
      <c r="F312" s="236" t="s">
        <v>1344</v>
      </c>
      <c r="G312" s="233"/>
      <c r="H312" s="237">
        <v>5.1870000000000003</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181</v>
      </c>
      <c r="AU312" s="243" t="s">
        <v>85</v>
      </c>
      <c r="AV312" s="13" t="s">
        <v>85</v>
      </c>
      <c r="AW312" s="13" t="s">
        <v>37</v>
      </c>
      <c r="AX312" s="13" t="s">
        <v>77</v>
      </c>
      <c r="AY312" s="243" t="s">
        <v>170</v>
      </c>
    </row>
    <row r="313" s="13" customFormat="1">
      <c r="A313" s="13"/>
      <c r="B313" s="232"/>
      <c r="C313" s="233"/>
      <c r="D313" s="234" t="s">
        <v>181</v>
      </c>
      <c r="E313" s="235" t="s">
        <v>19</v>
      </c>
      <c r="F313" s="236" t="s">
        <v>1345</v>
      </c>
      <c r="G313" s="233"/>
      <c r="H313" s="237">
        <v>1.4550000000000001</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181</v>
      </c>
      <c r="AU313" s="243" t="s">
        <v>85</v>
      </c>
      <c r="AV313" s="13" t="s">
        <v>85</v>
      </c>
      <c r="AW313" s="13" t="s">
        <v>37</v>
      </c>
      <c r="AX313" s="13" t="s">
        <v>77</v>
      </c>
      <c r="AY313" s="243" t="s">
        <v>170</v>
      </c>
    </row>
    <row r="314" s="13" customFormat="1">
      <c r="A314" s="13"/>
      <c r="B314" s="232"/>
      <c r="C314" s="233"/>
      <c r="D314" s="234" t="s">
        <v>181</v>
      </c>
      <c r="E314" s="235" t="s">
        <v>19</v>
      </c>
      <c r="F314" s="236" t="s">
        <v>1339</v>
      </c>
      <c r="G314" s="233"/>
      <c r="H314" s="237">
        <v>8.1829999999999998</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181</v>
      </c>
      <c r="AU314" s="243" t="s">
        <v>85</v>
      </c>
      <c r="AV314" s="13" t="s">
        <v>85</v>
      </c>
      <c r="AW314" s="13" t="s">
        <v>37</v>
      </c>
      <c r="AX314" s="13" t="s">
        <v>77</v>
      </c>
      <c r="AY314" s="243" t="s">
        <v>170</v>
      </c>
    </row>
    <row r="315" s="13" customFormat="1">
      <c r="A315" s="13"/>
      <c r="B315" s="232"/>
      <c r="C315" s="233"/>
      <c r="D315" s="234" t="s">
        <v>181</v>
      </c>
      <c r="E315" s="235" t="s">
        <v>19</v>
      </c>
      <c r="F315" s="236" t="s">
        <v>1340</v>
      </c>
      <c r="G315" s="233"/>
      <c r="H315" s="237">
        <v>14.021000000000001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181</v>
      </c>
      <c r="AU315" s="243" t="s">
        <v>85</v>
      </c>
      <c r="AV315" s="13" t="s">
        <v>85</v>
      </c>
      <c r="AW315" s="13" t="s">
        <v>37</v>
      </c>
      <c r="AX315" s="13" t="s">
        <v>77</v>
      </c>
      <c r="AY315" s="243" t="s">
        <v>170</v>
      </c>
    </row>
    <row r="316" s="14" customFormat="1">
      <c r="A316" s="14"/>
      <c r="B316" s="244"/>
      <c r="C316" s="245"/>
      <c r="D316" s="234" t="s">
        <v>181</v>
      </c>
      <c r="E316" s="246" t="s">
        <v>19</v>
      </c>
      <c r="F316" s="247" t="s">
        <v>183</v>
      </c>
      <c r="G316" s="245"/>
      <c r="H316" s="248">
        <v>54.854000000000006</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181</v>
      </c>
      <c r="AU316" s="254" t="s">
        <v>85</v>
      </c>
      <c r="AV316" s="14" t="s">
        <v>177</v>
      </c>
      <c r="AW316" s="14" t="s">
        <v>37</v>
      </c>
      <c r="AX316" s="14" t="s">
        <v>81</v>
      </c>
      <c r="AY316" s="254" t="s">
        <v>170</v>
      </c>
    </row>
    <row r="317" s="2" customFormat="1" ht="24.15" customHeight="1">
      <c r="A317" s="40"/>
      <c r="B317" s="41"/>
      <c r="C317" s="214" t="s">
        <v>452</v>
      </c>
      <c r="D317" s="214" t="s">
        <v>172</v>
      </c>
      <c r="E317" s="215" t="s">
        <v>646</v>
      </c>
      <c r="F317" s="216" t="s">
        <v>647</v>
      </c>
      <c r="G317" s="217" t="s">
        <v>175</v>
      </c>
      <c r="H317" s="218">
        <v>54.853999999999999</v>
      </c>
      <c r="I317" s="219"/>
      <c r="J317" s="220">
        <f>ROUND(I317*H317,2)</f>
        <v>0</v>
      </c>
      <c r="K317" s="216" t="s">
        <v>176</v>
      </c>
      <c r="L317" s="46"/>
      <c r="M317" s="221" t="s">
        <v>19</v>
      </c>
      <c r="N317" s="222" t="s">
        <v>48</v>
      </c>
      <c r="O317" s="86"/>
      <c r="P317" s="223">
        <f>O317*H317</f>
        <v>0</v>
      </c>
      <c r="Q317" s="223">
        <v>0.00029999999999999997</v>
      </c>
      <c r="R317" s="223">
        <f>Q317*H317</f>
        <v>0.016456199999999997</v>
      </c>
      <c r="S317" s="223">
        <v>0</v>
      </c>
      <c r="T317" s="224">
        <f>S317*H317</f>
        <v>0</v>
      </c>
      <c r="U317" s="40"/>
      <c r="V317" s="40"/>
      <c r="W317" s="40"/>
      <c r="X317" s="40"/>
      <c r="Y317" s="40"/>
      <c r="Z317" s="40"/>
      <c r="AA317" s="40"/>
      <c r="AB317" s="40"/>
      <c r="AC317" s="40"/>
      <c r="AD317" s="40"/>
      <c r="AE317" s="40"/>
      <c r="AR317" s="225" t="s">
        <v>278</v>
      </c>
      <c r="AT317" s="225" t="s">
        <v>172</v>
      </c>
      <c r="AU317" s="225" t="s">
        <v>85</v>
      </c>
      <c r="AY317" s="19" t="s">
        <v>170</v>
      </c>
      <c r="BE317" s="226">
        <f>IF(N317="základní",J317,0)</f>
        <v>0</v>
      </c>
      <c r="BF317" s="226">
        <f>IF(N317="snížená",J317,0)</f>
        <v>0</v>
      </c>
      <c r="BG317" s="226">
        <f>IF(N317="zákl. přenesená",J317,0)</f>
        <v>0</v>
      </c>
      <c r="BH317" s="226">
        <f>IF(N317="sníž. přenesená",J317,0)</f>
        <v>0</v>
      </c>
      <c r="BI317" s="226">
        <f>IF(N317="nulová",J317,0)</f>
        <v>0</v>
      </c>
      <c r="BJ317" s="19" t="s">
        <v>81</v>
      </c>
      <c r="BK317" s="226">
        <f>ROUND(I317*H317,2)</f>
        <v>0</v>
      </c>
      <c r="BL317" s="19" t="s">
        <v>278</v>
      </c>
      <c r="BM317" s="225" t="s">
        <v>1346</v>
      </c>
    </row>
    <row r="318" s="2" customFormat="1">
      <c r="A318" s="40"/>
      <c r="B318" s="41"/>
      <c r="C318" s="42"/>
      <c r="D318" s="227" t="s">
        <v>179</v>
      </c>
      <c r="E318" s="42"/>
      <c r="F318" s="228" t="s">
        <v>649</v>
      </c>
      <c r="G318" s="42"/>
      <c r="H318" s="42"/>
      <c r="I318" s="229"/>
      <c r="J318" s="42"/>
      <c r="K318" s="42"/>
      <c r="L318" s="46"/>
      <c r="M318" s="230"/>
      <c r="N318" s="231"/>
      <c r="O318" s="86"/>
      <c r="P318" s="86"/>
      <c r="Q318" s="86"/>
      <c r="R318" s="86"/>
      <c r="S318" s="86"/>
      <c r="T318" s="87"/>
      <c r="U318" s="40"/>
      <c r="V318" s="40"/>
      <c r="W318" s="40"/>
      <c r="X318" s="40"/>
      <c r="Y318" s="40"/>
      <c r="Z318" s="40"/>
      <c r="AA318" s="40"/>
      <c r="AB318" s="40"/>
      <c r="AC318" s="40"/>
      <c r="AD318" s="40"/>
      <c r="AE318" s="40"/>
      <c r="AT318" s="19" t="s">
        <v>179</v>
      </c>
      <c r="AU318" s="19" t="s">
        <v>85</v>
      </c>
    </row>
    <row r="319" s="2" customFormat="1" ht="24.15" customHeight="1">
      <c r="A319" s="40"/>
      <c r="B319" s="41"/>
      <c r="C319" s="214" t="s">
        <v>460</v>
      </c>
      <c r="D319" s="214" t="s">
        <v>172</v>
      </c>
      <c r="E319" s="215" t="s">
        <v>651</v>
      </c>
      <c r="F319" s="216" t="s">
        <v>652</v>
      </c>
      <c r="G319" s="217" t="s">
        <v>175</v>
      </c>
      <c r="H319" s="218">
        <v>12.15</v>
      </c>
      <c r="I319" s="219"/>
      <c r="J319" s="220">
        <f>ROUND(I319*H319,2)</f>
        <v>0</v>
      </c>
      <c r="K319" s="216" t="s">
        <v>176</v>
      </c>
      <c r="L319" s="46"/>
      <c r="M319" s="221" t="s">
        <v>19</v>
      </c>
      <c r="N319" s="222" t="s">
        <v>48</v>
      </c>
      <c r="O319" s="86"/>
      <c r="P319" s="223">
        <f>O319*H319</f>
        <v>0</v>
      </c>
      <c r="Q319" s="223">
        <v>0.0015</v>
      </c>
      <c r="R319" s="223">
        <f>Q319*H319</f>
        <v>0.018225000000000002</v>
      </c>
      <c r="S319" s="223">
        <v>0</v>
      </c>
      <c r="T319" s="224">
        <f>S319*H319</f>
        <v>0</v>
      </c>
      <c r="U319" s="40"/>
      <c r="V319" s="40"/>
      <c r="W319" s="40"/>
      <c r="X319" s="40"/>
      <c r="Y319" s="40"/>
      <c r="Z319" s="40"/>
      <c r="AA319" s="40"/>
      <c r="AB319" s="40"/>
      <c r="AC319" s="40"/>
      <c r="AD319" s="40"/>
      <c r="AE319" s="40"/>
      <c r="AR319" s="225" t="s">
        <v>278</v>
      </c>
      <c r="AT319" s="225" t="s">
        <v>172</v>
      </c>
      <c r="AU319" s="225" t="s">
        <v>85</v>
      </c>
      <c r="AY319" s="19" t="s">
        <v>170</v>
      </c>
      <c r="BE319" s="226">
        <f>IF(N319="základní",J319,0)</f>
        <v>0</v>
      </c>
      <c r="BF319" s="226">
        <f>IF(N319="snížená",J319,0)</f>
        <v>0</v>
      </c>
      <c r="BG319" s="226">
        <f>IF(N319="zákl. přenesená",J319,0)</f>
        <v>0</v>
      </c>
      <c r="BH319" s="226">
        <f>IF(N319="sníž. přenesená",J319,0)</f>
        <v>0</v>
      </c>
      <c r="BI319" s="226">
        <f>IF(N319="nulová",J319,0)</f>
        <v>0</v>
      </c>
      <c r="BJ319" s="19" t="s">
        <v>81</v>
      </c>
      <c r="BK319" s="226">
        <f>ROUND(I319*H319,2)</f>
        <v>0</v>
      </c>
      <c r="BL319" s="19" t="s">
        <v>278</v>
      </c>
      <c r="BM319" s="225" t="s">
        <v>1347</v>
      </c>
    </row>
    <row r="320" s="2" customFormat="1">
      <c r="A320" s="40"/>
      <c r="B320" s="41"/>
      <c r="C320" s="42"/>
      <c r="D320" s="227" t="s">
        <v>179</v>
      </c>
      <c r="E320" s="42"/>
      <c r="F320" s="228" t="s">
        <v>654</v>
      </c>
      <c r="G320" s="42"/>
      <c r="H320" s="42"/>
      <c r="I320" s="229"/>
      <c r="J320" s="42"/>
      <c r="K320" s="42"/>
      <c r="L320" s="46"/>
      <c r="M320" s="230"/>
      <c r="N320" s="231"/>
      <c r="O320" s="86"/>
      <c r="P320" s="86"/>
      <c r="Q320" s="86"/>
      <c r="R320" s="86"/>
      <c r="S320" s="86"/>
      <c r="T320" s="87"/>
      <c r="U320" s="40"/>
      <c r="V320" s="40"/>
      <c r="W320" s="40"/>
      <c r="X320" s="40"/>
      <c r="Y320" s="40"/>
      <c r="Z320" s="40"/>
      <c r="AA320" s="40"/>
      <c r="AB320" s="40"/>
      <c r="AC320" s="40"/>
      <c r="AD320" s="40"/>
      <c r="AE320" s="40"/>
      <c r="AT320" s="19" t="s">
        <v>179</v>
      </c>
      <c r="AU320" s="19" t="s">
        <v>85</v>
      </c>
    </row>
    <row r="321" s="13" customFormat="1">
      <c r="A321" s="13"/>
      <c r="B321" s="232"/>
      <c r="C321" s="233"/>
      <c r="D321" s="234" t="s">
        <v>181</v>
      </c>
      <c r="E321" s="235" t="s">
        <v>19</v>
      </c>
      <c r="F321" s="236" t="s">
        <v>1348</v>
      </c>
      <c r="G321" s="233"/>
      <c r="H321" s="237">
        <v>0.88500000000000001</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181</v>
      </c>
      <c r="AU321" s="243" t="s">
        <v>85</v>
      </c>
      <c r="AV321" s="13" t="s">
        <v>85</v>
      </c>
      <c r="AW321" s="13" t="s">
        <v>37</v>
      </c>
      <c r="AX321" s="13" t="s">
        <v>77</v>
      </c>
      <c r="AY321" s="243" t="s">
        <v>170</v>
      </c>
    </row>
    <row r="322" s="13" customFormat="1">
      <c r="A322" s="13"/>
      <c r="B322" s="232"/>
      <c r="C322" s="233"/>
      <c r="D322" s="234" t="s">
        <v>181</v>
      </c>
      <c r="E322" s="235" t="s">
        <v>19</v>
      </c>
      <c r="F322" s="236" t="s">
        <v>1349</v>
      </c>
      <c r="G322" s="233"/>
      <c r="H322" s="237">
        <v>0.63900000000000001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181</v>
      </c>
      <c r="AU322" s="243" t="s">
        <v>85</v>
      </c>
      <c r="AV322" s="13" t="s">
        <v>85</v>
      </c>
      <c r="AW322" s="13" t="s">
        <v>37</v>
      </c>
      <c r="AX322" s="13" t="s">
        <v>77</v>
      </c>
      <c r="AY322" s="243" t="s">
        <v>170</v>
      </c>
    </row>
    <row r="323" s="13" customFormat="1">
      <c r="A323" s="13"/>
      <c r="B323" s="232"/>
      <c r="C323" s="233"/>
      <c r="D323" s="234" t="s">
        <v>181</v>
      </c>
      <c r="E323" s="235" t="s">
        <v>19</v>
      </c>
      <c r="F323" s="236" t="s">
        <v>1350</v>
      </c>
      <c r="G323" s="233"/>
      <c r="H323" s="237">
        <v>1.143</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181</v>
      </c>
      <c r="AU323" s="243" t="s">
        <v>85</v>
      </c>
      <c r="AV323" s="13" t="s">
        <v>85</v>
      </c>
      <c r="AW323" s="13" t="s">
        <v>37</v>
      </c>
      <c r="AX323" s="13" t="s">
        <v>77</v>
      </c>
      <c r="AY323" s="243" t="s">
        <v>170</v>
      </c>
    </row>
    <row r="324" s="13" customFormat="1">
      <c r="A324" s="13"/>
      <c r="B324" s="232"/>
      <c r="C324" s="233"/>
      <c r="D324" s="234" t="s">
        <v>181</v>
      </c>
      <c r="E324" s="235" t="s">
        <v>19</v>
      </c>
      <c r="F324" s="236" t="s">
        <v>1351</v>
      </c>
      <c r="G324" s="233"/>
      <c r="H324" s="237">
        <v>1.2150000000000001</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181</v>
      </c>
      <c r="AU324" s="243" t="s">
        <v>85</v>
      </c>
      <c r="AV324" s="13" t="s">
        <v>85</v>
      </c>
      <c r="AW324" s="13" t="s">
        <v>37</v>
      </c>
      <c r="AX324" s="13" t="s">
        <v>77</v>
      </c>
      <c r="AY324" s="243" t="s">
        <v>170</v>
      </c>
    </row>
    <row r="325" s="13" customFormat="1">
      <c r="A325" s="13"/>
      <c r="B325" s="232"/>
      <c r="C325" s="233"/>
      <c r="D325" s="234" t="s">
        <v>181</v>
      </c>
      <c r="E325" s="235" t="s">
        <v>19</v>
      </c>
      <c r="F325" s="236" t="s">
        <v>1352</v>
      </c>
      <c r="G325" s="233"/>
      <c r="H325" s="237">
        <v>0.74099999999999999</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181</v>
      </c>
      <c r="AU325" s="243" t="s">
        <v>85</v>
      </c>
      <c r="AV325" s="13" t="s">
        <v>85</v>
      </c>
      <c r="AW325" s="13" t="s">
        <v>37</v>
      </c>
      <c r="AX325" s="13" t="s">
        <v>77</v>
      </c>
      <c r="AY325" s="243" t="s">
        <v>170</v>
      </c>
    </row>
    <row r="326" s="13" customFormat="1">
      <c r="A326" s="13"/>
      <c r="B326" s="232"/>
      <c r="C326" s="233"/>
      <c r="D326" s="234" t="s">
        <v>181</v>
      </c>
      <c r="E326" s="235" t="s">
        <v>19</v>
      </c>
      <c r="F326" s="236" t="s">
        <v>1353</v>
      </c>
      <c r="G326" s="233"/>
      <c r="H326" s="237">
        <v>0.29099999999999998</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181</v>
      </c>
      <c r="AU326" s="243" t="s">
        <v>85</v>
      </c>
      <c r="AV326" s="13" t="s">
        <v>85</v>
      </c>
      <c r="AW326" s="13" t="s">
        <v>37</v>
      </c>
      <c r="AX326" s="13" t="s">
        <v>77</v>
      </c>
      <c r="AY326" s="243" t="s">
        <v>170</v>
      </c>
    </row>
    <row r="327" s="13" customFormat="1">
      <c r="A327" s="13"/>
      <c r="B327" s="232"/>
      <c r="C327" s="233"/>
      <c r="D327" s="234" t="s">
        <v>181</v>
      </c>
      <c r="E327" s="235" t="s">
        <v>19</v>
      </c>
      <c r="F327" s="236" t="s">
        <v>1354</v>
      </c>
      <c r="G327" s="233"/>
      <c r="H327" s="237">
        <v>1.161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181</v>
      </c>
      <c r="AU327" s="243" t="s">
        <v>85</v>
      </c>
      <c r="AV327" s="13" t="s">
        <v>85</v>
      </c>
      <c r="AW327" s="13" t="s">
        <v>37</v>
      </c>
      <c r="AX327" s="13" t="s">
        <v>77</v>
      </c>
      <c r="AY327" s="243" t="s">
        <v>170</v>
      </c>
    </row>
    <row r="328" s="13" customFormat="1">
      <c r="A328" s="13"/>
      <c r="B328" s="232"/>
      <c r="C328" s="233"/>
      <c r="D328" s="234" t="s">
        <v>181</v>
      </c>
      <c r="E328" s="235" t="s">
        <v>19</v>
      </c>
      <c r="F328" s="236" t="s">
        <v>1355</v>
      </c>
      <c r="G328" s="233"/>
      <c r="H328" s="237">
        <v>6.0750000000000002</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181</v>
      </c>
      <c r="AU328" s="243" t="s">
        <v>85</v>
      </c>
      <c r="AV328" s="13" t="s">
        <v>85</v>
      </c>
      <c r="AW328" s="13" t="s">
        <v>37</v>
      </c>
      <c r="AX328" s="13" t="s">
        <v>77</v>
      </c>
      <c r="AY328" s="243" t="s">
        <v>170</v>
      </c>
    </row>
    <row r="329" s="14" customFormat="1">
      <c r="A329" s="14"/>
      <c r="B329" s="244"/>
      <c r="C329" s="245"/>
      <c r="D329" s="234" t="s">
        <v>181</v>
      </c>
      <c r="E329" s="246" t="s">
        <v>19</v>
      </c>
      <c r="F329" s="247" t="s">
        <v>183</v>
      </c>
      <c r="G329" s="245"/>
      <c r="H329" s="248">
        <v>12.149999999999999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181</v>
      </c>
      <c r="AU329" s="254" t="s">
        <v>85</v>
      </c>
      <c r="AV329" s="14" t="s">
        <v>177</v>
      </c>
      <c r="AW329" s="14" t="s">
        <v>37</v>
      </c>
      <c r="AX329" s="14" t="s">
        <v>81</v>
      </c>
      <c r="AY329" s="254" t="s">
        <v>170</v>
      </c>
    </row>
    <row r="330" s="2" customFormat="1" ht="24.15" customHeight="1">
      <c r="A330" s="40"/>
      <c r="B330" s="41"/>
      <c r="C330" s="214" t="s">
        <v>467</v>
      </c>
      <c r="D330" s="214" t="s">
        <v>172</v>
      </c>
      <c r="E330" s="215" t="s">
        <v>658</v>
      </c>
      <c r="F330" s="216" t="s">
        <v>659</v>
      </c>
      <c r="G330" s="217" t="s">
        <v>385</v>
      </c>
      <c r="H330" s="218">
        <v>8.9000000000000004</v>
      </c>
      <c r="I330" s="219"/>
      <c r="J330" s="220">
        <f>ROUND(I330*H330,2)</f>
        <v>0</v>
      </c>
      <c r="K330" s="216" t="s">
        <v>176</v>
      </c>
      <c r="L330" s="46"/>
      <c r="M330" s="221" t="s">
        <v>19</v>
      </c>
      <c r="N330" s="222" t="s">
        <v>48</v>
      </c>
      <c r="O330" s="86"/>
      <c r="P330" s="223">
        <f>O330*H330</f>
        <v>0</v>
      </c>
      <c r="Q330" s="223">
        <v>0.00027999999999999998</v>
      </c>
      <c r="R330" s="223">
        <f>Q330*H330</f>
        <v>0.0024919999999999999</v>
      </c>
      <c r="S330" s="223">
        <v>0</v>
      </c>
      <c r="T330" s="224">
        <f>S330*H330</f>
        <v>0</v>
      </c>
      <c r="U330" s="40"/>
      <c r="V330" s="40"/>
      <c r="W330" s="40"/>
      <c r="X330" s="40"/>
      <c r="Y330" s="40"/>
      <c r="Z330" s="40"/>
      <c r="AA330" s="40"/>
      <c r="AB330" s="40"/>
      <c r="AC330" s="40"/>
      <c r="AD330" s="40"/>
      <c r="AE330" s="40"/>
      <c r="AR330" s="225" t="s">
        <v>278</v>
      </c>
      <c r="AT330" s="225" t="s">
        <v>172</v>
      </c>
      <c r="AU330" s="225" t="s">
        <v>85</v>
      </c>
      <c r="AY330" s="19" t="s">
        <v>170</v>
      </c>
      <c r="BE330" s="226">
        <f>IF(N330="základní",J330,0)</f>
        <v>0</v>
      </c>
      <c r="BF330" s="226">
        <f>IF(N330="snížená",J330,0)</f>
        <v>0</v>
      </c>
      <c r="BG330" s="226">
        <f>IF(N330="zákl. přenesená",J330,0)</f>
        <v>0</v>
      </c>
      <c r="BH330" s="226">
        <f>IF(N330="sníž. přenesená",J330,0)</f>
        <v>0</v>
      </c>
      <c r="BI330" s="226">
        <f>IF(N330="nulová",J330,0)</f>
        <v>0</v>
      </c>
      <c r="BJ330" s="19" t="s">
        <v>81</v>
      </c>
      <c r="BK330" s="226">
        <f>ROUND(I330*H330,2)</f>
        <v>0</v>
      </c>
      <c r="BL330" s="19" t="s">
        <v>278</v>
      </c>
      <c r="BM330" s="225" t="s">
        <v>1356</v>
      </c>
    </row>
    <row r="331" s="2" customFormat="1">
      <c r="A331" s="40"/>
      <c r="B331" s="41"/>
      <c r="C331" s="42"/>
      <c r="D331" s="227" t="s">
        <v>179</v>
      </c>
      <c r="E331" s="42"/>
      <c r="F331" s="228" t="s">
        <v>661</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179</v>
      </c>
      <c r="AU331" s="19" t="s">
        <v>85</v>
      </c>
    </row>
    <row r="332" s="13" customFormat="1">
      <c r="A332" s="13"/>
      <c r="B332" s="232"/>
      <c r="C332" s="233"/>
      <c r="D332" s="234" t="s">
        <v>181</v>
      </c>
      <c r="E332" s="235" t="s">
        <v>19</v>
      </c>
      <c r="F332" s="236" t="s">
        <v>1357</v>
      </c>
      <c r="G332" s="233"/>
      <c r="H332" s="237">
        <v>1.2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181</v>
      </c>
      <c r="AU332" s="243" t="s">
        <v>85</v>
      </c>
      <c r="AV332" s="13" t="s">
        <v>85</v>
      </c>
      <c r="AW332" s="13" t="s">
        <v>37</v>
      </c>
      <c r="AX332" s="13" t="s">
        <v>77</v>
      </c>
      <c r="AY332" s="243" t="s">
        <v>170</v>
      </c>
    </row>
    <row r="333" s="13" customFormat="1">
      <c r="A333" s="13"/>
      <c r="B333" s="232"/>
      <c r="C333" s="233"/>
      <c r="D333" s="234" t="s">
        <v>181</v>
      </c>
      <c r="E333" s="235" t="s">
        <v>19</v>
      </c>
      <c r="F333" s="236" t="s">
        <v>1358</v>
      </c>
      <c r="G333" s="233"/>
      <c r="H333" s="237">
        <v>0.29999999999999999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181</v>
      </c>
      <c r="AU333" s="243" t="s">
        <v>85</v>
      </c>
      <c r="AV333" s="13" t="s">
        <v>85</v>
      </c>
      <c r="AW333" s="13" t="s">
        <v>37</v>
      </c>
      <c r="AX333" s="13" t="s">
        <v>77</v>
      </c>
      <c r="AY333" s="243" t="s">
        <v>170</v>
      </c>
    </row>
    <row r="334" s="13" customFormat="1">
      <c r="A334" s="13"/>
      <c r="B334" s="232"/>
      <c r="C334" s="233"/>
      <c r="D334" s="234" t="s">
        <v>181</v>
      </c>
      <c r="E334" s="235" t="s">
        <v>19</v>
      </c>
      <c r="F334" s="236" t="s">
        <v>1359</v>
      </c>
      <c r="G334" s="233"/>
      <c r="H334" s="237">
        <v>1.2</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181</v>
      </c>
      <c r="AU334" s="243" t="s">
        <v>85</v>
      </c>
      <c r="AV334" s="13" t="s">
        <v>85</v>
      </c>
      <c r="AW334" s="13" t="s">
        <v>37</v>
      </c>
      <c r="AX334" s="13" t="s">
        <v>77</v>
      </c>
      <c r="AY334" s="243" t="s">
        <v>170</v>
      </c>
    </row>
    <row r="335" s="13" customFormat="1">
      <c r="A335" s="13"/>
      <c r="B335" s="232"/>
      <c r="C335" s="233"/>
      <c r="D335" s="234" t="s">
        <v>181</v>
      </c>
      <c r="E335" s="235" t="s">
        <v>19</v>
      </c>
      <c r="F335" s="236" t="s">
        <v>1360</v>
      </c>
      <c r="G335" s="233"/>
      <c r="H335" s="237">
        <v>1.2</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181</v>
      </c>
      <c r="AU335" s="243" t="s">
        <v>85</v>
      </c>
      <c r="AV335" s="13" t="s">
        <v>85</v>
      </c>
      <c r="AW335" s="13" t="s">
        <v>37</v>
      </c>
      <c r="AX335" s="13" t="s">
        <v>77</v>
      </c>
      <c r="AY335" s="243" t="s">
        <v>170</v>
      </c>
    </row>
    <row r="336" s="13" customFormat="1">
      <c r="A336" s="13"/>
      <c r="B336" s="232"/>
      <c r="C336" s="233"/>
      <c r="D336" s="234" t="s">
        <v>181</v>
      </c>
      <c r="E336" s="235" t="s">
        <v>19</v>
      </c>
      <c r="F336" s="236" t="s">
        <v>1361</v>
      </c>
      <c r="G336" s="233"/>
      <c r="H336" s="237">
        <v>0.59999999999999998</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181</v>
      </c>
      <c r="AU336" s="243" t="s">
        <v>85</v>
      </c>
      <c r="AV336" s="13" t="s">
        <v>85</v>
      </c>
      <c r="AW336" s="13" t="s">
        <v>37</v>
      </c>
      <c r="AX336" s="13" t="s">
        <v>77</v>
      </c>
      <c r="AY336" s="243" t="s">
        <v>170</v>
      </c>
    </row>
    <row r="337" s="13" customFormat="1">
      <c r="A337" s="13"/>
      <c r="B337" s="232"/>
      <c r="C337" s="233"/>
      <c r="D337" s="234" t="s">
        <v>181</v>
      </c>
      <c r="E337" s="235" t="s">
        <v>19</v>
      </c>
      <c r="F337" s="236" t="s">
        <v>1362</v>
      </c>
      <c r="G337" s="233"/>
      <c r="H337" s="237">
        <v>0.29999999999999999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181</v>
      </c>
      <c r="AU337" s="243" t="s">
        <v>85</v>
      </c>
      <c r="AV337" s="13" t="s">
        <v>85</v>
      </c>
      <c r="AW337" s="13" t="s">
        <v>37</v>
      </c>
      <c r="AX337" s="13" t="s">
        <v>77</v>
      </c>
      <c r="AY337" s="243" t="s">
        <v>170</v>
      </c>
    </row>
    <row r="338" s="13" customFormat="1">
      <c r="A338" s="13"/>
      <c r="B338" s="232"/>
      <c r="C338" s="233"/>
      <c r="D338" s="234" t="s">
        <v>181</v>
      </c>
      <c r="E338" s="235" t="s">
        <v>19</v>
      </c>
      <c r="F338" s="236" t="s">
        <v>1363</v>
      </c>
      <c r="G338" s="233"/>
      <c r="H338" s="237">
        <v>1.2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181</v>
      </c>
      <c r="AU338" s="243" t="s">
        <v>85</v>
      </c>
      <c r="AV338" s="13" t="s">
        <v>85</v>
      </c>
      <c r="AW338" s="13" t="s">
        <v>37</v>
      </c>
      <c r="AX338" s="13" t="s">
        <v>77</v>
      </c>
      <c r="AY338" s="243" t="s">
        <v>170</v>
      </c>
    </row>
    <row r="339" s="13" customFormat="1">
      <c r="A339" s="13"/>
      <c r="B339" s="232"/>
      <c r="C339" s="233"/>
      <c r="D339" s="234" t="s">
        <v>181</v>
      </c>
      <c r="E339" s="235" t="s">
        <v>19</v>
      </c>
      <c r="F339" s="236" t="s">
        <v>1364</v>
      </c>
      <c r="G339" s="233"/>
      <c r="H339" s="237">
        <v>2.8999999999999999</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181</v>
      </c>
      <c r="AU339" s="243" t="s">
        <v>85</v>
      </c>
      <c r="AV339" s="13" t="s">
        <v>85</v>
      </c>
      <c r="AW339" s="13" t="s">
        <v>37</v>
      </c>
      <c r="AX339" s="13" t="s">
        <v>77</v>
      </c>
      <c r="AY339" s="243" t="s">
        <v>170</v>
      </c>
    </row>
    <row r="340" s="14" customFormat="1">
      <c r="A340" s="14"/>
      <c r="B340" s="244"/>
      <c r="C340" s="245"/>
      <c r="D340" s="234" t="s">
        <v>181</v>
      </c>
      <c r="E340" s="246" t="s">
        <v>19</v>
      </c>
      <c r="F340" s="247" t="s">
        <v>183</v>
      </c>
      <c r="G340" s="245"/>
      <c r="H340" s="248">
        <v>8.9000000000000004</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181</v>
      </c>
      <c r="AU340" s="254" t="s">
        <v>85</v>
      </c>
      <c r="AV340" s="14" t="s">
        <v>177</v>
      </c>
      <c r="AW340" s="14" t="s">
        <v>37</v>
      </c>
      <c r="AX340" s="14" t="s">
        <v>81</v>
      </c>
      <c r="AY340" s="254" t="s">
        <v>170</v>
      </c>
    </row>
    <row r="341" s="2" customFormat="1" ht="33" customHeight="1">
      <c r="A341" s="40"/>
      <c r="B341" s="41"/>
      <c r="C341" s="214" t="s">
        <v>473</v>
      </c>
      <c r="D341" s="214" t="s">
        <v>172</v>
      </c>
      <c r="E341" s="215" t="s">
        <v>665</v>
      </c>
      <c r="F341" s="216" t="s">
        <v>666</v>
      </c>
      <c r="G341" s="217" t="s">
        <v>385</v>
      </c>
      <c r="H341" s="218">
        <v>2.1000000000000001</v>
      </c>
      <c r="I341" s="219"/>
      <c r="J341" s="220">
        <f>ROUND(I341*H341,2)</f>
        <v>0</v>
      </c>
      <c r="K341" s="216" t="s">
        <v>600</v>
      </c>
      <c r="L341" s="46"/>
      <c r="M341" s="221" t="s">
        <v>19</v>
      </c>
      <c r="N341" s="222" t="s">
        <v>48</v>
      </c>
      <c r="O341" s="86"/>
      <c r="P341" s="223">
        <f>O341*H341</f>
        <v>0</v>
      </c>
      <c r="Q341" s="223">
        <v>0.00020000000000000001</v>
      </c>
      <c r="R341" s="223">
        <f>Q341*H341</f>
        <v>0.00042000000000000002</v>
      </c>
      <c r="S341" s="223">
        <v>0</v>
      </c>
      <c r="T341" s="224">
        <f>S341*H341</f>
        <v>0</v>
      </c>
      <c r="U341" s="40"/>
      <c r="V341" s="40"/>
      <c r="W341" s="40"/>
      <c r="X341" s="40"/>
      <c r="Y341" s="40"/>
      <c r="Z341" s="40"/>
      <c r="AA341" s="40"/>
      <c r="AB341" s="40"/>
      <c r="AC341" s="40"/>
      <c r="AD341" s="40"/>
      <c r="AE341" s="40"/>
      <c r="AR341" s="225" t="s">
        <v>278</v>
      </c>
      <c r="AT341" s="225" t="s">
        <v>172</v>
      </c>
      <c r="AU341" s="225" t="s">
        <v>85</v>
      </c>
      <c r="AY341" s="19" t="s">
        <v>170</v>
      </c>
      <c r="BE341" s="226">
        <f>IF(N341="základní",J341,0)</f>
        <v>0</v>
      </c>
      <c r="BF341" s="226">
        <f>IF(N341="snížená",J341,0)</f>
        <v>0</v>
      </c>
      <c r="BG341" s="226">
        <f>IF(N341="zákl. přenesená",J341,0)</f>
        <v>0</v>
      </c>
      <c r="BH341" s="226">
        <f>IF(N341="sníž. přenesená",J341,0)</f>
        <v>0</v>
      </c>
      <c r="BI341" s="226">
        <f>IF(N341="nulová",J341,0)</f>
        <v>0</v>
      </c>
      <c r="BJ341" s="19" t="s">
        <v>81</v>
      </c>
      <c r="BK341" s="226">
        <f>ROUND(I341*H341,2)</f>
        <v>0</v>
      </c>
      <c r="BL341" s="19" t="s">
        <v>278</v>
      </c>
      <c r="BM341" s="225" t="s">
        <v>1365</v>
      </c>
    </row>
    <row r="342" s="2" customFormat="1">
      <c r="A342" s="40"/>
      <c r="B342" s="41"/>
      <c r="C342" s="42"/>
      <c r="D342" s="227" t="s">
        <v>179</v>
      </c>
      <c r="E342" s="42"/>
      <c r="F342" s="228" t="s">
        <v>668</v>
      </c>
      <c r="G342" s="42"/>
      <c r="H342" s="42"/>
      <c r="I342" s="229"/>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179</v>
      </c>
      <c r="AU342" s="19" t="s">
        <v>85</v>
      </c>
    </row>
    <row r="343" s="13" customFormat="1">
      <c r="A343" s="13"/>
      <c r="B343" s="232"/>
      <c r="C343" s="233"/>
      <c r="D343" s="234" t="s">
        <v>181</v>
      </c>
      <c r="E343" s="235" t="s">
        <v>19</v>
      </c>
      <c r="F343" s="236" t="s">
        <v>1366</v>
      </c>
      <c r="G343" s="233"/>
      <c r="H343" s="237">
        <v>2.1000000000000001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181</v>
      </c>
      <c r="AU343" s="243" t="s">
        <v>85</v>
      </c>
      <c r="AV343" s="13" t="s">
        <v>85</v>
      </c>
      <c r="AW343" s="13" t="s">
        <v>37</v>
      </c>
      <c r="AX343" s="13" t="s">
        <v>77</v>
      </c>
      <c r="AY343" s="243" t="s">
        <v>170</v>
      </c>
    </row>
    <row r="344" s="14" customFormat="1">
      <c r="A344" s="14"/>
      <c r="B344" s="244"/>
      <c r="C344" s="245"/>
      <c r="D344" s="234" t="s">
        <v>181</v>
      </c>
      <c r="E344" s="246" t="s">
        <v>19</v>
      </c>
      <c r="F344" s="247" t="s">
        <v>183</v>
      </c>
      <c r="G344" s="245"/>
      <c r="H344" s="248">
        <v>2.1000000000000001</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181</v>
      </c>
      <c r="AU344" s="254" t="s">
        <v>85</v>
      </c>
      <c r="AV344" s="14" t="s">
        <v>177</v>
      </c>
      <c r="AW344" s="14" t="s">
        <v>37</v>
      </c>
      <c r="AX344" s="14" t="s">
        <v>81</v>
      </c>
      <c r="AY344" s="254" t="s">
        <v>170</v>
      </c>
    </row>
    <row r="345" s="2" customFormat="1" ht="24.15" customHeight="1">
      <c r="A345" s="40"/>
      <c r="B345" s="41"/>
      <c r="C345" s="255" t="s">
        <v>478</v>
      </c>
      <c r="D345" s="255" t="s">
        <v>382</v>
      </c>
      <c r="E345" s="256" t="s">
        <v>672</v>
      </c>
      <c r="F345" s="257" t="s">
        <v>673</v>
      </c>
      <c r="G345" s="258" t="s">
        <v>385</v>
      </c>
      <c r="H345" s="259">
        <v>2.415</v>
      </c>
      <c r="I345" s="260"/>
      <c r="J345" s="261">
        <f>ROUND(I345*H345,2)</f>
        <v>0</v>
      </c>
      <c r="K345" s="257" t="s">
        <v>176</v>
      </c>
      <c r="L345" s="262"/>
      <c r="M345" s="263" t="s">
        <v>19</v>
      </c>
      <c r="N345" s="264" t="s">
        <v>48</v>
      </c>
      <c r="O345" s="86"/>
      <c r="P345" s="223">
        <f>O345*H345</f>
        <v>0</v>
      </c>
      <c r="Q345" s="223">
        <v>0.00029999999999999997</v>
      </c>
      <c r="R345" s="223">
        <f>Q345*H345</f>
        <v>0.00072449999999999999</v>
      </c>
      <c r="S345" s="223">
        <v>0</v>
      </c>
      <c r="T345" s="224">
        <f>S345*H345</f>
        <v>0</v>
      </c>
      <c r="U345" s="40"/>
      <c r="V345" s="40"/>
      <c r="W345" s="40"/>
      <c r="X345" s="40"/>
      <c r="Y345" s="40"/>
      <c r="Z345" s="40"/>
      <c r="AA345" s="40"/>
      <c r="AB345" s="40"/>
      <c r="AC345" s="40"/>
      <c r="AD345" s="40"/>
      <c r="AE345" s="40"/>
      <c r="AR345" s="225" t="s">
        <v>386</v>
      </c>
      <c r="AT345" s="225" t="s">
        <v>382</v>
      </c>
      <c r="AU345" s="225" t="s">
        <v>85</v>
      </c>
      <c r="AY345" s="19" t="s">
        <v>170</v>
      </c>
      <c r="BE345" s="226">
        <f>IF(N345="základní",J345,0)</f>
        <v>0</v>
      </c>
      <c r="BF345" s="226">
        <f>IF(N345="snížená",J345,0)</f>
        <v>0</v>
      </c>
      <c r="BG345" s="226">
        <f>IF(N345="zákl. přenesená",J345,0)</f>
        <v>0</v>
      </c>
      <c r="BH345" s="226">
        <f>IF(N345="sníž. přenesená",J345,0)</f>
        <v>0</v>
      </c>
      <c r="BI345" s="226">
        <f>IF(N345="nulová",J345,0)</f>
        <v>0</v>
      </c>
      <c r="BJ345" s="19" t="s">
        <v>81</v>
      </c>
      <c r="BK345" s="226">
        <f>ROUND(I345*H345,2)</f>
        <v>0</v>
      </c>
      <c r="BL345" s="19" t="s">
        <v>278</v>
      </c>
      <c r="BM345" s="225" t="s">
        <v>1367</v>
      </c>
    </row>
    <row r="346" s="13" customFormat="1">
      <c r="A346" s="13"/>
      <c r="B346" s="232"/>
      <c r="C346" s="233"/>
      <c r="D346" s="234" t="s">
        <v>181</v>
      </c>
      <c r="E346" s="235" t="s">
        <v>19</v>
      </c>
      <c r="F346" s="236" t="s">
        <v>1368</v>
      </c>
      <c r="G346" s="233"/>
      <c r="H346" s="237">
        <v>2.415</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181</v>
      </c>
      <c r="AU346" s="243" t="s">
        <v>85</v>
      </c>
      <c r="AV346" s="13" t="s">
        <v>85</v>
      </c>
      <c r="AW346" s="13" t="s">
        <v>37</v>
      </c>
      <c r="AX346" s="13" t="s">
        <v>77</v>
      </c>
      <c r="AY346" s="243" t="s">
        <v>170</v>
      </c>
    </row>
    <row r="347" s="14" customFormat="1">
      <c r="A347" s="14"/>
      <c r="B347" s="244"/>
      <c r="C347" s="245"/>
      <c r="D347" s="234" t="s">
        <v>181</v>
      </c>
      <c r="E347" s="246" t="s">
        <v>19</v>
      </c>
      <c r="F347" s="247" t="s">
        <v>183</v>
      </c>
      <c r="G347" s="245"/>
      <c r="H347" s="248">
        <v>2.415</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181</v>
      </c>
      <c r="AU347" s="254" t="s">
        <v>85</v>
      </c>
      <c r="AV347" s="14" t="s">
        <v>177</v>
      </c>
      <c r="AW347" s="14" t="s">
        <v>37</v>
      </c>
      <c r="AX347" s="14" t="s">
        <v>81</v>
      </c>
      <c r="AY347" s="254" t="s">
        <v>170</v>
      </c>
    </row>
    <row r="348" s="2" customFormat="1" ht="37.8" customHeight="1">
      <c r="A348" s="40"/>
      <c r="B348" s="41"/>
      <c r="C348" s="214" t="s">
        <v>482</v>
      </c>
      <c r="D348" s="214" t="s">
        <v>172</v>
      </c>
      <c r="E348" s="215" t="s">
        <v>678</v>
      </c>
      <c r="F348" s="216" t="s">
        <v>679</v>
      </c>
      <c r="G348" s="217" t="s">
        <v>175</v>
      </c>
      <c r="H348" s="218">
        <v>54.853999999999999</v>
      </c>
      <c r="I348" s="219"/>
      <c r="J348" s="220">
        <f>ROUND(I348*H348,2)</f>
        <v>0</v>
      </c>
      <c r="K348" s="216" t="s">
        <v>176</v>
      </c>
      <c r="L348" s="46"/>
      <c r="M348" s="221" t="s">
        <v>19</v>
      </c>
      <c r="N348" s="222" t="s">
        <v>48</v>
      </c>
      <c r="O348" s="86"/>
      <c r="P348" s="223">
        <f>O348*H348</f>
        <v>0</v>
      </c>
      <c r="Q348" s="223">
        <v>0.0060000000000000001</v>
      </c>
      <c r="R348" s="223">
        <f>Q348*H348</f>
        <v>0.32912400000000003</v>
      </c>
      <c r="S348" s="223">
        <v>0</v>
      </c>
      <c r="T348" s="224">
        <f>S348*H348</f>
        <v>0</v>
      </c>
      <c r="U348" s="40"/>
      <c r="V348" s="40"/>
      <c r="W348" s="40"/>
      <c r="X348" s="40"/>
      <c r="Y348" s="40"/>
      <c r="Z348" s="40"/>
      <c r="AA348" s="40"/>
      <c r="AB348" s="40"/>
      <c r="AC348" s="40"/>
      <c r="AD348" s="40"/>
      <c r="AE348" s="40"/>
      <c r="AR348" s="225" t="s">
        <v>278</v>
      </c>
      <c r="AT348" s="225" t="s">
        <v>172</v>
      </c>
      <c r="AU348" s="225" t="s">
        <v>85</v>
      </c>
      <c r="AY348" s="19" t="s">
        <v>170</v>
      </c>
      <c r="BE348" s="226">
        <f>IF(N348="základní",J348,0)</f>
        <v>0</v>
      </c>
      <c r="BF348" s="226">
        <f>IF(N348="snížená",J348,0)</f>
        <v>0</v>
      </c>
      <c r="BG348" s="226">
        <f>IF(N348="zákl. přenesená",J348,0)</f>
        <v>0</v>
      </c>
      <c r="BH348" s="226">
        <f>IF(N348="sníž. přenesená",J348,0)</f>
        <v>0</v>
      </c>
      <c r="BI348" s="226">
        <f>IF(N348="nulová",J348,0)</f>
        <v>0</v>
      </c>
      <c r="BJ348" s="19" t="s">
        <v>81</v>
      </c>
      <c r="BK348" s="226">
        <f>ROUND(I348*H348,2)</f>
        <v>0</v>
      </c>
      <c r="BL348" s="19" t="s">
        <v>278</v>
      </c>
      <c r="BM348" s="225" t="s">
        <v>1369</v>
      </c>
    </row>
    <row r="349" s="2" customFormat="1">
      <c r="A349" s="40"/>
      <c r="B349" s="41"/>
      <c r="C349" s="42"/>
      <c r="D349" s="227" t="s">
        <v>179</v>
      </c>
      <c r="E349" s="42"/>
      <c r="F349" s="228" t="s">
        <v>681</v>
      </c>
      <c r="G349" s="42"/>
      <c r="H349" s="42"/>
      <c r="I349" s="229"/>
      <c r="J349" s="42"/>
      <c r="K349" s="42"/>
      <c r="L349" s="46"/>
      <c r="M349" s="230"/>
      <c r="N349" s="231"/>
      <c r="O349" s="86"/>
      <c r="P349" s="86"/>
      <c r="Q349" s="86"/>
      <c r="R349" s="86"/>
      <c r="S349" s="86"/>
      <c r="T349" s="87"/>
      <c r="U349" s="40"/>
      <c r="V349" s="40"/>
      <c r="W349" s="40"/>
      <c r="X349" s="40"/>
      <c r="Y349" s="40"/>
      <c r="Z349" s="40"/>
      <c r="AA349" s="40"/>
      <c r="AB349" s="40"/>
      <c r="AC349" s="40"/>
      <c r="AD349" s="40"/>
      <c r="AE349" s="40"/>
      <c r="AT349" s="19" t="s">
        <v>179</v>
      </c>
      <c r="AU349" s="19" t="s">
        <v>85</v>
      </c>
    </row>
    <row r="350" s="2" customFormat="1" ht="16.5" customHeight="1">
      <c r="A350" s="40"/>
      <c r="B350" s="41"/>
      <c r="C350" s="255" t="s">
        <v>487</v>
      </c>
      <c r="D350" s="255" t="s">
        <v>382</v>
      </c>
      <c r="E350" s="256" t="s">
        <v>683</v>
      </c>
      <c r="F350" s="257" t="s">
        <v>684</v>
      </c>
      <c r="G350" s="258" t="s">
        <v>175</v>
      </c>
      <c r="H350" s="259">
        <v>63.082000000000001</v>
      </c>
      <c r="I350" s="260"/>
      <c r="J350" s="261">
        <f>ROUND(I350*H350,2)</f>
        <v>0</v>
      </c>
      <c r="K350" s="257" t="s">
        <v>600</v>
      </c>
      <c r="L350" s="262"/>
      <c r="M350" s="263" t="s">
        <v>19</v>
      </c>
      <c r="N350" s="264" t="s">
        <v>48</v>
      </c>
      <c r="O350" s="86"/>
      <c r="P350" s="223">
        <f>O350*H350</f>
        <v>0</v>
      </c>
      <c r="Q350" s="223">
        <v>0.0118</v>
      </c>
      <c r="R350" s="223">
        <f>Q350*H350</f>
        <v>0.74436760000000002</v>
      </c>
      <c r="S350" s="223">
        <v>0</v>
      </c>
      <c r="T350" s="224">
        <f>S350*H350</f>
        <v>0</v>
      </c>
      <c r="U350" s="40"/>
      <c r="V350" s="40"/>
      <c r="W350" s="40"/>
      <c r="X350" s="40"/>
      <c r="Y350" s="40"/>
      <c r="Z350" s="40"/>
      <c r="AA350" s="40"/>
      <c r="AB350" s="40"/>
      <c r="AC350" s="40"/>
      <c r="AD350" s="40"/>
      <c r="AE350" s="40"/>
      <c r="AR350" s="225" t="s">
        <v>386</v>
      </c>
      <c r="AT350" s="225" t="s">
        <v>382</v>
      </c>
      <c r="AU350" s="225" t="s">
        <v>85</v>
      </c>
      <c r="AY350" s="19" t="s">
        <v>170</v>
      </c>
      <c r="BE350" s="226">
        <f>IF(N350="základní",J350,0)</f>
        <v>0</v>
      </c>
      <c r="BF350" s="226">
        <f>IF(N350="snížená",J350,0)</f>
        <v>0</v>
      </c>
      <c r="BG350" s="226">
        <f>IF(N350="zákl. přenesená",J350,0)</f>
        <v>0</v>
      </c>
      <c r="BH350" s="226">
        <f>IF(N350="sníž. přenesená",J350,0)</f>
        <v>0</v>
      </c>
      <c r="BI350" s="226">
        <f>IF(N350="nulová",J350,0)</f>
        <v>0</v>
      </c>
      <c r="BJ350" s="19" t="s">
        <v>81</v>
      </c>
      <c r="BK350" s="226">
        <f>ROUND(I350*H350,2)</f>
        <v>0</v>
      </c>
      <c r="BL350" s="19" t="s">
        <v>278</v>
      </c>
      <c r="BM350" s="225" t="s">
        <v>1370</v>
      </c>
    </row>
    <row r="351" s="13" customFormat="1">
      <c r="A351" s="13"/>
      <c r="B351" s="232"/>
      <c r="C351" s="233"/>
      <c r="D351" s="234" t="s">
        <v>181</v>
      </c>
      <c r="E351" s="235" t="s">
        <v>19</v>
      </c>
      <c r="F351" s="236" t="s">
        <v>1371</v>
      </c>
      <c r="G351" s="233"/>
      <c r="H351" s="237">
        <v>63.082000000000001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181</v>
      </c>
      <c r="AU351" s="243" t="s">
        <v>85</v>
      </c>
      <c r="AV351" s="13" t="s">
        <v>85</v>
      </c>
      <c r="AW351" s="13" t="s">
        <v>37</v>
      </c>
      <c r="AX351" s="13" t="s">
        <v>77</v>
      </c>
      <c r="AY351" s="243" t="s">
        <v>170</v>
      </c>
    </row>
    <row r="352" s="14" customFormat="1">
      <c r="A352" s="14"/>
      <c r="B352" s="244"/>
      <c r="C352" s="245"/>
      <c r="D352" s="234" t="s">
        <v>181</v>
      </c>
      <c r="E352" s="246" t="s">
        <v>19</v>
      </c>
      <c r="F352" s="247" t="s">
        <v>183</v>
      </c>
      <c r="G352" s="245"/>
      <c r="H352" s="248">
        <v>63.082000000000001</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181</v>
      </c>
      <c r="AU352" s="254" t="s">
        <v>85</v>
      </c>
      <c r="AV352" s="14" t="s">
        <v>177</v>
      </c>
      <c r="AW352" s="14" t="s">
        <v>37</v>
      </c>
      <c r="AX352" s="14" t="s">
        <v>81</v>
      </c>
      <c r="AY352" s="254" t="s">
        <v>170</v>
      </c>
    </row>
    <row r="353" s="2" customFormat="1" ht="24.15" customHeight="1">
      <c r="A353" s="40"/>
      <c r="B353" s="41"/>
      <c r="C353" s="214" t="s">
        <v>492</v>
      </c>
      <c r="D353" s="214" t="s">
        <v>172</v>
      </c>
      <c r="E353" s="215" t="s">
        <v>689</v>
      </c>
      <c r="F353" s="216" t="s">
        <v>690</v>
      </c>
      <c r="G353" s="217" t="s">
        <v>385</v>
      </c>
      <c r="H353" s="218">
        <v>47.100000000000001</v>
      </c>
      <c r="I353" s="219"/>
      <c r="J353" s="220">
        <f>ROUND(I353*H353,2)</f>
        <v>0</v>
      </c>
      <c r="K353" s="216" t="s">
        <v>176</v>
      </c>
      <c r="L353" s="46"/>
      <c r="M353" s="221" t="s">
        <v>19</v>
      </c>
      <c r="N353" s="222" t="s">
        <v>48</v>
      </c>
      <c r="O353" s="86"/>
      <c r="P353" s="223">
        <f>O353*H353</f>
        <v>0</v>
      </c>
      <c r="Q353" s="223">
        <v>9.0000000000000006E-05</v>
      </c>
      <c r="R353" s="223">
        <f>Q353*H353</f>
        <v>0.0042390000000000006</v>
      </c>
      <c r="S353" s="223">
        <v>0</v>
      </c>
      <c r="T353" s="224">
        <f>S353*H353</f>
        <v>0</v>
      </c>
      <c r="U353" s="40"/>
      <c r="V353" s="40"/>
      <c r="W353" s="40"/>
      <c r="X353" s="40"/>
      <c r="Y353" s="40"/>
      <c r="Z353" s="40"/>
      <c r="AA353" s="40"/>
      <c r="AB353" s="40"/>
      <c r="AC353" s="40"/>
      <c r="AD353" s="40"/>
      <c r="AE353" s="40"/>
      <c r="AR353" s="225" t="s">
        <v>278</v>
      </c>
      <c r="AT353" s="225" t="s">
        <v>172</v>
      </c>
      <c r="AU353" s="225" t="s">
        <v>85</v>
      </c>
      <c r="AY353" s="19" t="s">
        <v>170</v>
      </c>
      <c r="BE353" s="226">
        <f>IF(N353="základní",J353,0)</f>
        <v>0</v>
      </c>
      <c r="BF353" s="226">
        <f>IF(N353="snížená",J353,0)</f>
        <v>0</v>
      </c>
      <c r="BG353" s="226">
        <f>IF(N353="zákl. přenesená",J353,0)</f>
        <v>0</v>
      </c>
      <c r="BH353" s="226">
        <f>IF(N353="sníž. přenesená",J353,0)</f>
        <v>0</v>
      </c>
      <c r="BI353" s="226">
        <f>IF(N353="nulová",J353,0)</f>
        <v>0</v>
      </c>
      <c r="BJ353" s="19" t="s">
        <v>81</v>
      </c>
      <c r="BK353" s="226">
        <f>ROUND(I353*H353,2)</f>
        <v>0</v>
      </c>
      <c r="BL353" s="19" t="s">
        <v>278</v>
      </c>
      <c r="BM353" s="225" t="s">
        <v>1372</v>
      </c>
    </row>
    <row r="354" s="2" customFormat="1">
      <c r="A354" s="40"/>
      <c r="B354" s="41"/>
      <c r="C354" s="42"/>
      <c r="D354" s="227" t="s">
        <v>179</v>
      </c>
      <c r="E354" s="42"/>
      <c r="F354" s="228" t="s">
        <v>692</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179</v>
      </c>
      <c r="AU354" s="19" t="s">
        <v>85</v>
      </c>
    </row>
    <row r="355" s="13" customFormat="1">
      <c r="A355" s="13"/>
      <c r="B355" s="232"/>
      <c r="C355" s="233"/>
      <c r="D355" s="234" t="s">
        <v>181</v>
      </c>
      <c r="E355" s="235" t="s">
        <v>19</v>
      </c>
      <c r="F355" s="236" t="s">
        <v>1373</v>
      </c>
      <c r="G355" s="233"/>
      <c r="H355" s="237">
        <v>6.2999999999999998</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181</v>
      </c>
      <c r="AU355" s="243" t="s">
        <v>85</v>
      </c>
      <c r="AV355" s="13" t="s">
        <v>85</v>
      </c>
      <c r="AW355" s="13" t="s">
        <v>37</v>
      </c>
      <c r="AX355" s="13" t="s">
        <v>77</v>
      </c>
      <c r="AY355" s="243" t="s">
        <v>170</v>
      </c>
    </row>
    <row r="356" s="13" customFormat="1">
      <c r="A356" s="13"/>
      <c r="B356" s="232"/>
      <c r="C356" s="233"/>
      <c r="D356" s="234" t="s">
        <v>181</v>
      </c>
      <c r="E356" s="235" t="s">
        <v>19</v>
      </c>
      <c r="F356" s="236" t="s">
        <v>1374</v>
      </c>
      <c r="G356" s="233"/>
      <c r="H356" s="237">
        <v>1.5</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181</v>
      </c>
      <c r="AU356" s="243" t="s">
        <v>85</v>
      </c>
      <c r="AV356" s="13" t="s">
        <v>85</v>
      </c>
      <c r="AW356" s="13" t="s">
        <v>37</v>
      </c>
      <c r="AX356" s="13" t="s">
        <v>77</v>
      </c>
      <c r="AY356" s="243" t="s">
        <v>170</v>
      </c>
    </row>
    <row r="357" s="13" customFormat="1">
      <c r="A357" s="13"/>
      <c r="B357" s="232"/>
      <c r="C357" s="233"/>
      <c r="D357" s="234" t="s">
        <v>181</v>
      </c>
      <c r="E357" s="235" t="s">
        <v>19</v>
      </c>
      <c r="F357" s="236" t="s">
        <v>1375</v>
      </c>
      <c r="G357" s="233"/>
      <c r="H357" s="237">
        <v>8.4000000000000004</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181</v>
      </c>
      <c r="AU357" s="243" t="s">
        <v>85</v>
      </c>
      <c r="AV357" s="13" t="s">
        <v>85</v>
      </c>
      <c r="AW357" s="13" t="s">
        <v>37</v>
      </c>
      <c r="AX357" s="13" t="s">
        <v>77</v>
      </c>
      <c r="AY357" s="243" t="s">
        <v>170</v>
      </c>
    </row>
    <row r="358" s="13" customFormat="1">
      <c r="A358" s="13"/>
      <c r="B358" s="232"/>
      <c r="C358" s="233"/>
      <c r="D358" s="234" t="s">
        <v>181</v>
      </c>
      <c r="E358" s="235" t="s">
        <v>19</v>
      </c>
      <c r="F358" s="236" t="s">
        <v>1376</v>
      </c>
      <c r="G358" s="233"/>
      <c r="H358" s="237">
        <v>8.4000000000000004</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181</v>
      </c>
      <c r="AU358" s="243" t="s">
        <v>85</v>
      </c>
      <c r="AV358" s="13" t="s">
        <v>85</v>
      </c>
      <c r="AW358" s="13" t="s">
        <v>37</v>
      </c>
      <c r="AX358" s="13" t="s">
        <v>77</v>
      </c>
      <c r="AY358" s="243" t="s">
        <v>170</v>
      </c>
    </row>
    <row r="359" s="13" customFormat="1">
      <c r="A359" s="13"/>
      <c r="B359" s="232"/>
      <c r="C359" s="233"/>
      <c r="D359" s="234" t="s">
        <v>181</v>
      </c>
      <c r="E359" s="235" t="s">
        <v>19</v>
      </c>
      <c r="F359" s="236" t="s">
        <v>1377</v>
      </c>
      <c r="G359" s="233"/>
      <c r="H359" s="237">
        <v>4.2000000000000002</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181</v>
      </c>
      <c r="AU359" s="243" t="s">
        <v>85</v>
      </c>
      <c r="AV359" s="13" t="s">
        <v>85</v>
      </c>
      <c r="AW359" s="13" t="s">
        <v>37</v>
      </c>
      <c r="AX359" s="13" t="s">
        <v>77</v>
      </c>
      <c r="AY359" s="243" t="s">
        <v>170</v>
      </c>
    </row>
    <row r="360" s="13" customFormat="1">
      <c r="A360" s="13"/>
      <c r="B360" s="232"/>
      <c r="C360" s="233"/>
      <c r="D360" s="234" t="s">
        <v>181</v>
      </c>
      <c r="E360" s="235" t="s">
        <v>19</v>
      </c>
      <c r="F360" s="236" t="s">
        <v>1378</v>
      </c>
      <c r="G360" s="233"/>
      <c r="H360" s="237">
        <v>1.5</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181</v>
      </c>
      <c r="AU360" s="243" t="s">
        <v>85</v>
      </c>
      <c r="AV360" s="13" t="s">
        <v>85</v>
      </c>
      <c r="AW360" s="13" t="s">
        <v>37</v>
      </c>
      <c r="AX360" s="13" t="s">
        <v>77</v>
      </c>
      <c r="AY360" s="243" t="s">
        <v>170</v>
      </c>
    </row>
    <row r="361" s="13" customFormat="1">
      <c r="A361" s="13"/>
      <c r="B361" s="232"/>
      <c r="C361" s="233"/>
      <c r="D361" s="234" t="s">
        <v>181</v>
      </c>
      <c r="E361" s="235" t="s">
        <v>19</v>
      </c>
      <c r="F361" s="236" t="s">
        <v>1379</v>
      </c>
      <c r="G361" s="233"/>
      <c r="H361" s="237">
        <v>8.4000000000000004</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181</v>
      </c>
      <c r="AU361" s="243" t="s">
        <v>85</v>
      </c>
      <c r="AV361" s="13" t="s">
        <v>85</v>
      </c>
      <c r="AW361" s="13" t="s">
        <v>37</v>
      </c>
      <c r="AX361" s="13" t="s">
        <v>77</v>
      </c>
      <c r="AY361" s="243" t="s">
        <v>170</v>
      </c>
    </row>
    <row r="362" s="13" customFormat="1">
      <c r="A362" s="13"/>
      <c r="B362" s="232"/>
      <c r="C362" s="233"/>
      <c r="D362" s="234" t="s">
        <v>181</v>
      </c>
      <c r="E362" s="235" t="s">
        <v>19</v>
      </c>
      <c r="F362" s="236" t="s">
        <v>1380</v>
      </c>
      <c r="G362" s="233"/>
      <c r="H362" s="237">
        <v>8.4000000000000004</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181</v>
      </c>
      <c r="AU362" s="243" t="s">
        <v>85</v>
      </c>
      <c r="AV362" s="13" t="s">
        <v>85</v>
      </c>
      <c r="AW362" s="13" t="s">
        <v>37</v>
      </c>
      <c r="AX362" s="13" t="s">
        <v>77</v>
      </c>
      <c r="AY362" s="243" t="s">
        <v>170</v>
      </c>
    </row>
    <row r="363" s="14" customFormat="1">
      <c r="A363" s="14"/>
      <c r="B363" s="244"/>
      <c r="C363" s="245"/>
      <c r="D363" s="234" t="s">
        <v>181</v>
      </c>
      <c r="E363" s="246" t="s">
        <v>19</v>
      </c>
      <c r="F363" s="247" t="s">
        <v>183</v>
      </c>
      <c r="G363" s="245"/>
      <c r="H363" s="248">
        <v>47.100000000000001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181</v>
      </c>
      <c r="AU363" s="254" t="s">
        <v>85</v>
      </c>
      <c r="AV363" s="14" t="s">
        <v>177</v>
      </c>
      <c r="AW363" s="14" t="s">
        <v>37</v>
      </c>
      <c r="AX363" s="14" t="s">
        <v>81</v>
      </c>
      <c r="AY363" s="254" t="s">
        <v>170</v>
      </c>
    </row>
    <row r="364" s="2" customFormat="1" ht="24.15" customHeight="1">
      <c r="A364" s="40"/>
      <c r="B364" s="41"/>
      <c r="C364" s="214" t="s">
        <v>499</v>
      </c>
      <c r="D364" s="214" t="s">
        <v>172</v>
      </c>
      <c r="E364" s="215" t="s">
        <v>696</v>
      </c>
      <c r="F364" s="216" t="s">
        <v>697</v>
      </c>
      <c r="G364" s="217" t="s">
        <v>175</v>
      </c>
      <c r="H364" s="218">
        <v>54.853999999999999</v>
      </c>
      <c r="I364" s="219"/>
      <c r="J364" s="220">
        <f>ROUND(I364*H364,2)</f>
        <v>0</v>
      </c>
      <c r="K364" s="216" t="s">
        <v>176</v>
      </c>
      <c r="L364" s="46"/>
      <c r="M364" s="221" t="s">
        <v>19</v>
      </c>
      <c r="N364" s="222" t="s">
        <v>48</v>
      </c>
      <c r="O364" s="86"/>
      <c r="P364" s="223">
        <f>O364*H364</f>
        <v>0</v>
      </c>
      <c r="Q364" s="223">
        <v>5.0000000000000002E-05</v>
      </c>
      <c r="R364" s="223">
        <f>Q364*H364</f>
        <v>0.0027427000000000003</v>
      </c>
      <c r="S364" s="223">
        <v>0</v>
      </c>
      <c r="T364" s="224">
        <f>S364*H364</f>
        <v>0</v>
      </c>
      <c r="U364" s="40"/>
      <c r="V364" s="40"/>
      <c r="W364" s="40"/>
      <c r="X364" s="40"/>
      <c r="Y364" s="40"/>
      <c r="Z364" s="40"/>
      <c r="AA364" s="40"/>
      <c r="AB364" s="40"/>
      <c r="AC364" s="40"/>
      <c r="AD364" s="40"/>
      <c r="AE364" s="40"/>
      <c r="AR364" s="225" t="s">
        <v>278</v>
      </c>
      <c r="AT364" s="225" t="s">
        <v>172</v>
      </c>
      <c r="AU364" s="225" t="s">
        <v>85</v>
      </c>
      <c r="AY364" s="19" t="s">
        <v>170</v>
      </c>
      <c r="BE364" s="226">
        <f>IF(N364="základní",J364,0)</f>
        <v>0</v>
      </c>
      <c r="BF364" s="226">
        <f>IF(N364="snížená",J364,0)</f>
        <v>0</v>
      </c>
      <c r="BG364" s="226">
        <f>IF(N364="zákl. přenesená",J364,0)</f>
        <v>0</v>
      </c>
      <c r="BH364" s="226">
        <f>IF(N364="sníž. přenesená",J364,0)</f>
        <v>0</v>
      </c>
      <c r="BI364" s="226">
        <f>IF(N364="nulová",J364,0)</f>
        <v>0</v>
      </c>
      <c r="BJ364" s="19" t="s">
        <v>81</v>
      </c>
      <c r="BK364" s="226">
        <f>ROUND(I364*H364,2)</f>
        <v>0</v>
      </c>
      <c r="BL364" s="19" t="s">
        <v>278</v>
      </c>
      <c r="BM364" s="225" t="s">
        <v>1381</v>
      </c>
    </row>
    <row r="365" s="2" customFormat="1">
      <c r="A365" s="40"/>
      <c r="B365" s="41"/>
      <c r="C365" s="42"/>
      <c r="D365" s="227" t="s">
        <v>179</v>
      </c>
      <c r="E365" s="42"/>
      <c r="F365" s="228" t="s">
        <v>699</v>
      </c>
      <c r="G365" s="42"/>
      <c r="H365" s="42"/>
      <c r="I365" s="229"/>
      <c r="J365" s="42"/>
      <c r="K365" s="42"/>
      <c r="L365" s="46"/>
      <c r="M365" s="230"/>
      <c r="N365" s="231"/>
      <c r="O365" s="86"/>
      <c r="P365" s="86"/>
      <c r="Q365" s="86"/>
      <c r="R365" s="86"/>
      <c r="S365" s="86"/>
      <c r="T365" s="87"/>
      <c r="U365" s="40"/>
      <c r="V365" s="40"/>
      <c r="W365" s="40"/>
      <c r="X365" s="40"/>
      <c r="Y365" s="40"/>
      <c r="Z365" s="40"/>
      <c r="AA365" s="40"/>
      <c r="AB365" s="40"/>
      <c r="AC365" s="40"/>
      <c r="AD365" s="40"/>
      <c r="AE365" s="40"/>
      <c r="AT365" s="19" t="s">
        <v>179</v>
      </c>
      <c r="AU365" s="19" t="s">
        <v>85</v>
      </c>
    </row>
    <row r="366" s="2" customFormat="1" ht="55.5" customHeight="1">
      <c r="A366" s="40"/>
      <c r="B366" s="41"/>
      <c r="C366" s="214" t="s">
        <v>506</v>
      </c>
      <c r="D366" s="214" t="s">
        <v>172</v>
      </c>
      <c r="E366" s="215" t="s">
        <v>701</v>
      </c>
      <c r="F366" s="216" t="s">
        <v>702</v>
      </c>
      <c r="G366" s="217" t="s">
        <v>322</v>
      </c>
      <c r="H366" s="218">
        <v>1.119</v>
      </c>
      <c r="I366" s="219"/>
      <c r="J366" s="220">
        <f>ROUND(I366*H366,2)</f>
        <v>0</v>
      </c>
      <c r="K366" s="216" t="s">
        <v>176</v>
      </c>
      <c r="L366" s="46"/>
      <c r="M366" s="221" t="s">
        <v>19</v>
      </c>
      <c r="N366" s="222" t="s">
        <v>48</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278</v>
      </c>
      <c r="AT366" s="225" t="s">
        <v>172</v>
      </c>
      <c r="AU366" s="225" t="s">
        <v>85</v>
      </c>
      <c r="AY366" s="19" t="s">
        <v>170</v>
      </c>
      <c r="BE366" s="226">
        <f>IF(N366="základní",J366,0)</f>
        <v>0</v>
      </c>
      <c r="BF366" s="226">
        <f>IF(N366="snížená",J366,0)</f>
        <v>0</v>
      </c>
      <c r="BG366" s="226">
        <f>IF(N366="zákl. přenesená",J366,0)</f>
        <v>0</v>
      </c>
      <c r="BH366" s="226">
        <f>IF(N366="sníž. přenesená",J366,0)</f>
        <v>0</v>
      </c>
      <c r="BI366" s="226">
        <f>IF(N366="nulová",J366,0)</f>
        <v>0</v>
      </c>
      <c r="BJ366" s="19" t="s">
        <v>81</v>
      </c>
      <c r="BK366" s="226">
        <f>ROUND(I366*H366,2)</f>
        <v>0</v>
      </c>
      <c r="BL366" s="19" t="s">
        <v>278</v>
      </c>
      <c r="BM366" s="225" t="s">
        <v>1382</v>
      </c>
    </row>
    <row r="367" s="2" customFormat="1">
      <c r="A367" s="40"/>
      <c r="B367" s="41"/>
      <c r="C367" s="42"/>
      <c r="D367" s="227" t="s">
        <v>179</v>
      </c>
      <c r="E367" s="42"/>
      <c r="F367" s="228" t="s">
        <v>704</v>
      </c>
      <c r="G367" s="42"/>
      <c r="H367" s="42"/>
      <c r="I367" s="229"/>
      <c r="J367" s="42"/>
      <c r="K367" s="42"/>
      <c r="L367" s="46"/>
      <c r="M367" s="230"/>
      <c r="N367" s="231"/>
      <c r="O367" s="86"/>
      <c r="P367" s="86"/>
      <c r="Q367" s="86"/>
      <c r="R367" s="86"/>
      <c r="S367" s="86"/>
      <c r="T367" s="87"/>
      <c r="U367" s="40"/>
      <c r="V367" s="40"/>
      <c r="W367" s="40"/>
      <c r="X367" s="40"/>
      <c r="Y367" s="40"/>
      <c r="Z367" s="40"/>
      <c r="AA367" s="40"/>
      <c r="AB367" s="40"/>
      <c r="AC367" s="40"/>
      <c r="AD367" s="40"/>
      <c r="AE367" s="40"/>
      <c r="AT367" s="19" t="s">
        <v>179</v>
      </c>
      <c r="AU367" s="19" t="s">
        <v>85</v>
      </c>
    </row>
    <row r="368" s="12" customFormat="1" ht="22.8" customHeight="1">
      <c r="A368" s="12"/>
      <c r="B368" s="198"/>
      <c r="C368" s="199"/>
      <c r="D368" s="200" t="s">
        <v>76</v>
      </c>
      <c r="E368" s="212" t="s">
        <v>711</v>
      </c>
      <c r="F368" s="212" t="s">
        <v>712</v>
      </c>
      <c r="G368" s="199"/>
      <c r="H368" s="199"/>
      <c r="I368" s="202"/>
      <c r="J368" s="213">
        <f>BK368</f>
        <v>0</v>
      </c>
      <c r="K368" s="199"/>
      <c r="L368" s="204"/>
      <c r="M368" s="205"/>
      <c r="N368" s="206"/>
      <c r="O368" s="206"/>
      <c r="P368" s="207">
        <f>SUM(P369:P383)</f>
        <v>0</v>
      </c>
      <c r="Q368" s="206"/>
      <c r="R368" s="207">
        <f>SUM(R369:R383)</f>
        <v>0.0474855</v>
      </c>
      <c r="S368" s="206"/>
      <c r="T368" s="208">
        <f>SUM(T369:T383)</f>
        <v>0</v>
      </c>
      <c r="U368" s="12"/>
      <c r="V368" s="12"/>
      <c r="W368" s="12"/>
      <c r="X368" s="12"/>
      <c r="Y368" s="12"/>
      <c r="Z368" s="12"/>
      <c r="AA368" s="12"/>
      <c r="AB368" s="12"/>
      <c r="AC368" s="12"/>
      <c r="AD368" s="12"/>
      <c r="AE368" s="12"/>
      <c r="AR368" s="209" t="s">
        <v>85</v>
      </c>
      <c r="AT368" s="210" t="s">
        <v>76</v>
      </c>
      <c r="AU368" s="210" t="s">
        <v>81</v>
      </c>
      <c r="AY368" s="209" t="s">
        <v>170</v>
      </c>
      <c r="BK368" s="211">
        <f>SUM(BK369:BK383)</f>
        <v>0</v>
      </c>
    </row>
    <row r="369" s="2" customFormat="1" ht="24.15" customHeight="1">
      <c r="A369" s="40"/>
      <c r="B369" s="41"/>
      <c r="C369" s="214" t="s">
        <v>511</v>
      </c>
      <c r="D369" s="214" t="s">
        <v>172</v>
      </c>
      <c r="E369" s="215" t="s">
        <v>714</v>
      </c>
      <c r="F369" s="216" t="s">
        <v>715</v>
      </c>
      <c r="G369" s="217" t="s">
        <v>175</v>
      </c>
      <c r="H369" s="218">
        <v>94.971000000000004</v>
      </c>
      <c r="I369" s="219"/>
      <c r="J369" s="220">
        <f>ROUND(I369*H369,2)</f>
        <v>0</v>
      </c>
      <c r="K369" s="216" t="s">
        <v>176</v>
      </c>
      <c r="L369" s="46"/>
      <c r="M369" s="221" t="s">
        <v>19</v>
      </c>
      <c r="N369" s="222" t="s">
        <v>48</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278</v>
      </c>
      <c r="AT369" s="225" t="s">
        <v>172</v>
      </c>
      <c r="AU369" s="225" t="s">
        <v>85</v>
      </c>
      <c r="AY369" s="19" t="s">
        <v>170</v>
      </c>
      <c r="BE369" s="226">
        <f>IF(N369="základní",J369,0)</f>
        <v>0</v>
      </c>
      <c r="BF369" s="226">
        <f>IF(N369="snížená",J369,0)</f>
        <v>0</v>
      </c>
      <c r="BG369" s="226">
        <f>IF(N369="zákl. přenesená",J369,0)</f>
        <v>0</v>
      </c>
      <c r="BH369" s="226">
        <f>IF(N369="sníž. přenesená",J369,0)</f>
        <v>0</v>
      </c>
      <c r="BI369" s="226">
        <f>IF(N369="nulová",J369,0)</f>
        <v>0</v>
      </c>
      <c r="BJ369" s="19" t="s">
        <v>81</v>
      </c>
      <c r="BK369" s="226">
        <f>ROUND(I369*H369,2)</f>
        <v>0</v>
      </c>
      <c r="BL369" s="19" t="s">
        <v>278</v>
      </c>
      <c r="BM369" s="225" t="s">
        <v>1383</v>
      </c>
    </row>
    <row r="370" s="2" customFormat="1">
      <c r="A370" s="40"/>
      <c r="B370" s="41"/>
      <c r="C370" s="42"/>
      <c r="D370" s="227" t="s">
        <v>179</v>
      </c>
      <c r="E370" s="42"/>
      <c r="F370" s="228" t="s">
        <v>717</v>
      </c>
      <c r="G370" s="42"/>
      <c r="H370" s="42"/>
      <c r="I370" s="229"/>
      <c r="J370" s="42"/>
      <c r="K370" s="42"/>
      <c r="L370" s="46"/>
      <c r="M370" s="230"/>
      <c r="N370" s="231"/>
      <c r="O370" s="86"/>
      <c r="P370" s="86"/>
      <c r="Q370" s="86"/>
      <c r="R370" s="86"/>
      <c r="S370" s="86"/>
      <c r="T370" s="87"/>
      <c r="U370" s="40"/>
      <c r="V370" s="40"/>
      <c r="W370" s="40"/>
      <c r="X370" s="40"/>
      <c r="Y370" s="40"/>
      <c r="Z370" s="40"/>
      <c r="AA370" s="40"/>
      <c r="AB370" s="40"/>
      <c r="AC370" s="40"/>
      <c r="AD370" s="40"/>
      <c r="AE370" s="40"/>
      <c r="AT370" s="19" t="s">
        <v>179</v>
      </c>
      <c r="AU370" s="19" t="s">
        <v>85</v>
      </c>
    </row>
    <row r="371" s="13" customFormat="1">
      <c r="A371" s="13"/>
      <c r="B371" s="232"/>
      <c r="C371" s="233"/>
      <c r="D371" s="234" t="s">
        <v>181</v>
      </c>
      <c r="E371" s="235" t="s">
        <v>19</v>
      </c>
      <c r="F371" s="236" t="s">
        <v>1384</v>
      </c>
      <c r="G371" s="233"/>
      <c r="H371" s="237">
        <v>11.195</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181</v>
      </c>
      <c r="AU371" s="243" t="s">
        <v>85</v>
      </c>
      <c r="AV371" s="13" t="s">
        <v>85</v>
      </c>
      <c r="AW371" s="13" t="s">
        <v>37</v>
      </c>
      <c r="AX371" s="13" t="s">
        <v>77</v>
      </c>
      <c r="AY371" s="243" t="s">
        <v>170</v>
      </c>
    </row>
    <row r="372" s="13" customFormat="1">
      <c r="A372" s="13"/>
      <c r="B372" s="232"/>
      <c r="C372" s="233"/>
      <c r="D372" s="234" t="s">
        <v>181</v>
      </c>
      <c r="E372" s="235" t="s">
        <v>19</v>
      </c>
      <c r="F372" s="236" t="s">
        <v>1385</v>
      </c>
      <c r="G372" s="233"/>
      <c r="H372" s="237">
        <v>13.783</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181</v>
      </c>
      <c r="AU372" s="243" t="s">
        <v>85</v>
      </c>
      <c r="AV372" s="13" t="s">
        <v>85</v>
      </c>
      <c r="AW372" s="13" t="s">
        <v>37</v>
      </c>
      <c r="AX372" s="13" t="s">
        <v>77</v>
      </c>
      <c r="AY372" s="243" t="s">
        <v>170</v>
      </c>
    </row>
    <row r="373" s="13" customFormat="1">
      <c r="A373" s="13"/>
      <c r="B373" s="232"/>
      <c r="C373" s="233"/>
      <c r="D373" s="234" t="s">
        <v>181</v>
      </c>
      <c r="E373" s="235" t="s">
        <v>19</v>
      </c>
      <c r="F373" s="236" t="s">
        <v>1386</v>
      </c>
      <c r="G373" s="233"/>
      <c r="H373" s="237">
        <v>2.5529999999999999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181</v>
      </c>
      <c r="AU373" s="243" t="s">
        <v>85</v>
      </c>
      <c r="AV373" s="13" t="s">
        <v>85</v>
      </c>
      <c r="AW373" s="13" t="s">
        <v>37</v>
      </c>
      <c r="AX373" s="13" t="s">
        <v>77</v>
      </c>
      <c r="AY373" s="243" t="s">
        <v>170</v>
      </c>
    </row>
    <row r="374" s="13" customFormat="1">
      <c r="A374" s="13"/>
      <c r="B374" s="232"/>
      <c r="C374" s="233"/>
      <c r="D374" s="234" t="s">
        <v>181</v>
      </c>
      <c r="E374" s="235" t="s">
        <v>19</v>
      </c>
      <c r="F374" s="236" t="s">
        <v>1387</v>
      </c>
      <c r="G374" s="233"/>
      <c r="H374" s="237">
        <v>2.7349999999999999</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181</v>
      </c>
      <c r="AU374" s="243" t="s">
        <v>85</v>
      </c>
      <c r="AV374" s="13" t="s">
        <v>85</v>
      </c>
      <c r="AW374" s="13" t="s">
        <v>37</v>
      </c>
      <c r="AX374" s="13" t="s">
        <v>77</v>
      </c>
      <c r="AY374" s="243" t="s">
        <v>170</v>
      </c>
    </row>
    <row r="375" s="13" customFormat="1">
      <c r="A375" s="13"/>
      <c r="B375" s="232"/>
      <c r="C375" s="233"/>
      <c r="D375" s="234" t="s">
        <v>181</v>
      </c>
      <c r="E375" s="235" t="s">
        <v>19</v>
      </c>
      <c r="F375" s="236" t="s">
        <v>1388</v>
      </c>
      <c r="G375" s="233"/>
      <c r="H375" s="237">
        <v>17.25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181</v>
      </c>
      <c r="AU375" s="243" t="s">
        <v>85</v>
      </c>
      <c r="AV375" s="13" t="s">
        <v>85</v>
      </c>
      <c r="AW375" s="13" t="s">
        <v>37</v>
      </c>
      <c r="AX375" s="13" t="s">
        <v>77</v>
      </c>
      <c r="AY375" s="243" t="s">
        <v>170</v>
      </c>
    </row>
    <row r="376" s="13" customFormat="1">
      <c r="A376" s="13"/>
      <c r="B376" s="232"/>
      <c r="C376" s="233"/>
      <c r="D376" s="234" t="s">
        <v>181</v>
      </c>
      <c r="E376" s="235" t="s">
        <v>19</v>
      </c>
      <c r="F376" s="236" t="s">
        <v>1389</v>
      </c>
      <c r="G376" s="233"/>
      <c r="H376" s="237">
        <v>29.225999999999999</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181</v>
      </c>
      <c r="AU376" s="243" t="s">
        <v>85</v>
      </c>
      <c r="AV376" s="13" t="s">
        <v>85</v>
      </c>
      <c r="AW376" s="13" t="s">
        <v>37</v>
      </c>
      <c r="AX376" s="13" t="s">
        <v>77</v>
      </c>
      <c r="AY376" s="243" t="s">
        <v>170</v>
      </c>
    </row>
    <row r="377" s="13" customFormat="1">
      <c r="A377" s="13"/>
      <c r="B377" s="232"/>
      <c r="C377" s="233"/>
      <c r="D377" s="234" t="s">
        <v>181</v>
      </c>
      <c r="E377" s="235" t="s">
        <v>19</v>
      </c>
      <c r="F377" s="236" t="s">
        <v>1390</v>
      </c>
      <c r="G377" s="233"/>
      <c r="H377" s="237">
        <v>6.4859999999999998</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181</v>
      </c>
      <c r="AU377" s="243" t="s">
        <v>85</v>
      </c>
      <c r="AV377" s="13" t="s">
        <v>85</v>
      </c>
      <c r="AW377" s="13" t="s">
        <v>37</v>
      </c>
      <c r="AX377" s="13" t="s">
        <v>77</v>
      </c>
      <c r="AY377" s="243" t="s">
        <v>170</v>
      </c>
    </row>
    <row r="378" s="13" customFormat="1">
      <c r="A378" s="13"/>
      <c r="B378" s="232"/>
      <c r="C378" s="233"/>
      <c r="D378" s="234" t="s">
        <v>181</v>
      </c>
      <c r="E378" s="235" t="s">
        <v>19</v>
      </c>
      <c r="F378" s="236" t="s">
        <v>1391</v>
      </c>
      <c r="G378" s="233"/>
      <c r="H378" s="237">
        <v>11.743</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181</v>
      </c>
      <c r="AU378" s="243" t="s">
        <v>85</v>
      </c>
      <c r="AV378" s="13" t="s">
        <v>85</v>
      </c>
      <c r="AW378" s="13" t="s">
        <v>37</v>
      </c>
      <c r="AX378" s="13" t="s">
        <v>77</v>
      </c>
      <c r="AY378" s="243" t="s">
        <v>170</v>
      </c>
    </row>
    <row r="379" s="14" customFormat="1">
      <c r="A379" s="14"/>
      <c r="B379" s="244"/>
      <c r="C379" s="245"/>
      <c r="D379" s="234" t="s">
        <v>181</v>
      </c>
      <c r="E379" s="246" t="s">
        <v>19</v>
      </c>
      <c r="F379" s="247" t="s">
        <v>183</v>
      </c>
      <c r="G379" s="245"/>
      <c r="H379" s="248">
        <v>94.971000000000004</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181</v>
      </c>
      <c r="AU379" s="254" t="s">
        <v>85</v>
      </c>
      <c r="AV379" s="14" t="s">
        <v>177</v>
      </c>
      <c r="AW379" s="14" t="s">
        <v>37</v>
      </c>
      <c r="AX379" s="14" t="s">
        <v>81</v>
      </c>
      <c r="AY379" s="254" t="s">
        <v>170</v>
      </c>
    </row>
    <row r="380" s="2" customFormat="1" ht="33" customHeight="1">
      <c r="A380" s="40"/>
      <c r="B380" s="41"/>
      <c r="C380" s="214" t="s">
        <v>516</v>
      </c>
      <c r="D380" s="214" t="s">
        <v>172</v>
      </c>
      <c r="E380" s="215" t="s">
        <v>725</v>
      </c>
      <c r="F380" s="216" t="s">
        <v>726</v>
      </c>
      <c r="G380" s="217" t="s">
        <v>175</v>
      </c>
      <c r="H380" s="218">
        <v>94.971000000000004</v>
      </c>
      <c r="I380" s="219"/>
      <c r="J380" s="220">
        <f>ROUND(I380*H380,2)</f>
        <v>0</v>
      </c>
      <c r="K380" s="216" t="s">
        <v>176</v>
      </c>
      <c r="L380" s="46"/>
      <c r="M380" s="221" t="s">
        <v>19</v>
      </c>
      <c r="N380" s="222" t="s">
        <v>48</v>
      </c>
      <c r="O380" s="86"/>
      <c r="P380" s="223">
        <f>O380*H380</f>
        <v>0</v>
      </c>
      <c r="Q380" s="223">
        <v>0.00021000000000000001</v>
      </c>
      <c r="R380" s="223">
        <f>Q380*H380</f>
        <v>0.019943910000000002</v>
      </c>
      <c r="S380" s="223">
        <v>0</v>
      </c>
      <c r="T380" s="224">
        <f>S380*H380</f>
        <v>0</v>
      </c>
      <c r="U380" s="40"/>
      <c r="V380" s="40"/>
      <c r="W380" s="40"/>
      <c r="X380" s="40"/>
      <c r="Y380" s="40"/>
      <c r="Z380" s="40"/>
      <c r="AA380" s="40"/>
      <c r="AB380" s="40"/>
      <c r="AC380" s="40"/>
      <c r="AD380" s="40"/>
      <c r="AE380" s="40"/>
      <c r="AR380" s="225" t="s">
        <v>278</v>
      </c>
      <c r="AT380" s="225" t="s">
        <v>172</v>
      </c>
      <c r="AU380" s="225" t="s">
        <v>85</v>
      </c>
      <c r="AY380" s="19" t="s">
        <v>170</v>
      </c>
      <c r="BE380" s="226">
        <f>IF(N380="základní",J380,0)</f>
        <v>0</v>
      </c>
      <c r="BF380" s="226">
        <f>IF(N380="snížená",J380,0)</f>
        <v>0</v>
      </c>
      <c r="BG380" s="226">
        <f>IF(N380="zákl. přenesená",J380,0)</f>
        <v>0</v>
      </c>
      <c r="BH380" s="226">
        <f>IF(N380="sníž. přenesená",J380,0)</f>
        <v>0</v>
      </c>
      <c r="BI380" s="226">
        <f>IF(N380="nulová",J380,0)</f>
        <v>0</v>
      </c>
      <c r="BJ380" s="19" t="s">
        <v>81</v>
      </c>
      <c r="BK380" s="226">
        <f>ROUND(I380*H380,2)</f>
        <v>0</v>
      </c>
      <c r="BL380" s="19" t="s">
        <v>278</v>
      </c>
      <c r="BM380" s="225" t="s">
        <v>1392</v>
      </c>
    </row>
    <row r="381" s="2" customFormat="1">
      <c r="A381" s="40"/>
      <c r="B381" s="41"/>
      <c r="C381" s="42"/>
      <c r="D381" s="227" t="s">
        <v>179</v>
      </c>
      <c r="E381" s="42"/>
      <c r="F381" s="228" t="s">
        <v>728</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179</v>
      </c>
      <c r="AU381" s="19" t="s">
        <v>85</v>
      </c>
    </row>
    <row r="382" s="2" customFormat="1" ht="37.8" customHeight="1">
      <c r="A382" s="40"/>
      <c r="B382" s="41"/>
      <c r="C382" s="214" t="s">
        <v>522</v>
      </c>
      <c r="D382" s="214" t="s">
        <v>172</v>
      </c>
      <c r="E382" s="215" t="s">
        <v>730</v>
      </c>
      <c r="F382" s="216" t="s">
        <v>731</v>
      </c>
      <c r="G382" s="217" t="s">
        <v>175</v>
      </c>
      <c r="H382" s="218">
        <v>94.971000000000004</v>
      </c>
      <c r="I382" s="219"/>
      <c r="J382" s="220">
        <f>ROUND(I382*H382,2)</f>
        <v>0</v>
      </c>
      <c r="K382" s="216" t="s">
        <v>176</v>
      </c>
      <c r="L382" s="46"/>
      <c r="M382" s="221" t="s">
        <v>19</v>
      </c>
      <c r="N382" s="222" t="s">
        <v>48</v>
      </c>
      <c r="O382" s="86"/>
      <c r="P382" s="223">
        <f>O382*H382</f>
        <v>0</v>
      </c>
      <c r="Q382" s="223">
        <v>0.00029</v>
      </c>
      <c r="R382" s="223">
        <f>Q382*H382</f>
        <v>0.027541590000000001</v>
      </c>
      <c r="S382" s="223">
        <v>0</v>
      </c>
      <c r="T382" s="224">
        <f>S382*H382</f>
        <v>0</v>
      </c>
      <c r="U382" s="40"/>
      <c r="V382" s="40"/>
      <c r="W382" s="40"/>
      <c r="X382" s="40"/>
      <c r="Y382" s="40"/>
      <c r="Z382" s="40"/>
      <c r="AA382" s="40"/>
      <c r="AB382" s="40"/>
      <c r="AC382" s="40"/>
      <c r="AD382" s="40"/>
      <c r="AE382" s="40"/>
      <c r="AR382" s="225" t="s">
        <v>278</v>
      </c>
      <c r="AT382" s="225" t="s">
        <v>172</v>
      </c>
      <c r="AU382" s="225" t="s">
        <v>85</v>
      </c>
      <c r="AY382" s="19" t="s">
        <v>170</v>
      </c>
      <c r="BE382" s="226">
        <f>IF(N382="základní",J382,0)</f>
        <v>0</v>
      </c>
      <c r="BF382" s="226">
        <f>IF(N382="snížená",J382,0)</f>
        <v>0</v>
      </c>
      <c r="BG382" s="226">
        <f>IF(N382="zákl. přenesená",J382,0)</f>
        <v>0</v>
      </c>
      <c r="BH382" s="226">
        <f>IF(N382="sníž. přenesená",J382,0)</f>
        <v>0</v>
      </c>
      <c r="BI382" s="226">
        <f>IF(N382="nulová",J382,0)</f>
        <v>0</v>
      </c>
      <c r="BJ382" s="19" t="s">
        <v>81</v>
      </c>
      <c r="BK382" s="226">
        <f>ROUND(I382*H382,2)</f>
        <v>0</v>
      </c>
      <c r="BL382" s="19" t="s">
        <v>278</v>
      </c>
      <c r="BM382" s="225" t="s">
        <v>1393</v>
      </c>
    </row>
    <row r="383" s="2" customFormat="1">
      <c r="A383" s="40"/>
      <c r="B383" s="41"/>
      <c r="C383" s="42"/>
      <c r="D383" s="227" t="s">
        <v>179</v>
      </c>
      <c r="E383" s="42"/>
      <c r="F383" s="228" t="s">
        <v>733</v>
      </c>
      <c r="G383" s="42"/>
      <c r="H383" s="42"/>
      <c r="I383" s="229"/>
      <c r="J383" s="42"/>
      <c r="K383" s="42"/>
      <c r="L383" s="46"/>
      <c r="M383" s="270"/>
      <c r="N383" s="271"/>
      <c r="O383" s="272"/>
      <c r="P383" s="272"/>
      <c r="Q383" s="272"/>
      <c r="R383" s="272"/>
      <c r="S383" s="272"/>
      <c r="T383" s="273"/>
      <c r="U383" s="40"/>
      <c r="V383" s="40"/>
      <c r="W383" s="40"/>
      <c r="X383" s="40"/>
      <c r="Y383" s="40"/>
      <c r="Z383" s="40"/>
      <c r="AA383" s="40"/>
      <c r="AB383" s="40"/>
      <c r="AC383" s="40"/>
      <c r="AD383" s="40"/>
      <c r="AE383" s="40"/>
      <c r="AT383" s="19" t="s">
        <v>179</v>
      </c>
      <c r="AU383" s="19" t="s">
        <v>85</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5rFpa1DJKz20V1af8GrMxIHqmxOrWQwLojyM8hWa8jZ5rXwxfY5zfctXGPUhSBzFdi2/t81uYGnjXUPlKw6F3g==" hashValue="iPXakPrmrF/Spc4AD+wXsyH6WT4TIVmogQP7P+fP5UkRpODlNLTkSwR4e/UKTsBMcFp6JkHkccxcxSaEc1ykvA==" algorithmName="SHA-512" password="CC35"/>
  <autoFilter ref="C101:K38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0271021"/>
    <hyperlink ref="F110" r:id="rId2" display="https://podminky.urs.cz/item/CS_URS_2025_01/342272225"/>
    <hyperlink ref="F116" r:id="rId3" display="https://podminky.urs.cz/item/CS_URS_2025_01/612131121"/>
    <hyperlink ref="F123" r:id="rId4" display="https://podminky.urs.cz/item/CS_URS_2025_01/612131101"/>
    <hyperlink ref="F125" r:id="rId5" display="https://podminky.urs.cz/item/CS_URS_2025_01/612321141"/>
    <hyperlink ref="F127" r:id="rId6" display="https://podminky.urs.cz/item/CS_URS_2025_01/612321191"/>
    <hyperlink ref="F129" r:id="rId7" display="https://podminky.urs.cz/item/CS_URS_2025_01/612325422"/>
    <hyperlink ref="F142" r:id="rId8" display="https://podminky.urs.cz/item/CS_URS_2025_01/949101112"/>
    <hyperlink ref="F154" r:id="rId9" display="https://podminky.urs.cz/item/CS_URS_2025_01/952901111"/>
    <hyperlink ref="F166" r:id="rId10" display="https://podminky.urs.cz/item/CS_URS_2025_01/968072455"/>
    <hyperlink ref="F171" r:id="rId11" display="https://podminky.urs.cz/item/CS_URS_2025_01/971033631"/>
    <hyperlink ref="F176" r:id="rId12" display="https://podminky.urs.cz/item/CS_URS_2025_01/997013159"/>
    <hyperlink ref="F178" r:id="rId13" display="https://podminky.urs.cz/item/CS_URS_2025_01/997013219"/>
    <hyperlink ref="F181" r:id="rId14" display="https://podminky.urs.cz/item/CS_URS_2025_01/997006002"/>
    <hyperlink ref="F183" r:id="rId15" display="https://podminky.urs.cz/item/CS_URS_2025_01/997006512"/>
    <hyperlink ref="F185" r:id="rId16" display="https://podminky.urs.cz/item/CS_URS_2025_01/997006519"/>
    <hyperlink ref="F188" r:id="rId17" display="https://podminky.urs.cz/item/CS_URS_2025_01/997013631"/>
    <hyperlink ref="F191" r:id="rId18" display="https://podminky.urs.cz/item/CS_URS_2025_01/998011011"/>
    <hyperlink ref="F195" r:id="rId19" display="https://podminky.urs.cz/item/CS_URS_2025_01/763122421"/>
    <hyperlink ref="F199" r:id="rId20" display="https://podminky.urs.cz/item/CS_URS_2025_01/763121751"/>
    <hyperlink ref="F201" r:id="rId21" display="https://podminky.urs.cz/item/CS_URS_2025_01/763121714"/>
    <hyperlink ref="F209" r:id="rId22" display="https://podminky.urs.cz/item/CS_URS_2025_01/763131761"/>
    <hyperlink ref="F215" r:id="rId23" display="https://podminky.urs.cz/item/CS_URS_2025_01/763131714"/>
    <hyperlink ref="F217" r:id="rId24" display="https://podminky.urs.cz/item/CS_URS_2025_01/763411116"/>
    <hyperlink ref="F222" r:id="rId25" display="https://podminky.urs.cz/item/CS_URS_2025_01/763411126"/>
    <hyperlink ref="F227" r:id="rId26" display="https://podminky.urs.cz/item/CS_URS_2025_01/998763324"/>
    <hyperlink ref="F230" r:id="rId27" display="https://podminky.urs.cz/item/CS_URS_2025_01/766691914"/>
    <hyperlink ref="F242" r:id="rId28" display="https://podminky.urs.cz/item/CS_URS_2025_01/998766214"/>
    <hyperlink ref="F245" r:id="rId29" display="https://podminky.urs.cz/item/CS_URS_2025_01/771111011"/>
    <hyperlink ref="F257" r:id="rId30" display="https://podminky.urs.cz/item/CS_URS_2025_01/771121015"/>
    <hyperlink ref="F259" r:id="rId31" display="https://podminky.urs.cz/item/CS_URS_2025_01/771574112"/>
    <hyperlink ref="F264" r:id="rId32" display="https://podminky.urs.cz/item/CS_URS_2025_01/771577111"/>
    <hyperlink ref="F266" r:id="rId33" display="https://podminky.urs.cz/item/CS_URS_2025_01/771474112"/>
    <hyperlink ref="F277" r:id="rId34" display="https://podminky.urs.cz/item/CS_URS_2025_01/771591115"/>
    <hyperlink ref="F289" r:id="rId35" display="https://podminky.urs.cz/item/CS_URS_2025_01/771592011"/>
    <hyperlink ref="F294" r:id="rId36" display="https://podminky.urs.cz/item/CS_URS_2025_01/998771114"/>
    <hyperlink ref="F297" r:id="rId37" display="https://podminky.urs.cz/item/CS_URS_2025_01/781473810"/>
    <hyperlink ref="F307" r:id="rId38" display="https://podminky.urs.cz/item/CS_URS_2025_01/781111011"/>
    <hyperlink ref="F318" r:id="rId39" display="https://podminky.urs.cz/item/CS_URS_2025_01/781121011"/>
    <hyperlink ref="F320" r:id="rId40" display="https://podminky.urs.cz/item/CS_URS_2025_01/781131112"/>
    <hyperlink ref="F331" r:id="rId41" display="https://podminky.urs.cz/item/CS_URS_2025_01/781131232"/>
    <hyperlink ref="F342" r:id="rId42" display="https://podminky.urs.cz/item/CS_URS_2023_01/781161021"/>
    <hyperlink ref="F349" r:id="rId43" display="https://podminky.urs.cz/item/CS_URS_2025_01/781474112"/>
    <hyperlink ref="F354" r:id="rId44" display="https://podminky.urs.cz/item/CS_URS_2025_01/781495115"/>
    <hyperlink ref="F365" r:id="rId45" display="https://podminky.urs.cz/item/CS_URS_2025_01/781495211"/>
    <hyperlink ref="F367" r:id="rId46" display="https://podminky.urs.cz/item/CS_URS_2025_01/998781114"/>
    <hyperlink ref="F370" r:id="rId47" display="https://podminky.urs.cz/item/CS_URS_2025_01/784111001"/>
    <hyperlink ref="F381" r:id="rId48" display="https://podminky.urs.cz/item/CS_URS_2025_01/784181101"/>
    <hyperlink ref="F383" r:id="rId49"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1203</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1394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ROUND((SUM(BE91:BE144)),  2)</f>
        <v>0</v>
      </c>
      <c r="G35" s="40"/>
      <c r="H35" s="40"/>
      <c r="I35" s="159">
        <v>0.20999999999999999</v>
      </c>
      <c r="J35" s="158">
        <f>ROUND(((SUM(BE91:BE144))*I35),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ROUND((SUM(BF91:BF144)),  2)</f>
        <v>0</v>
      </c>
      <c r="G36" s="40"/>
      <c r="H36" s="40"/>
      <c r="I36" s="159">
        <v>0.12</v>
      </c>
      <c r="J36" s="158">
        <f>ROUND(((SUM(BF91:BF144))*I36),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ROUND((SUM(BG91:BG144)),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ROUND((SUM(BH91:BH144)),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ROUND((SUM(BI91:BI144)),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1203</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02 - Vodovod a zařizovací předměty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144</v>
      </c>
      <c r="E65" s="184"/>
      <c r="F65" s="184"/>
      <c r="G65" s="184"/>
      <c r="H65" s="184"/>
      <c r="I65" s="184"/>
      <c r="J65" s="185">
        <f>J93</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146</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772</v>
      </c>
      <c r="E67" s="184"/>
      <c r="F67" s="184"/>
      <c r="G67" s="184"/>
      <c r="H67" s="184"/>
      <c r="I67" s="184"/>
      <c r="J67" s="185">
        <f>J99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773</v>
      </c>
      <c r="E68" s="184"/>
      <c r="F68" s="184"/>
      <c r="G68" s="184"/>
      <c r="H68" s="184"/>
      <c r="I68" s="184"/>
      <c r="J68" s="185">
        <f>J114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774</v>
      </c>
      <c r="E69" s="179"/>
      <c r="F69" s="179"/>
      <c r="G69" s="179"/>
      <c r="H69" s="179"/>
      <c r="I69" s="179"/>
      <c r="J69" s="180">
        <f>J140</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155</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Jednotky J 2. - 10.NP,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127</v>
      </c>
      <c r="D80" s="24"/>
      <c r="E80" s="24"/>
      <c r="F80" s="24"/>
      <c r="G80" s="24"/>
      <c r="H80" s="24"/>
      <c r="I80" s="24"/>
      <c r="J80" s="24"/>
      <c r="K80" s="24"/>
      <c r="L80" s="22"/>
    </row>
    <row r="81" s="2" customFormat="1" ht="16.5" customHeight="1">
      <c r="A81" s="40"/>
      <c r="B81" s="41"/>
      <c r="C81" s="42"/>
      <c r="D81" s="42"/>
      <c r="E81" s="171" t="s">
        <v>1203</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129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02 - Vodovod a zařizovací předměty</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7. 7. 2025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156</v>
      </c>
      <c r="D90" s="190" t="s">
        <v>62</v>
      </c>
      <c r="E90" s="190" t="s">
        <v>58</v>
      </c>
      <c r="F90" s="190" t="s">
        <v>59</v>
      </c>
      <c r="G90" s="190" t="s">
        <v>157</v>
      </c>
      <c r="H90" s="190" t="s">
        <v>158</v>
      </c>
      <c r="I90" s="190" t="s">
        <v>159</v>
      </c>
      <c r="J90" s="190" t="s">
        <v>133</v>
      </c>
      <c r="K90" s="191" t="s">
        <v>160</v>
      </c>
      <c r="L90" s="192"/>
      <c r="M90" s="94" t="s">
        <v>19</v>
      </c>
      <c r="N90" s="95" t="s">
        <v>47</v>
      </c>
      <c r="O90" s="95" t="s">
        <v>161</v>
      </c>
      <c r="P90" s="95" t="s">
        <v>162</v>
      </c>
      <c r="Q90" s="95" t="s">
        <v>163</v>
      </c>
      <c r="R90" s="95" t="s">
        <v>164</v>
      </c>
      <c r="S90" s="95" t="s">
        <v>165</v>
      </c>
      <c r="T90" s="96" t="s">
        <v>166</v>
      </c>
      <c r="U90" s="187"/>
      <c r="V90" s="187"/>
      <c r="W90" s="187"/>
      <c r="X90" s="187"/>
      <c r="Y90" s="187"/>
      <c r="Z90" s="187"/>
      <c r="AA90" s="187"/>
      <c r="AB90" s="187"/>
      <c r="AC90" s="187"/>
      <c r="AD90" s="187"/>
      <c r="AE90" s="187"/>
    </row>
    <row r="91" s="2" customFormat="1" ht="22.8" customHeight="1">
      <c r="A91" s="40"/>
      <c r="B91" s="41"/>
      <c r="C91" s="101" t="s">
        <v>167</v>
      </c>
      <c r="D91" s="42"/>
      <c r="E91" s="42"/>
      <c r="F91" s="42"/>
      <c r="G91" s="42"/>
      <c r="H91" s="42"/>
      <c r="I91" s="42"/>
      <c r="J91" s="193">
        <f>BK91</f>
        <v>0</v>
      </c>
      <c r="K91" s="42"/>
      <c r="L91" s="46"/>
      <c r="M91" s="97"/>
      <c r="N91" s="194"/>
      <c r="O91" s="98"/>
      <c r="P91" s="195">
        <f>P92+P98+P140</f>
        <v>0</v>
      </c>
      <c r="Q91" s="98"/>
      <c r="R91" s="195">
        <f>R92+R98+R140</f>
        <v>0</v>
      </c>
      <c r="S91" s="98"/>
      <c r="T91" s="196">
        <f>T92+T98+T140</f>
        <v>0</v>
      </c>
      <c r="U91" s="40"/>
      <c r="V91" s="40"/>
      <c r="W91" s="40"/>
      <c r="X91" s="40"/>
      <c r="Y91" s="40"/>
      <c r="Z91" s="40"/>
      <c r="AA91" s="40"/>
      <c r="AB91" s="40"/>
      <c r="AC91" s="40"/>
      <c r="AD91" s="40"/>
      <c r="AE91" s="40"/>
      <c r="AT91" s="19" t="s">
        <v>76</v>
      </c>
      <c r="AU91" s="19" t="s">
        <v>134</v>
      </c>
      <c r="BK91" s="197">
        <f>BK92+BK98+BK140</f>
        <v>0</v>
      </c>
    </row>
    <row r="92" s="12" customFormat="1" ht="25.92" customHeight="1">
      <c r="A92" s="12"/>
      <c r="B92" s="198"/>
      <c r="C92" s="199"/>
      <c r="D92" s="200" t="s">
        <v>76</v>
      </c>
      <c r="E92" s="201" t="s">
        <v>168</v>
      </c>
      <c r="F92" s="201" t="s">
        <v>169</v>
      </c>
      <c r="G92" s="199"/>
      <c r="H92" s="199"/>
      <c r="I92" s="202"/>
      <c r="J92" s="20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77</v>
      </c>
      <c r="AY92" s="209" t="s">
        <v>170</v>
      </c>
      <c r="BK92" s="211">
        <f>BK93</f>
        <v>0</v>
      </c>
    </row>
    <row r="93" s="12" customFormat="1" ht="22.8" customHeight="1">
      <c r="A93" s="12"/>
      <c r="B93" s="198"/>
      <c r="C93" s="199"/>
      <c r="D93" s="200" t="s">
        <v>76</v>
      </c>
      <c r="E93" s="212" t="s">
        <v>318</v>
      </c>
      <c r="F93" s="212" t="s">
        <v>319</v>
      </c>
      <c r="G93" s="199"/>
      <c r="H93" s="199"/>
      <c r="I93" s="202"/>
      <c r="J93" s="213">
        <f>BK93</f>
        <v>0</v>
      </c>
      <c r="K93" s="199"/>
      <c r="L93" s="204"/>
      <c r="M93" s="205"/>
      <c r="N93" s="206"/>
      <c r="O93" s="206"/>
      <c r="P93" s="207">
        <f>SUM(P94:P97)</f>
        <v>0</v>
      </c>
      <c r="Q93" s="206"/>
      <c r="R93" s="207">
        <f>SUM(R94:R97)</f>
        <v>0</v>
      </c>
      <c r="S93" s="206"/>
      <c r="T93" s="208">
        <f>SUM(T94:T97)</f>
        <v>0</v>
      </c>
      <c r="U93" s="12"/>
      <c r="V93" s="12"/>
      <c r="W93" s="12"/>
      <c r="X93" s="12"/>
      <c r="Y93" s="12"/>
      <c r="Z93" s="12"/>
      <c r="AA93" s="12"/>
      <c r="AB93" s="12"/>
      <c r="AC93" s="12"/>
      <c r="AD93" s="12"/>
      <c r="AE93" s="12"/>
      <c r="AR93" s="209" t="s">
        <v>81</v>
      </c>
      <c r="AT93" s="210" t="s">
        <v>76</v>
      </c>
      <c r="AU93" s="210" t="s">
        <v>81</v>
      </c>
      <c r="AY93" s="209" t="s">
        <v>170</v>
      </c>
      <c r="BK93" s="211">
        <f>SUM(BK94:BK97)</f>
        <v>0</v>
      </c>
    </row>
    <row r="94" s="2" customFormat="1" ht="44.25" customHeight="1">
      <c r="A94" s="40"/>
      <c r="B94" s="41"/>
      <c r="C94" s="214" t="s">
        <v>81</v>
      </c>
      <c r="D94" s="214" t="s">
        <v>172</v>
      </c>
      <c r="E94" s="215" t="s">
        <v>775</v>
      </c>
      <c r="F94" s="216" t="s">
        <v>776</v>
      </c>
      <c r="G94" s="217" t="s">
        <v>322</v>
      </c>
      <c r="H94" s="218">
        <v>0.44</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177</v>
      </c>
      <c r="AT94" s="225" t="s">
        <v>172</v>
      </c>
      <c r="AU94" s="225" t="s">
        <v>85</v>
      </c>
      <c r="AY94" s="19" t="s">
        <v>170</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177</v>
      </c>
      <c r="BM94" s="225" t="s">
        <v>1395</v>
      </c>
    </row>
    <row r="95" s="2" customFormat="1" ht="33" customHeight="1">
      <c r="A95" s="40"/>
      <c r="B95" s="41"/>
      <c r="C95" s="214" t="s">
        <v>85</v>
      </c>
      <c r="D95" s="214" t="s">
        <v>172</v>
      </c>
      <c r="E95" s="215" t="s">
        <v>777</v>
      </c>
      <c r="F95" s="216" t="s">
        <v>778</v>
      </c>
      <c r="G95" s="217" t="s">
        <v>322</v>
      </c>
      <c r="H95" s="218">
        <v>0.44</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177</v>
      </c>
      <c r="AT95" s="225" t="s">
        <v>172</v>
      </c>
      <c r="AU95" s="225" t="s">
        <v>85</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1396</v>
      </c>
    </row>
    <row r="96" s="2" customFormat="1" ht="44.25" customHeight="1">
      <c r="A96" s="40"/>
      <c r="B96" s="41"/>
      <c r="C96" s="214" t="s">
        <v>114</v>
      </c>
      <c r="D96" s="214" t="s">
        <v>172</v>
      </c>
      <c r="E96" s="215" t="s">
        <v>779</v>
      </c>
      <c r="F96" s="216" t="s">
        <v>780</v>
      </c>
      <c r="G96" s="217" t="s">
        <v>322</v>
      </c>
      <c r="H96" s="218">
        <v>4.4000000000000004</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177</v>
      </c>
      <c r="AT96" s="225" t="s">
        <v>172</v>
      </c>
      <c r="AU96" s="225" t="s">
        <v>85</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177</v>
      </c>
      <c r="BM96" s="225" t="s">
        <v>1397</v>
      </c>
    </row>
    <row r="97" s="2" customFormat="1" ht="44.25" customHeight="1">
      <c r="A97" s="40"/>
      <c r="B97" s="41"/>
      <c r="C97" s="214" t="s">
        <v>177</v>
      </c>
      <c r="D97" s="214" t="s">
        <v>172</v>
      </c>
      <c r="E97" s="215" t="s">
        <v>781</v>
      </c>
      <c r="F97" s="216" t="s">
        <v>782</v>
      </c>
      <c r="G97" s="217" t="s">
        <v>322</v>
      </c>
      <c r="H97" s="218">
        <v>0.44</v>
      </c>
      <c r="I97" s="219"/>
      <c r="J97" s="220">
        <f>ROUND(I97*H97,2)</f>
        <v>0</v>
      </c>
      <c r="K97" s="216" t="s">
        <v>19</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177</v>
      </c>
      <c r="AT97" s="225" t="s">
        <v>172</v>
      </c>
      <c r="AU97" s="225" t="s">
        <v>85</v>
      </c>
      <c r="AY97" s="19" t="s">
        <v>170</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177</v>
      </c>
      <c r="BM97" s="225" t="s">
        <v>1398</v>
      </c>
    </row>
    <row r="98" s="12" customFormat="1" ht="25.92" customHeight="1">
      <c r="A98" s="12"/>
      <c r="B98" s="198"/>
      <c r="C98" s="199"/>
      <c r="D98" s="200" t="s">
        <v>76</v>
      </c>
      <c r="E98" s="201" t="s">
        <v>359</v>
      </c>
      <c r="F98" s="201" t="s">
        <v>360</v>
      </c>
      <c r="G98" s="199"/>
      <c r="H98" s="199"/>
      <c r="I98" s="202"/>
      <c r="J98" s="203">
        <f>BK98</f>
        <v>0</v>
      </c>
      <c r="K98" s="199"/>
      <c r="L98" s="204"/>
      <c r="M98" s="205"/>
      <c r="N98" s="206"/>
      <c r="O98" s="206"/>
      <c r="P98" s="207">
        <f>P99+P114</f>
        <v>0</v>
      </c>
      <c r="Q98" s="206"/>
      <c r="R98" s="207">
        <f>R99+R114</f>
        <v>0</v>
      </c>
      <c r="S98" s="206"/>
      <c r="T98" s="208">
        <f>T99+T114</f>
        <v>0</v>
      </c>
      <c r="U98" s="12"/>
      <c r="V98" s="12"/>
      <c r="W98" s="12"/>
      <c r="X98" s="12"/>
      <c r="Y98" s="12"/>
      <c r="Z98" s="12"/>
      <c r="AA98" s="12"/>
      <c r="AB98" s="12"/>
      <c r="AC98" s="12"/>
      <c r="AD98" s="12"/>
      <c r="AE98" s="12"/>
      <c r="AR98" s="209" t="s">
        <v>85</v>
      </c>
      <c r="AT98" s="210" t="s">
        <v>76</v>
      </c>
      <c r="AU98" s="210" t="s">
        <v>77</v>
      </c>
      <c r="AY98" s="209" t="s">
        <v>170</v>
      </c>
      <c r="BK98" s="211">
        <f>BK99+BK114</f>
        <v>0</v>
      </c>
    </row>
    <row r="99" s="12" customFormat="1" ht="22.8" customHeight="1">
      <c r="A99" s="12"/>
      <c r="B99" s="198"/>
      <c r="C99" s="199"/>
      <c r="D99" s="200" t="s">
        <v>76</v>
      </c>
      <c r="E99" s="212" t="s">
        <v>783</v>
      </c>
      <c r="F99" s="212" t="s">
        <v>784</v>
      </c>
      <c r="G99" s="199"/>
      <c r="H99" s="199"/>
      <c r="I99" s="202"/>
      <c r="J99" s="213">
        <f>BK99</f>
        <v>0</v>
      </c>
      <c r="K99" s="199"/>
      <c r="L99" s="204"/>
      <c r="M99" s="205"/>
      <c r="N99" s="206"/>
      <c r="O99" s="206"/>
      <c r="P99" s="207">
        <f>SUM(P100:P113)</f>
        <v>0</v>
      </c>
      <c r="Q99" s="206"/>
      <c r="R99" s="207">
        <f>SUM(R100:R113)</f>
        <v>0</v>
      </c>
      <c r="S99" s="206"/>
      <c r="T99" s="208">
        <f>SUM(T100:T113)</f>
        <v>0</v>
      </c>
      <c r="U99" s="12"/>
      <c r="V99" s="12"/>
      <c r="W99" s="12"/>
      <c r="X99" s="12"/>
      <c r="Y99" s="12"/>
      <c r="Z99" s="12"/>
      <c r="AA99" s="12"/>
      <c r="AB99" s="12"/>
      <c r="AC99" s="12"/>
      <c r="AD99" s="12"/>
      <c r="AE99" s="12"/>
      <c r="AR99" s="209" t="s">
        <v>85</v>
      </c>
      <c r="AT99" s="210" t="s">
        <v>76</v>
      </c>
      <c r="AU99" s="210" t="s">
        <v>81</v>
      </c>
      <c r="AY99" s="209" t="s">
        <v>170</v>
      </c>
      <c r="BK99" s="211">
        <f>SUM(BK100:BK113)</f>
        <v>0</v>
      </c>
    </row>
    <row r="100" s="2" customFormat="1" ht="24.15" customHeight="1">
      <c r="A100" s="40"/>
      <c r="B100" s="41"/>
      <c r="C100" s="214" t="s">
        <v>207</v>
      </c>
      <c r="D100" s="214" t="s">
        <v>172</v>
      </c>
      <c r="E100" s="215" t="s">
        <v>785</v>
      </c>
      <c r="F100" s="216" t="s">
        <v>786</v>
      </c>
      <c r="G100" s="217" t="s">
        <v>385</v>
      </c>
      <c r="H100" s="218">
        <v>22</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278</v>
      </c>
      <c r="AT100" s="225" t="s">
        <v>172</v>
      </c>
      <c r="AU100" s="225" t="s">
        <v>85</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1399</v>
      </c>
    </row>
    <row r="101" s="2" customFormat="1" ht="37.8" customHeight="1">
      <c r="A101" s="40"/>
      <c r="B101" s="41"/>
      <c r="C101" s="214" t="s">
        <v>203</v>
      </c>
      <c r="D101" s="214" t="s">
        <v>172</v>
      </c>
      <c r="E101" s="215" t="s">
        <v>787</v>
      </c>
      <c r="F101" s="216" t="s">
        <v>788</v>
      </c>
      <c r="G101" s="217" t="s">
        <v>385</v>
      </c>
      <c r="H101" s="218">
        <v>30.800000000000001</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278</v>
      </c>
      <c r="AT101" s="225" t="s">
        <v>172</v>
      </c>
      <c r="AU101" s="225" t="s">
        <v>85</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1400</v>
      </c>
    </row>
    <row r="102" s="2" customFormat="1" ht="55.5" customHeight="1">
      <c r="A102" s="40"/>
      <c r="B102" s="41"/>
      <c r="C102" s="214" t="s">
        <v>220</v>
      </c>
      <c r="D102" s="214" t="s">
        <v>172</v>
      </c>
      <c r="E102" s="215" t="s">
        <v>789</v>
      </c>
      <c r="F102" s="216" t="s">
        <v>790</v>
      </c>
      <c r="G102" s="217" t="s">
        <v>385</v>
      </c>
      <c r="H102" s="218">
        <v>4.4000000000000004</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278</v>
      </c>
      <c r="AT102" s="225" t="s">
        <v>172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278</v>
      </c>
      <c r="BM102" s="225" t="s">
        <v>1401</v>
      </c>
    </row>
    <row r="103" s="2" customFormat="1" ht="37.8" customHeight="1">
      <c r="A103" s="40"/>
      <c r="B103" s="41"/>
      <c r="C103" s="214" t="s">
        <v>226</v>
      </c>
      <c r="D103" s="214" t="s">
        <v>172</v>
      </c>
      <c r="E103" s="215" t="s">
        <v>791</v>
      </c>
      <c r="F103" s="216" t="s">
        <v>792</v>
      </c>
      <c r="G103" s="217" t="s">
        <v>385</v>
      </c>
      <c r="H103" s="218">
        <v>14.300000000000001</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278</v>
      </c>
      <c r="AT103" s="225" t="s">
        <v>172</v>
      </c>
      <c r="AU103" s="225" t="s">
        <v>85</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278</v>
      </c>
      <c r="BM103" s="225" t="s">
        <v>1402</v>
      </c>
    </row>
    <row r="104" s="2" customFormat="1" ht="37.8" customHeight="1">
      <c r="A104" s="40"/>
      <c r="B104" s="41"/>
      <c r="C104" s="214" t="s">
        <v>232</v>
      </c>
      <c r="D104" s="214" t="s">
        <v>172</v>
      </c>
      <c r="E104" s="215" t="s">
        <v>793</v>
      </c>
      <c r="F104" s="216" t="s">
        <v>794</v>
      </c>
      <c r="G104" s="217" t="s">
        <v>385</v>
      </c>
      <c r="H104" s="218">
        <v>16.5</v>
      </c>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278</v>
      </c>
      <c r="AT104" s="225" t="s">
        <v>172</v>
      </c>
      <c r="AU104" s="225" t="s">
        <v>85</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278</v>
      </c>
      <c r="BM104" s="225" t="s">
        <v>1403</v>
      </c>
    </row>
    <row r="105" s="2" customFormat="1" ht="37.8" customHeight="1">
      <c r="A105" s="40"/>
      <c r="B105" s="41"/>
      <c r="C105" s="214" t="s">
        <v>237</v>
      </c>
      <c r="D105" s="214" t="s">
        <v>172</v>
      </c>
      <c r="E105" s="215" t="s">
        <v>795</v>
      </c>
      <c r="F105" s="216" t="s">
        <v>796</v>
      </c>
      <c r="G105" s="217" t="s">
        <v>385</v>
      </c>
      <c r="H105" s="218">
        <v>2.2000000000000002</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278</v>
      </c>
      <c r="AT105" s="225" t="s">
        <v>172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278</v>
      </c>
      <c r="BM105" s="225" t="s">
        <v>1404</v>
      </c>
    </row>
    <row r="106" s="2" customFormat="1" ht="37.8" customHeight="1">
      <c r="A106" s="40"/>
      <c r="B106" s="41"/>
      <c r="C106" s="214" t="s">
        <v>245</v>
      </c>
      <c r="D106" s="214" t="s">
        <v>172</v>
      </c>
      <c r="E106" s="215" t="s">
        <v>797</v>
      </c>
      <c r="F106" s="216" t="s">
        <v>798</v>
      </c>
      <c r="G106" s="217" t="s">
        <v>385</v>
      </c>
      <c r="H106" s="218">
        <v>2.2000000000000002</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278</v>
      </c>
      <c r="AT106" s="225" t="s">
        <v>172</v>
      </c>
      <c r="AU106" s="225" t="s">
        <v>85</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278</v>
      </c>
      <c r="BM106" s="225" t="s">
        <v>1405</v>
      </c>
    </row>
    <row r="107" s="2" customFormat="1" ht="33" customHeight="1">
      <c r="A107" s="40"/>
      <c r="B107" s="41"/>
      <c r="C107" s="214" t="s">
        <v>8</v>
      </c>
      <c r="D107" s="214" t="s">
        <v>172</v>
      </c>
      <c r="E107" s="215" t="s">
        <v>799</v>
      </c>
      <c r="F107" s="216" t="s">
        <v>800</v>
      </c>
      <c r="G107" s="217" t="s">
        <v>385</v>
      </c>
      <c r="H107" s="218">
        <v>35.200000000000003</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278</v>
      </c>
      <c r="AT107" s="225" t="s">
        <v>172</v>
      </c>
      <c r="AU107" s="225" t="s">
        <v>85</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278</v>
      </c>
      <c r="BM107" s="225" t="s">
        <v>1406</v>
      </c>
    </row>
    <row r="108" s="2" customFormat="1" ht="44.25" customHeight="1">
      <c r="A108" s="40"/>
      <c r="B108" s="41"/>
      <c r="C108" s="214" t="s">
        <v>254</v>
      </c>
      <c r="D108" s="214" t="s">
        <v>172</v>
      </c>
      <c r="E108" s="215" t="s">
        <v>801</v>
      </c>
      <c r="F108" s="216" t="s">
        <v>802</v>
      </c>
      <c r="G108" s="217" t="s">
        <v>455</v>
      </c>
      <c r="H108" s="266"/>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278</v>
      </c>
      <c r="AT108" s="225" t="s">
        <v>172</v>
      </c>
      <c r="AU108" s="225" t="s">
        <v>85</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278</v>
      </c>
      <c r="BM108" s="225" t="s">
        <v>1407</v>
      </c>
    </row>
    <row r="109" s="2" customFormat="1" ht="24.15" customHeight="1">
      <c r="A109" s="40"/>
      <c r="B109" s="41"/>
      <c r="C109" s="214" t="s">
        <v>259</v>
      </c>
      <c r="D109" s="214" t="s">
        <v>172</v>
      </c>
      <c r="E109" s="215" t="s">
        <v>803</v>
      </c>
      <c r="F109" s="216" t="s">
        <v>804</v>
      </c>
      <c r="G109" s="217" t="s">
        <v>805</v>
      </c>
      <c r="H109" s="218">
        <v>4.4000000000000004</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278</v>
      </c>
      <c r="AT109" s="225" t="s">
        <v>172</v>
      </c>
      <c r="AU109" s="225" t="s">
        <v>85</v>
      </c>
      <c r="AY109" s="19" t="s">
        <v>170</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278</v>
      </c>
      <c r="BM109" s="225" t="s">
        <v>1408</v>
      </c>
    </row>
    <row r="110" s="2" customFormat="1" ht="16.5" customHeight="1">
      <c r="A110" s="40"/>
      <c r="B110" s="41"/>
      <c r="C110" s="214" t="s">
        <v>269</v>
      </c>
      <c r="D110" s="214" t="s">
        <v>172</v>
      </c>
      <c r="E110" s="215" t="s">
        <v>806</v>
      </c>
      <c r="F110" s="216" t="s">
        <v>807</v>
      </c>
      <c r="G110" s="217" t="s">
        <v>805</v>
      </c>
      <c r="H110" s="218">
        <v>4.4000000000000004</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278</v>
      </c>
      <c r="AT110" s="225" t="s">
        <v>172</v>
      </c>
      <c r="AU110" s="225" t="s">
        <v>85</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278</v>
      </c>
      <c r="BM110" s="225" t="s">
        <v>1409</v>
      </c>
    </row>
    <row r="111" s="2" customFormat="1" ht="44.25" customHeight="1">
      <c r="A111" s="40"/>
      <c r="B111" s="41"/>
      <c r="C111" s="214" t="s">
        <v>278</v>
      </c>
      <c r="D111" s="214" t="s">
        <v>172</v>
      </c>
      <c r="E111" s="215" t="s">
        <v>808</v>
      </c>
      <c r="F111" s="216" t="s">
        <v>809</v>
      </c>
      <c r="G111" s="217" t="s">
        <v>805</v>
      </c>
      <c r="H111" s="218">
        <v>2.2000000000000002</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278</v>
      </c>
      <c r="AT111" s="225" t="s">
        <v>172</v>
      </c>
      <c r="AU111" s="225" t="s">
        <v>85</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278</v>
      </c>
      <c r="BM111" s="225" t="s">
        <v>1410</v>
      </c>
    </row>
    <row r="112" s="2" customFormat="1" ht="24.15" customHeight="1">
      <c r="A112" s="40"/>
      <c r="B112" s="41"/>
      <c r="C112" s="214" t="s">
        <v>285</v>
      </c>
      <c r="D112" s="214" t="s">
        <v>172</v>
      </c>
      <c r="E112" s="215" t="s">
        <v>810</v>
      </c>
      <c r="F112" s="216" t="s">
        <v>811</v>
      </c>
      <c r="G112" s="217" t="s">
        <v>805</v>
      </c>
      <c r="H112" s="218">
        <v>4.4000000000000004</v>
      </c>
      <c r="I112" s="219"/>
      <c r="J112" s="220">
        <f>ROUND(I112*H112,2)</f>
        <v>0</v>
      </c>
      <c r="K112" s="216" t="s">
        <v>19</v>
      </c>
      <c r="L112" s="46"/>
      <c r="M112" s="221" t="s">
        <v>19</v>
      </c>
      <c r="N112" s="222"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278</v>
      </c>
      <c r="AT112" s="225" t="s">
        <v>172</v>
      </c>
      <c r="AU112" s="225" t="s">
        <v>85</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278</v>
      </c>
      <c r="BM112" s="225" t="s">
        <v>1411</v>
      </c>
    </row>
    <row r="113" s="2" customFormat="1" ht="16.5" customHeight="1">
      <c r="A113" s="40"/>
      <c r="B113" s="41"/>
      <c r="C113" s="214" t="s">
        <v>292</v>
      </c>
      <c r="D113" s="214" t="s">
        <v>172</v>
      </c>
      <c r="E113" s="215" t="s">
        <v>812</v>
      </c>
      <c r="F113" s="216" t="s">
        <v>813</v>
      </c>
      <c r="G113" s="217" t="s">
        <v>385</v>
      </c>
      <c r="H113" s="218">
        <v>35.200000000000003</v>
      </c>
      <c r="I113" s="219"/>
      <c r="J113" s="220">
        <f>ROUND(I113*H113,2)</f>
        <v>0</v>
      </c>
      <c r="K113" s="216" t="s">
        <v>19</v>
      </c>
      <c r="L113" s="46"/>
      <c r="M113" s="221" t="s">
        <v>19</v>
      </c>
      <c r="N113" s="222"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278</v>
      </c>
      <c r="AT113" s="225" t="s">
        <v>172</v>
      </c>
      <c r="AU113" s="225" t="s">
        <v>85</v>
      </c>
      <c r="AY113" s="19" t="s">
        <v>170</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278</v>
      </c>
      <c r="BM113" s="225" t="s">
        <v>1412</v>
      </c>
    </row>
    <row r="114" s="12" customFormat="1" ht="22.8" customHeight="1">
      <c r="A114" s="12"/>
      <c r="B114" s="198"/>
      <c r="C114" s="199"/>
      <c r="D114" s="200" t="s">
        <v>76</v>
      </c>
      <c r="E114" s="212" t="s">
        <v>814</v>
      </c>
      <c r="F114" s="212" t="s">
        <v>815</v>
      </c>
      <c r="G114" s="199"/>
      <c r="H114" s="199"/>
      <c r="I114" s="202"/>
      <c r="J114" s="213">
        <f>BK114</f>
        <v>0</v>
      </c>
      <c r="K114" s="199"/>
      <c r="L114" s="204"/>
      <c r="M114" s="205"/>
      <c r="N114" s="206"/>
      <c r="O114" s="206"/>
      <c r="P114" s="207">
        <f>SUM(P115:P139)</f>
        <v>0</v>
      </c>
      <c r="Q114" s="206"/>
      <c r="R114" s="207">
        <f>SUM(R115:R139)</f>
        <v>0</v>
      </c>
      <c r="S114" s="206"/>
      <c r="T114" s="208">
        <f>SUM(T115:T139)</f>
        <v>0</v>
      </c>
      <c r="U114" s="12"/>
      <c r="V114" s="12"/>
      <c r="W114" s="12"/>
      <c r="X114" s="12"/>
      <c r="Y114" s="12"/>
      <c r="Z114" s="12"/>
      <c r="AA114" s="12"/>
      <c r="AB114" s="12"/>
      <c r="AC114" s="12"/>
      <c r="AD114" s="12"/>
      <c r="AE114" s="12"/>
      <c r="AR114" s="209" t="s">
        <v>81</v>
      </c>
      <c r="AT114" s="210" t="s">
        <v>76</v>
      </c>
      <c r="AU114" s="210" t="s">
        <v>81</v>
      </c>
      <c r="AY114" s="209" t="s">
        <v>170</v>
      </c>
      <c r="BK114" s="211">
        <f>SUM(BK115:BK139)</f>
        <v>0</v>
      </c>
    </row>
    <row r="115" s="2" customFormat="1" ht="24.15" customHeight="1">
      <c r="A115" s="40"/>
      <c r="B115" s="41"/>
      <c r="C115" s="214" t="s">
        <v>302</v>
      </c>
      <c r="D115" s="214" t="s">
        <v>172</v>
      </c>
      <c r="E115" s="215" t="s">
        <v>816</v>
      </c>
      <c r="F115" s="216" t="s">
        <v>817</v>
      </c>
      <c r="G115" s="217" t="s">
        <v>818</v>
      </c>
      <c r="H115" s="218">
        <v>2</v>
      </c>
      <c r="I115" s="219"/>
      <c r="J115" s="220">
        <f>ROUND(I115*H115,2)</f>
        <v>0</v>
      </c>
      <c r="K115" s="216" t="s">
        <v>19</v>
      </c>
      <c r="L115" s="46"/>
      <c r="M115" s="221" t="s">
        <v>19</v>
      </c>
      <c r="N115" s="222"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177</v>
      </c>
      <c r="AT115" s="225" t="s">
        <v>172</v>
      </c>
      <c r="AU115" s="225" t="s">
        <v>85</v>
      </c>
      <c r="AY115" s="19" t="s">
        <v>170</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177</v>
      </c>
      <c r="BM115" s="225" t="s">
        <v>1413</v>
      </c>
    </row>
    <row r="116" s="2" customFormat="1" ht="24.15" customHeight="1">
      <c r="A116" s="40"/>
      <c r="B116" s="41"/>
      <c r="C116" s="214" t="s">
        <v>311</v>
      </c>
      <c r="D116" s="214" t="s">
        <v>172</v>
      </c>
      <c r="E116" s="215" t="s">
        <v>819</v>
      </c>
      <c r="F116" s="216" t="s">
        <v>820</v>
      </c>
      <c r="G116" s="217" t="s">
        <v>818</v>
      </c>
      <c r="H116" s="218">
        <v>2</v>
      </c>
      <c r="I116" s="219"/>
      <c r="J116" s="220">
        <f>ROUND(I116*H116,2)</f>
        <v>0</v>
      </c>
      <c r="K116" s="216" t="s">
        <v>19</v>
      </c>
      <c r="L116" s="46"/>
      <c r="M116" s="221" t="s">
        <v>19</v>
      </c>
      <c r="N116" s="222" t="s">
        <v>48</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177</v>
      </c>
      <c r="AT116" s="225" t="s">
        <v>172</v>
      </c>
      <c r="AU116" s="225" t="s">
        <v>85</v>
      </c>
      <c r="AY116" s="19" t="s">
        <v>170</v>
      </c>
      <c r="BE116" s="226">
        <f>IF(N116="základní",J116,0)</f>
        <v>0</v>
      </c>
      <c r="BF116" s="226">
        <f>IF(N116="snížená",J116,0)</f>
        <v>0</v>
      </c>
      <c r="BG116" s="226">
        <f>IF(N116="zákl. přenesená",J116,0)</f>
        <v>0</v>
      </c>
      <c r="BH116" s="226">
        <f>IF(N116="sníž. přenesená",J116,0)</f>
        <v>0</v>
      </c>
      <c r="BI116" s="226">
        <f>IF(N116="nulová",J116,0)</f>
        <v>0</v>
      </c>
      <c r="BJ116" s="19" t="s">
        <v>81</v>
      </c>
      <c r="BK116" s="226">
        <f>ROUND(I116*H116,2)</f>
        <v>0</v>
      </c>
      <c r="BL116" s="19" t="s">
        <v>177</v>
      </c>
      <c r="BM116" s="225" t="s">
        <v>1414</v>
      </c>
    </row>
    <row r="117" s="2" customFormat="1" ht="24.15" customHeight="1">
      <c r="A117" s="40"/>
      <c r="B117" s="41"/>
      <c r="C117" s="214" t="s">
        <v>7</v>
      </c>
      <c r="D117" s="214" t="s">
        <v>172</v>
      </c>
      <c r="E117" s="215" t="s">
        <v>821</v>
      </c>
      <c r="F117" s="216" t="s">
        <v>1415</v>
      </c>
      <c r="G117" s="217" t="s">
        <v>818</v>
      </c>
      <c r="H117" s="218">
        <v>1</v>
      </c>
      <c r="I117" s="219"/>
      <c r="J117" s="220">
        <f>ROUND(I117*H117,2)</f>
        <v>0</v>
      </c>
      <c r="K117" s="216" t="s">
        <v>19</v>
      </c>
      <c r="L117" s="46"/>
      <c r="M117" s="221" t="s">
        <v>19</v>
      </c>
      <c r="N117" s="222" t="s">
        <v>48</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177</v>
      </c>
      <c r="AT117" s="225" t="s">
        <v>172</v>
      </c>
      <c r="AU117" s="225" t="s">
        <v>85</v>
      </c>
      <c r="AY117" s="19" t="s">
        <v>170</v>
      </c>
      <c r="BE117" s="226">
        <f>IF(N117="základní",J117,0)</f>
        <v>0</v>
      </c>
      <c r="BF117" s="226">
        <f>IF(N117="snížená",J117,0)</f>
        <v>0</v>
      </c>
      <c r="BG117" s="226">
        <f>IF(N117="zákl. přenesená",J117,0)</f>
        <v>0</v>
      </c>
      <c r="BH117" s="226">
        <f>IF(N117="sníž. přenesená",J117,0)</f>
        <v>0</v>
      </c>
      <c r="BI117" s="226">
        <f>IF(N117="nulová",J117,0)</f>
        <v>0</v>
      </c>
      <c r="BJ117" s="19" t="s">
        <v>81</v>
      </c>
      <c r="BK117" s="226">
        <f>ROUND(I117*H117,2)</f>
        <v>0</v>
      </c>
      <c r="BL117" s="19" t="s">
        <v>177</v>
      </c>
      <c r="BM117" s="225" t="s">
        <v>1416</v>
      </c>
    </row>
    <row r="118" s="2" customFormat="1" ht="16.5" customHeight="1">
      <c r="A118" s="40"/>
      <c r="B118" s="41"/>
      <c r="C118" s="214" t="s">
        <v>325</v>
      </c>
      <c r="D118" s="214" t="s">
        <v>172</v>
      </c>
      <c r="E118" s="215" t="s">
        <v>1417</v>
      </c>
      <c r="F118" s="216" t="s">
        <v>1418</v>
      </c>
      <c r="G118" s="217" t="s">
        <v>818</v>
      </c>
      <c r="H118" s="218">
        <v>1</v>
      </c>
      <c r="I118" s="219"/>
      <c r="J118" s="220">
        <f>ROUND(I118*H118,2)</f>
        <v>0</v>
      </c>
      <c r="K118" s="216" t="s">
        <v>19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177</v>
      </c>
      <c r="AT118" s="225" t="s">
        <v>172</v>
      </c>
      <c r="AU118" s="225" t="s">
        <v>85</v>
      </c>
      <c r="AY118" s="19" t="s">
        <v>170</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177</v>
      </c>
      <c r="BM118" s="225" t="s">
        <v>1419</v>
      </c>
    </row>
    <row r="119" s="2" customFormat="1" ht="21.75" customHeight="1">
      <c r="A119" s="40"/>
      <c r="B119" s="41"/>
      <c r="C119" s="214" t="s">
        <v>331</v>
      </c>
      <c r="D119" s="214" t="s">
        <v>172</v>
      </c>
      <c r="E119" s="215" t="s">
        <v>823</v>
      </c>
      <c r="F119" s="216" t="s">
        <v>824</v>
      </c>
      <c r="G119" s="217" t="s">
        <v>818</v>
      </c>
      <c r="H119" s="218">
        <v>2</v>
      </c>
      <c r="I119" s="219"/>
      <c r="J119" s="220">
        <f>ROUND(I119*H119,2)</f>
        <v>0</v>
      </c>
      <c r="K119" s="216" t="s">
        <v>19</v>
      </c>
      <c r="L119" s="46"/>
      <c r="M119" s="221" t="s">
        <v>19</v>
      </c>
      <c r="N119" s="222"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177</v>
      </c>
      <c r="AT119" s="225" t="s">
        <v>172</v>
      </c>
      <c r="AU119" s="225" t="s">
        <v>85</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1420</v>
      </c>
    </row>
    <row r="120" s="2" customFormat="1" ht="16.5" customHeight="1">
      <c r="A120" s="40"/>
      <c r="B120" s="41"/>
      <c r="C120" s="214" t="s">
        <v>336</v>
      </c>
      <c r="D120" s="214" t="s">
        <v>172</v>
      </c>
      <c r="E120" s="215" t="s">
        <v>825</v>
      </c>
      <c r="F120" s="216" t="s">
        <v>826</v>
      </c>
      <c r="G120" s="217" t="s">
        <v>818</v>
      </c>
      <c r="H120" s="218">
        <v>24</v>
      </c>
      <c r="I120" s="219"/>
      <c r="J120" s="220">
        <f>ROUND(I120*H120,2)</f>
        <v>0</v>
      </c>
      <c r="K120" s="216" t="s">
        <v>19</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177</v>
      </c>
      <c r="AT120" s="225" t="s">
        <v>172</v>
      </c>
      <c r="AU120" s="225" t="s">
        <v>85</v>
      </c>
      <c r="AY120" s="19" t="s">
        <v>170</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177</v>
      </c>
      <c r="BM120" s="225" t="s">
        <v>1421</v>
      </c>
    </row>
    <row r="121" s="2" customFormat="1" ht="21.75" customHeight="1">
      <c r="A121" s="40"/>
      <c r="B121" s="41"/>
      <c r="C121" s="214" t="s">
        <v>341</v>
      </c>
      <c r="D121" s="214" t="s">
        <v>172</v>
      </c>
      <c r="E121" s="215" t="s">
        <v>827</v>
      </c>
      <c r="F121" s="216" t="s">
        <v>1422</v>
      </c>
      <c r="G121" s="217" t="s">
        <v>818</v>
      </c>
      <c r="H121" s="218">
        <v>1</v>
      </c>
      <c r="I121" s="219"/>
      <c r="J121" s="220">
        <f>ROUND(I121*H121,2)</f>
        <v>0</v>
      </c>
      <c r="K121" s="216" t="s">
        <v>19</v>
      </c>
      <c r="L121" s="46"/>
      <c r="M121" s="221" t="s">
        <v>19</v>
      </c>
      <c r="N121" s="222" t="s">
        <v>48</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177</v>
      </c>
      <c r="AT121" s="225" t="s">
        <v>172</v>
      </c>
      <c r="AU121" s="225" t="s">
        <v>85</v>
      </c>
      <c r="AY121" s="19" t="s">
        <v>170</v>
      </c>
      <c r="BE121" s="226">
        <f>IF(N121="základní",J121,0)</f>
        <v>0</v>
      </c>
      <c r="BF121" s="226">
        <f>IF(N121="snížená",J121,0)</f>
        <v>0</v>
      </c>
      <c r="BG121" s="226">
        <f>IF(N121="zákl. přenesená",J121,0)</f>
        <v>0</v>
      </c>
      <c r="BH121" s="226">
        <f>IF(N121="sníž. přenesená",J121,0)</f>
        <v>0</v>
      </c>
      <c r="BI121" s="226">
        <f>IF(N121="nulová",J121,0)</f>
        <v>0</v>
      </c>
      <c r="BJ121" s="19" t="s">
        <v>81</v>
      </c>
      <c r="BK121" s="226">
        <f>ROUND(I121*H121,2)</f>
        <v>0</v>
      </c>
      <c r="BL121" s="19" t="s">
        <v>177</v>
      </c>
      <c r="BM121" s="225" t="s">
        <v>1423</v>
      </c>
    </row>
    <row r="122" s="2" customFormat="1" ht="44.25" customHeight="1">
      <c r="A122" s="40"/>
      <c r="B122" s="41"/>
      <c r="C122" s="214" t="s">
        <v>347</v>
      </c>
      <c r="D122" s="214" t="s">
        <v>172</v>
      </c>
      <c r="E122" s="215" t="s">
        <v>831</v>
      </c>
      <c r="F122" s="216" t="s">
        <v>832</v>
      </c>
      <c r="G122" s="217" t="s">
        <v>455</v>
      </c>
      <c r="H122" s="266"/>
      <c r="I122" s="219"/>
      <c r="J122" s="220">
        <f>ROUND(I122*H122,2)</f>
        <v>0</v>
      </c>
      <c r="K122" s="216" t="s">
        <v>19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177</v>
      </c>
      <c r="AT122" s="225" t="s">
        <v>172</v>
      </c>
      <c r="AU122" s="225" t="s">
        <v>85</v>
      </c>
      <c r="AY122" s="19" t="s">
        <v>170</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177</v>
      </c>
      <c r="BM122" s="225" t="s">
        <v>1424</v>
      </c>
    </row>
    <row r="123" s="2" customFormat="1" ht="44.25" customHeight="1">
      <c r="A123" s="40"/>
      <c r="B123" s="41"/>
      <c r="C123" s="214" t="s">
        <v>354</v>
      </c>
      <c r="D123" s="214" t="s">
        <v>172</v>
      </c>
      <c r="E123" s="215" t="s">
        <v>833</v>
      </c>
      <c r="F123" s="216" t="s">
        <v>834</v>
      </c>
      <c r="G123" s="217" t="s">
        <v>805</v>
      </c>
      <c r="H123" s="218">
        <v>36</v>
      </c>
      <c r="I123" s="219"/>
      <c r="J123" s="220">
        <f>ROUND(I123*H123,2)</f>
        <v>0</v>
      </c>
      <c r="K123" s="216" t="s">
        <v>19</v>
      </c>
      <c r="L123" s="46"/>
      <c r="M123" s="221" t="s">
        <v>19</v>
      </c>
      <c r="N123" s="222" t="s">
        <v>48</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177</v>
      </c>
      <c r="AT123" s="225" t="s">
        <v>172</v>
      </c>
      <c r="AU123" s="225" t="s">
        <v>85</v>
      </c>
      <c r="AY123" s="19" t="s">
        <v>170</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177</v>
      </c>
      <c r="BM123" s="225" t="s">
        <v>1425</v>
      </c>
    </row>
    <row r="124" s="2" customFormat="1" ht="24.15" customHeight="1">
      <c r="A124" s="40"/>
      <c r="B124" s="41"/>
      <c r="C124" s="214" t="s">
        <v>363</v>
      </c>
      <c r="D124" s="214" t="s">
        <v>172</v>
      </c>
      <c r="E124" s="215" t="s">
        <v>835</v>
      </c>
      <c r="F124" s="216" t="s">
        <v>836</v>
      </c>
      <c r="G124" s="217" t="s">
        <v>805</v>
      </c>
      <c r="H124" s="218">
        <v>6</v>
      </c>
      <c r="I124" s="219"/>
      <c r="J124" s="220">
        <f>ROUND(I124*H124,2)</f>
        <v>0</v>
      </c>
      <c r="K124" s="216" t="s">
        <v>19</v>
      </c>
      <c r="L124" s="46"/>
      <c r="M124" s="221" t="s">
        <v>19</v>
      </c>
      <c r="N124" s="222" t="s">
        <v>48</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177</v>
      </c>
      <c r="AT124" s="225" t="s">
        <v>172</v>
      </c>
      <c r="AU124" s="225" t="s">
        <v>85</v>
      </c>
      <c r="AY124" s="19" t="s">
        <v>170</v>
      </c>
      <c r="BE124" s="226">
        <f>IF(N124="základní",J124,0)</f>
        <v>0</v>
      </c>
      <c r="BF124" s="226">
        <f>IF(N124="snížená",J124,0)</f>
        <v>0</v>
      </c>
      <c r="BG124" s="226">
        <f>IF(N124="zákl. přenesená",J124,0)</f>
        <v>0</v>
      </c>
      <c r="BH124" s="226">
        <f>IF(N124="sníž. přenesená",J124,0)</f>
        <v>0</v>
      </c>
      <c r="BI124" s="226">
        <f>IF(N124="nulová",J124,0)</f>
        <v>0</v>
      </c>
      <c r="BJ124" s="19" t="s">
        <v>81</v>
      </c>
      <c r="BK124" s="226">
        <f>ROUND(I124*H124,2)</f>
        <v>0</v>
      </c>
      <c r="BL124" s="19" t="s">
        <v>177</v>
      </c>
      <c r="BM124" s="225" t="s">
        <v>1426</v>
      </c>
    </row>
    <row r="125" s="2" customFormat="1" ht="24.15" customHeight="1">
      <c r="A125" s="40"/>
      <c r="B125" s="41"/>
      <c r="C125" s="214" t="s">
        <v>370</v>
      </c>
      <c r="D125" s="214" t="s">
        <v>172</v>
      </c>
      <c r="E125" s="215" t="s">
        <v>839</v>
      </c>
      <c r="F125" s="216" t="s">
        <v>840</v>
      </c>
      <c r="G125" s="217" t="s">
        <v>805</v>
      </c>
      <c r="H125" s="218">
        <v>3</v>
      </c>
      <c r="I125" s="219"/>
      <c r="J125" s="220">
        <f>ROUND(I125*H125,2)</f>
        <v>0</v>
      </c>
      <c r="K125" s="216" t="s">
        <v>19</v>
      </c>
      <c r="L125" s="46"/>
      <c r="M125" s="221" t="s">
        <v>19</v>
      </c>
      <c r="N125" s="222" t="s">
        <v>48</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177</v>
      </c>
      <c r="AT125" s="225" t="s">
        <v>172</v>
      </c>
      <c r="AU125" s="225" t="s">
        <v>85</v>
      </c>
      <c r="AY125" s="19" t="s">
        <v>170</v>
      </c>
      <c r="BE125" s="226">
        <f>IF(N125="základní",J125,0)</f>
        <v>0</v>
      </c>
      <c r="BF125" s="226">
        <f>IF(N125="snížená",J125,0)</f>
        <v>0</v>
      </c>
      <c r="BG125" s="226">
        <f>IF(N125="zákl. přenesená",J125,0)</f>
        <v>0</v>
      </c>
      <c r="BH125" s="226">
        <f>IF(N125="sníž. přenesená",J125,0)</f>
        <v>0</v>
      </c>
      <c r="BI125" s="226">
        <f>IF(N125="nulová",J125,0)</f>
        <v>0</v>
      </c>
      <c r="BJ125" s="19" t="s">
        <v>81</v>
      </c>
      <c r="BK125" s="226">
        <f>ROUND(I125*H125,2)</f>
        <v>0</v>
      </c>
      <c r="BL125" s="19" t="s">
        <v>177</v>
      </c>
      <c r="BM125" s="225" t="s">
        <v>1427</v>
      </c>
    </row>
    <row r="126" s="2" customFormat="1" ht="16.5" customHeight="1">
      <c r="A126" s="40"/>
      <c r="B126" s="41"/>
      <c r="C126" s="214" t="s">
        <v>375</v>
      </c>
      <c r="D126" s="214" t="s">
        <v>172</v>
      </c>
      <c r="E126" s="215" t="s">
        <v>841</v>
      </c>
      <c r="F126" s="216" t="s">
        <v>842</v>
      </c>
      <c r="G126" s="217" t="s">
        <v>805</v>
      </c>
      <c r="H126" s="218">
        <v>3</v>
      </c>
      <c r="I126" s="219"/>
      <c r="J126" s="220">
        <f>ROUND(I126*H126,2)</f>
        <v>0</v>
      </c>
      <c r="K126" s="216" t="s">
        <v>19</v>
      </c>
      <c r="L126" s="46"/>
      <c r="M126" s="221" t="s">
        <v>19</v>
      </c>
      <c r="N126" s="222" t="s">
        <v>48</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177</v>
      </c>
      <c r="AT126" s="225" t="s">
        <v>172</v>
      </c>
      <c r="AU126" s="225" t="s">
        <v>85</v>
      </c>
      <c r="AY126" s="19" t="s">
        <v>170</v>
      </c>
      <c r="BE126" s="226">
        <f>IF(N126="základní",J126,0)</f>
        <v>0</v>
      </c>
      <c r="BF126" s="226">
        <f>IF(N126="snížená",J126,0)</f>
        <v>0</v>
      </c>
      <c r="BG126" s="226">
        <f>IF(N126="zákl. přenesená",J126,0)</f>
        <v>0</v>
      </c>
      <c r="BH126" s="226">
        <f>IF(N126="sníž. přenesená",J126,0)</f>
        <v>0</v>
      </c>
      <c r="BI126" s="226">
        <f>IF(N126="nulová",J126,0)</f>
        <v>0</v>
      </c>
      <c r="BJ126" s="19" t="s">
        <v>81</v>
      </c>
      <c r="BK126" s="226">
        <f>ROUND(I126*H126,2)</f>
        <v>0</v>
      </c>
      <c r="BL126" s="19" t="s">
        <v>177</v>
      </c>
      <c r="BM126" s="225" t="s">
        <v>1428</v>
      </c>
    </row>
    <row r="127" s="2" customFormat="1" ht="21.75" customHeight="1">
      <c r="A127" s="40"/>
      <c r="B127" s="41"/>
      <c r="C127" s="214" t="s">
        <v>381</v>
      </c>
      <c r="D127" s="214" t="s">
        <v>172</v>
      </c>
      <c r="E127" s="215" t="s">
        <v>843</v>
      </c>
      <c r="F127" s="216" t="s">
        <v>844</v>
      </c>
      <c r="G127" s="217" t="s">
        <v>805</v>
      </c>
      <c r="H127" s="218">
        <v>3</v>
      </c>
      <c r="I127" s="219"/>
      <c r="J127" s="220">
        <f>ROUND(I127*H127,2)</f>
        <v>0</v>
      </c>
      <c r="K127" s="216" t="s">
        <v>19</v>
      </c>
      <c r="L127" s="46"/>
      <c r="M127" s="221" t="s">
        <v>19</v>
      </c>
      <c r="N127" s="222" t="s">
        <v>48</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177</v>
      </c>
      <c r="AT127" s="225" t="s">
        <v>172</v>
      </c>
      <c r="AU127" s="225" t="s">
        <v>85</v>
      </c>
      <c r="AY127" s="19" t="s">
        <v>170</v>
      </c>
      <c r="BE127" s="226">
        <f>IF(N127="základní",J127,0)</f>
        <v>0</v>
      </c>
      <c r="BF127" s="226">
        <f>IF(N127="snížená",J127,0)</f>
        <v>0</v>
      </c>
      <c r="BG127" s="226">
        <f>IF(N127="zákl. přenesená",J127,0)</f>
        <v>0</v>
      </c>
      <c r="BH127" s="226">
        <f>IF(N127="sníž. přenesená",J127,0)</f>
        <v>0</v>
      </c>
      <c r="BI127" s="226">
        <f>IF(N127="nulová",J127,0)</f>
        <v>0</v>
      </c>
      <c r="BJ127" s="19" t="s">
        <v>81</v>
      </c>
      <c r="BK127" s="226">
        <f>ROUND(I127*H127,2)</f>
        <v>0</v>
      </c>
      <c r="BL127" s="19" t="s">
        <v>177</v>
      </c>
      <c r="BM127" s="225" t="s">
        <v>1429</v>
      </c>
    </row>
    <row r="128" s="2" customFormat="1" ht="16.5" customHeight="1">
      <c r="A128" s="40"/>
      <c r="B128" s="41"/>
      <c r="C128" s="214" t="s">
        <v>386</v>
      </c>
      <c r="D128" s="214" t="s">
        <v>172</v>
      </c>
      <c r="E128" s="215" t="s">
        <v>845</v>
      </c>
      <c r="F128" s="216" t="s">
        <v>846</v>
      </c>
      <c r="G128" s="217" t="s">
        <v>805</v>
      </c>
      <c r="H128" s="218">
        <v>3</v>
      </c>
      <c r="I128" s="219"/>
      <c r="J128" s="220">
        <f>ROUND(I128*H128,2)</f>
        <v>0</v>
      </c>
      <c r="K128" s="216" t="s">
        <v>19</v>
      </c>
      <c r="L128" s="46"/>
      <c r="M128" s="221" t="s">
        <v>19</v>
      </c>
      <c r="N128" s="222" t="s">
        <v>48</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177</v>
      </c>
      <c r="AT128" s="225" t="s">
        <v>172</v>
      </c>
      <c r="AU128" s="225" t="s">
        <v>85</v>
      </c>
      <c r="AY128" s="19" t="s">
        <v>170</v>
      </c>
      <c r="BE128" s="226">
        <f>IF(N128="základní",J128,0)</f>
        <v>0</v>
      </c>
      <c r="BF128" s="226">
        <f>IF(N128="snížená",J128,0)</f>
        <v>0</v>
      </c>
      <c r="BG128" s="226">
        <f>IF(N128="zákl. přenesená",J128,0)</f>
        <v>0</v>
      </c>
      <c r="BH128" s="226">
        <f>IF(N128="sníž. přenesená",J128,0)</f>
        <v>0</v>
      </c>
      <c r="BI128" s="226">
        <f>IF(N128="nulová",J128,0)</f>
        <v>0</v>
      </c>
      <c r="BJ128" s="19" t="s">
        <v>81</v>
      </c>
      <c r="BK128" s="226">
        <f>ROUND(I128*H128,2)</f>
        <v>0</v>
      </c>
      <c r="BL128" s="19" t="s">
        <v>177</v>
      </c>
      <c r="BM128" s="225" t="s">
        <v>1430</v>
      </c>
    </row>
    <row r="129" s="2" customFormat="1" ht="16.5" customHeight="1">
      <c r="A129" s="40"/>
      <c r="B129" s="41"/>
      <c r="C129" s="214" t="s">
        <v>394</v>
      </c>
      <c r="D129" s="214" t="s">
        <v>172</v>
      </c>
      <c r="E129" s="215" t="s">
        <v>847</v>
      </c>
      <c r="F129" s="216" t="s">
        <v>848</v>
      </c>
      <c r="G129" s="217" t="s">
        <v>805</v>
      </c>
      <c r="H129" s="218">
        <v>3</v>
      </c>
      <c r="I129" s="219"/>
      <c r="J129" s="220">
        <f>ROUND(I129*H129,2)</f>
        <v>0</v>
      </c>
      <c r="K129" s="216" t="s">
        <v>19</v>
      </c>
      <c r="L129" s="46"/>
      <c r="M129" s="221" t="s">
        <v>19</v>
      </c>
      <c r="N129" s="222" t="s">
        <v>48</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177</v>
      </c>
      <c r="AT129" s="225" t="s">
        <v>172</v>
      </c>
      <c r="AU129" s="225" t="s">
        <v>85</v>
      </c>
      <c r="AY129" s="19" t="s">
        <v>170</v>
      </c>
      <c r="BE129" s="226">
        <f>IF(N129="základní",J129,0)</f>
        <v>0</v>
      </c>
      <c r="BF129" s="226">
        <f>IF(N129="snížená",J129,0)</f>
        <v>0</v>
      </c>
      <c r="BG129" s="226">
        <f>IF(N129="zákl. přenesená",J129,0)</f>
        <v>0</v>
      </c>
      <c r="BH129" s="226">
        <f>IF(N129="sníž. přenesená",J129,0)</f>
        <v>0</v>
      </c>
      <c r="BI129" s="226">
        <f>IF(N129="nulová",J129,0)</f>
        <v>0</v>
      </c>
      <c r="BJ129" s="19" t="s">
        <v>81</v>
      </c>
      <c r="BK129" s="226">
        <f>ROUND(I129*H129,2)</f>
        <v>0</v>
      </c>
      <c r="BL129" s="19" t="s">
        <v>177</v>
      </c>
      <c r="BM129" s="225" t="s">
        <v>1431</v>
      </c>
    </row>
    <row r="130" s="2" customFormat="1" ht="24.15" customHeight="1">
      <c r="A130" s="40"/>
      <c r="B130" s="41"/>
      <c r="C130" s="214" t="s">
        <v>400</v>
      </c>
      <c r="D130" s="214" t="s">
        <v>172</v>
      </c>
      <c r="E130" s="215" t="s">
        <v>849</v>
      </c>
      <c r="F130" s="216" t="s">
        <v>850</v>
      </c>
      <c r="G130" s="217" t="s">
        <v>805</v>
      </c>
      <c r="H130" s="218">
        <v>3</v>
      </c>
      <c r="I130" s="219"/>
      <c r="J130" s="220">
        <f>ROUND(I130*H130,2)</f>
        <v>0</v>
      </c>
      <c r="K130" s="216" t="s">
        <v>19</v>
      </c>
      <c r="L130" s="46"/>
      <c r="M130" s="221" t="s">
        <v>19</v>
      </c>
      <c r="N130" s="222" t="s">
        <v>48</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177</v>
      </c>
      <c r="AT130" s="225" t="s">
        <v>172</v>
      </c>
      <c r="AU130" s="225" t="s">
        <v>85</v>
      </c>
      <c r="AY130" s="19" t="s">
        <v>170</v>
      </c>
      <c r="BE130" s="226">
        <f>IF(N130="základní",J130,0)</f>
        <v>0</v>
      </c>
      <c r="BF130" s="226">
        <f>IF(N130="snížená",J130,0)</f>
        <v>0</v>
      </c>
      <c r="BG130" s="226">
        <f>IF(N130="zákl. přenesená",J130,0)</f>
        <v>0</v>
      </c>
      <c r="BH130" s="226">
        <f>IF(N130="sníž. přenesená",J130,0)</f>
        <v>0</v>
      </c>
      <c r="BI130" s="226">
        <f>IF(N130="nulová",J130,0)</f>
        <v>0</v>
      </c>
      <c r="BJ130" s="19" t="s">
        <v>81</v>
      </c>
      <c r="BK130" s="226">
        <f>ROUND(I130*H130,2)</f>
        <v>0</v>
      </c>
      <c r="BL130" s="19" t="s">
        <v>177</v>
      </c>
      <c r="BM130" s="225" t="s">
        <v>1432</v>
      </c>
    </row>
    <row r="131" s="2" customFormat="1" ht="16.5" customHeight="1">
      <c r="A131" s="40"/>
      <c r="B131" s="41"/>
      <c r="C131" s="214" t="s">
        <v>405</v>
      </c>
      <c r="D131" s="214" t="s">
        <v>172</v>
      </c>
      <c r="E131" s="215" t="s">
        <v>851</v>
      </c>
      <c r="F131" s="216" t="s">
        <v>852</v>
      </c>
      <c r="G131" s="217" t="s">
        <v>805</v>
      </c>
      <c r="H131" s="218">
        <v>3</v>
      </c>
      <c r="I131" s="219"/>
      <c r="J131" s="220">
        <f>ROUND(I131*H131,2)</f>
        <v>0</v>
      </c>
      <c r="K131" s="216" t="s">
        <v>19</v>
      </c>
      <c r="L131" s="46"/>
      <c r="M131" s="221" t="s">
        <v>19</v>
      </c>
      <c r="N131" s="222" t="s">
        <v>48</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177</v>
      </c>
      <c r="AT131" s="225" t="s">
        <v>172</v>
      </c>
      <c r="AU131" s="225" t="s">
        <v>85</v>
      </c>
      <c r="AY131" s="19" t="s">
        <v>170</v>
      </c>
      <c r="BE131" s="226">
        <f>IF(N131="základní",J131,0)</f>
        <v>0</v>
      </c>
      <c r="BF131" s="226">
        <f>IF(N131="snížená",J131,0)</f>
        <v>0</v>
      </c>
      <c r="BG131" s="226">
        <f>IF(N131="zákl. přenesená",J131,0)</f>
        <v>0</v>
      </c>
      <c r="BH131" s="226">
        <f>IF(N131="sníž. přenesená",J131,0)</f>
        <v>0</v>
      </c>
      <c r="BI131" s="226">
        <f>IF(N131="nulová",J131,0)</f>
        <v>0</v>
      </c>
      <c r="BJ131" s="19" t="s">
        <v>81</v>
      </c>
      <c r="BK131" s="226">
        <f>ROUND(I131*H131,2)</f>
        <v>0</v>
      </c>
      <c r="BL131" s="19" t="s">
        <v>177</v>
      </c>
      <c r="BM131" s="225" t="s">
        <v>1433</v>
      </c>
    </row>
    <row r="132" s="2" customFormat="1" ht="44.25" customHeight="1">
      <c r="A132" s="40"/>
      <c r="B132" s="41"/>
      <c r="C132" s="214" t="s">
        <v>411</v>
      </c>
      <c r="D132" s="214" t="s">
        <v>172</v>
      </c>
      <c r="E132" s="215" t="s">
        <v>859</v>
      </c>
      <c r="F132" s="216" t="s">
        <v>860</v>
      </c>
      <c r="G132" s="217" t="s">
        <v>805</v>
      </c>
      <c r="H132" s="218">
        <v>1</v>
      </c>
      <c r="I132" s="219"/>
      <c r="J132" s="220">
        <f>ROUND(I132*H132,2)</f>
        <v>0</v>
      </c>
      <c r="K132" s="216" t="s">
        <v>19</v>
      </c>
      <c r="L132" s="46"/>
      <c r="M132" s="221" t="s">
        <v>19</v>
      </c>
      <c r="N132" s="222" t="s">
        <v>48</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177</v>
      </c>
      <c r="AT132" s="225" t="s">
        <v>172</v>
      </c>
      <c r="AU132" s="225" t="s">
        <v>85</v>
      </c>
      <c r="AY132" s="19" t="s">
        <v>170</v>
      </c>
      <c r="BE132" s="226">
        <f>IF(N132="základní",J132,0)</f>
        <v>0</v>
      </c>
      <c r="BF132" s="226">
        <f>IF(N132="snížená",J132,0)</f>
        <v>0</v>
      </c>
      <c r="BG132" s="226">
        <f>IF(N132="zákl. přenesená",J132,0)</f>
        <v>0</v>
      </c>
      <c r="BH132" s="226">
        <f>IF(N132="sníž. přenesená",J132,0)</f>
        <v>0</v>
      </c>
      <c r="BI132" s="226">
        <f>IF(N132="nulová",J132,0)</f>
        <v>0</v>
      </c>
      <c r="BJ132" s="19" t="s">
        <v>81</v>
      </c>
      <c r="BK132" s="226">
        <f>ROUND(I132*H132,2)</f>
        <v>0</v>
      </c>
      <c r="BL132" s="19" t="s">
        <v>177</v>
      </c>
      <c r="BM132" s="225" t="s">
        <v>1434</v>
      </c>
    </row>
    <row r="133" s="2" customFormat="1" ht="24.15" customHeight="1">
      <c r="A133" s="40"/>
      <c r="B133" s="41"/>
      <c r="C133" s="214" t="s">
        <v>415</v>
      </c>
      <c r="D133" s="214" t="s">
        <v>172</v>
      </c>
      <c r="E133" s="215" t="s">
        <v>861</v>
      </c>
      <c r="F133" s="216" t="s">
        <v>862</v>
      </c>
      <c r="G133" s="217" t="s">
        <v>805</v>
      </c>
      <c r="H133" s="218">
        <v>1</v>
      </c>
      <c r="I133" s="219"/>
      <c r="J133" s="220">
        <f>ROUND(I133*H133,2)</f>
        <v>0</v>
      </c>
      <c r="K133" s="216" t="s">
        <v>19</v>
      </c>
      <c r="L133" s="46"/>
      <c r="M133" s="221" t="s">
        <v>19</v>
      </c>
      <c r="N133" s="222" t="s">
        <v>48</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177</v>
      </c>
      <c r="AT133" s="225" t="s">
        <v>172</v>
      </c>
      <c r="AU133" s="225" t="s">
        <v>85</v>
      </c>
      <c r="AY133" s="19" t="s">
        <v>170</v>
      </c>
      <c r="BE133" s="226">
        <f>IF(N133="základní",J133,0)</f>
        <v>0</v>
      </c>
      <c r="BF133" s="226">
        <f>IF(N133="snížená",J133,0)</f>
        <v>0</v>
      </c>
      <c r="BG133" s="226">
        <f>IF(N133="zákl. přenesená",J133,0)</f>
        <v>0</v>
      </c>
      <c r="BH133" s="226">
        <f>IF(N133="sníž. přenesená",J133,0)</f>
        <v>0</v>
      </c>
      <c r="BI133" s="226">
        <f>IF(N133="nulová",J133,0)</f>
        <v>0</v>
      </c>
      <c r="BJ133" s="19" t="s">
        <v>81</v>
      </c>
      <c r="BK133" s="226">
        <f>ROUND(I133*H133,2)</f>
        <v>0</v>
      </c>
      <c r="BL133" s="19" t="s">
        <v>177</v>
      </c>
      <c r="BM133" s="225" t="s">
        <v>1435</v>
      </c>
    </row>
    <row r="134" s="2" customFormat="1" ht="16.5" customHeight="1">
      <c r="A134" s="40"/>
      <c r="B134" s="41"/>
      <c r="C134" s="214" t="s">
        <v>421</v>
      </c>
      <c r="D134" s="214" t="s">
        <v>172</v>
      </c>
      <c r="E134" s="215" t="s">
        <v>1436</v>
      </c>
      <c r="F134" s="216" t="s">
        <v>1437</v>
      </c>
      <c r="G134" s="217" t="s">
        <v>805</v>
      </c>
      <c r="H134" s="218">
        <v>2</v>
      </c>
      <c r="I134" s="219"/>
      <c r="J134" s="220">
        <f>ROUND(I134*H134,2)</f>
        <v>0</v>
      </c>
      <c r="K134" s="216" t="s">
        <v>19</v>
      </c>
      <c r="L134" s="46"/>
      <c r="M134" s="221" t="s">
        <v>19</v>
      </c>
      <c r="N134" s="222" t="s">
        <v>48</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177</v>
      </c>
      <c r="AT134" s="225" t="s">
        <v>172</v>
      </c>
      <c r="AU134" s="225" t="s">
        <v>85</v>
      </c>
      <c r="AY134" s="19" t="s">
        <v>170</v>
      </c>
      <c r="BE134" s="226">
        <f>IF(N134="základní",J134,0)</f>
        <v>0</v>
      </c>
      <c r="BF134" s="226">
        <f>IF(N134="snížená",J134,0)</f>
        <v>0</v>
      </c>
      <c r="BG134" s="226">
        <f>IF(N134="zákl. přenesená",J134,0)</f>
        <v>0</v>
      </c>
      <c r="BH134" s="226">
        <f>IF(N134="sníž. přenesená",J134,0)</f>
        <v>0</v>
      </c>
      <c r="BI134" s="226">
        <f>IF(N134="nulová",J134,0)</f>
        <v>0</v>
      </c>
      <c r="BJ134" s="19" t="s">
        <v>81</v>
      </c>
      <c r="BK134" s="226">
        <f>ROUND(I134*H134,2)</f>
        <v>0</v>
      </c>
      <c r="BL134" s="19" t="s">
        <v>177</v>
      </c>
      <c r="BM134" s="225" t="s">
        <v>1438</v>
      </c>
    </row>
    <row r="135" s="2" customFormat="1" ht="16.5" customHeight="1">
      <c r="A135" s="40"/>
      <c r="B135" s="41"/>
      <c r="C135" s="214" t="s">
        <v>425</v>
      </c>
      <c r="D135" s="214" t="s">
        <v>172</v>
      </c>
      <c r="E135" s="215" t="s">
        <v>1439</v>
      </c>
      <c r="F135" s="216" t="s">
        <v>1440</v>
      </c>
      <c r="G135" s="217" t="s">
        <v>805</v>
      </c>
      <c r="H135" s="218">
        <v>2</v>
      </c>
      <c r="I135" s="219"/>
      <c r="J135" s="220">
        <f>ROUND(I135*H135,2)</f>
        <v>0</v>
      </c>
      <c r="K135" s="216" t="s">
        <v>19</v>
      </c>
      <c r="L135" s="46"/>
      <c r="M135" s="221" t="s">
        <v>19</v>
      </c>
      <c r="N135" s="222" t="s">
        <v>48</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177</v>
      </c>
      <c r="AT135" s="225" t="s">
        <v>172</v>
      </c>
      <c r="AU135" s="225" t="s">
        <v>85</v>
      </c>
      <c r="AY135" s="19" t="s">
        <v>170</v>
      </c>
      <c r="BE135" s="226">
        <f>IF(N135="základní",J135,0)</f>
        <v>0</v>
      </c>
      <c r="BF135" s="226">
        <f>IF(N135="snížená",J135,0)</f>
        <v>0</v>
      </c>
      <c r="BG135" s="226">
        <f>IF(N135="zákl. přenesená",J135,0)</f>
        <v>0</v>
      </c>
      <c r="BH135" s="226">
        <f>IF(N135="sníž. přenesená",J135,0)</f>
        <v>0</v>
      </c>
      <c r="BI135" s="226">
        <f>IF(N135="nulová",J135,0)</f>
        <v>0</v>
      </c>
      <c r="BJ135" s="19" t="s">
        <v>81</v>
      </c>
      <c r="BK135" s="226">
        <f>ROUND(I135*H135,2)</f>
        <v>0</v>
      </c>
      <c r="BL135" s="19" t="s">
        <v>177</v>
      </c>
      <c r="BM135" s="225" t="s">
        <v>1441</v>
      </c>
    </row>
    <row r="136" s="2" customFormat="1" ht="24.15" customHeight="1">
      <c r="A136" s="40"/>
      <c r="B136" s="41"/>
      <c r="C136" s="214" t="s">
        <v>432</v>
      </c>
      <c r="D136" s="214" t="s">
        <v>172</v>
      </c>
      <c r="E136" s="215" t="s">
        <v>863</v>
      </c>
      <c r="F136" s="216" t="s">
        <v>864</v>
      </c>
      <c r="G136" s="217" t="s">
        <v>805</v>
      </c>
      <c r="H136" s="218">
        <v>3</v>
      </c>
      <c r="I136" s="219"/>
      <c r="J136" s="220">
        <f>ROUND(I136*H136,2)</f>
        <v>0</v>
      </c>
      <c r="K136" s="216" t="s">
        <v>19</v>
      </c>
      <c r="L136" s="46"/>
      <c r="M136" s="221" t="s">
        <v>19</v>
      </c>
      <c r="N136" s="222" t="s">
        <v>48</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177</v>
      </c>
      <c r="AT136" s="225" t="s">
        <v>172</v>
      </c>
      <c r="AU136" s="225" t="s">
        <v>85</v>
      </c>
      <c r="AY136" s="19" t="s">
        <v>170</v>
      </c>
      <c r="BE136" s="226">
        <f>IF(N136="základní",J136,0)</f>
        <v>0</v>
      </c>
      <c r="BF136" s="226">
        <f>IF(N136="snížená",J136,0)</f>
        <v>0</v>
      </c>
      <c r="BG136" s="226">
        <f>IF(N136="zákl. přenesená",J136,0)</f>
        <v>0</v>
      </c>
      <c r="BH136" s="226">
        <f>IF(N136="sníž. přenesená",J136,0)</f>
        <v>0</v>
      </c>
      <c r="BI136" s="226">
        <f>IF(N136="nulová",J136,0)</f>
        <v>0</v>
      </c>
      <c r="BJ136" s="19" t="s">
        <v>81</v>
      </c>
      <c r="BK136" s="226">
        <f>ROUND(I136*H136,2)</f>
        <v>0</v>
      </c>
      <c r="BL136" s="19" t="s">
        <v>177</v>
      </c>
      <c r="BM136" s="225" t="s">
        <v>1442</v>
      </c>
    </row>
    <row r="137" s="2" customFormat="1" ht="21.75" customHeight="1">
      <c r="A137" s="40"/>
      <c r="B137" s="41"/>
      <c r="C137" s="214" t="s">
        <v>437</v>
      </c>
      <c r="D137" s="214" t="s">
        <v>172</v>
      </c>
      <c r="E137" s="215" t="s">
        <v>865</v>
      </c>
      <c r="F137" s="216" t="s">
        <v>866</v>
      </c>
      <c r="G137" s="217" t="s">
        <v>805</v>
      </c>
      <c r="H137" s="218">
        <v>3</v>
      </c>
      <c r="I137" s="219"/>
      <c r="J137" s="220">
        <f>ROUND(I137*H137,2)</f>
        <v>0</v>
      </c>
      <c r="K137" s="216" t="s">
        <v>19</v>
      </c>
      <c r="L137" s="46"/>
      <c r="M137" s="221" t="s">
        <v>19</v>
      </c>
      <c r="N137" s="222" t="s">
        <v>48</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177</v>
      </c>
      <c r="AT137" s="225" t="s">
        <v>172</v>
      </c>
      <c r="AU137" s="225" t="s">
        <v>85</v>
      </c>
      <c r="AY137" s="19" t="s">
        <v>170</v>
      </c>
      <c r="BE137" s="226">
        <f>IF(N137="základní",J137,0)</f>
        <v>0</v>
      </c>
      <c r="BF137" s="226">
        <f>IF(N137="snížená",J137,0)</f>
        <v>0</v>
      </c>
      <c r="BG137" s="226">
        <f>IF(N137="zákl. přenesená",J137,0)</f>
        <v>0</v>
      </c>
      <c r="BH137" s="226">
        <f>IF(N137="sníž. přenesená",J137,0)</f>
        <v>0</v>
      </c>
      <c r="BI137" s="226">
        <f>IF(N137="nulová",J137,0)</f>
        <v>0</v>
      </c>
      <c r="BJ137" s="19" t="s">
        <v>81</v>
      </c>
      <c r="BK137" s="226">
        <f>ROUND(I137*H137,2)</f>
        <v>0</v>
      </c>
      <c r="BL137" s="19" t="s">
        <v>177</v>
      </c>
      <c r="BM137" s="225" t="s">
        <v>1443</v>
      </c>
    </row>
    <row r="138" s="2" customFormat="1" ht="16.5" customHeight="1">
      <c r="A138" s="40"/>
      <c r="B138" s="41"/>
      <c r="C138" s="214" t="s">
        <v>443</v>
      </c>
      <c r="D138" s="214" t="s">
        <v>172</v>
      </c>
      <c r="E138" s="215" t="s">
        <v>867</v>
      </c>
      <c r="F138" s="216" t="s">
        <v>868</v>
      </c>
      <c r="G138" s="217" t="s">
        <v>805</v>
      </c>
      <c r="H138" s="218">
        <v>3</v>
      </c>
      <c r="I138" s="219"/>
      <c r="J138" s="220">
        <f>ROUND(I138*H138,2)</f>
        <v>0</v>
      </c>
      <c r="K138" s="216" t="s">
        <v>19</v>
      </c>
      <c r="L138" s="46"/>
      <c r="M138" s="221" t="s">
        <v>19</v>
      </c>
      <c r="N138" s="222" t="s">
        <v>48</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177</v>
      </c>
      <c r="AT138" s="225" t="s">
        <v>172</v>
      </c>
      <c r="AU138" s="225" t="s">
        <v>85</v>
      </c>
      <c r="AY138" s="19" t="s">
        <v>170</v>
      </c>
      <c r="BE138" s="226">
        <f>IF(N138="základní",J138,0)</f>
        <v>0</v>
      </c>
      <c r="BF138" s="226">
        <f>IF(N138="snížená",J138,0)</f>
        <v>0</v>
      </c>
      <c r="BG138" s="226">
        <f>IF(N138="zákl. přenesená",J138,0)</f>
        <v>0</v>
      </c>
      <c r="BH138" s="226">
        <f>IF(N138="sníž. přenesená",J138,0)</f>
        <v>0</v>
      </c>
      <c r="BI138" s="226">
        <f>IF(N138="nulová",J138,0)</f>
        <v>0</v>
      </c>
      <c r="BJ138" s="19" t="s">
        <v>81</v>
      </c>
      <c r="BK138" s="226">
        <f>ROUND(I138*H138,2)</f>
        <v>0</v>
      </c>
      <c r="BL138" s="19" t="s">
        <v>177</v>
      </c>
      <c r="BM138" s="225" t="s">
        <v>1444</v>
      </c>
    </row>
    <row r="139" s="2" customFormat="1" ht="16.5" customHeight="1">
      <c r="A139" s="40"/>
      <c r="B139" s="41"/>
      <c r="C139" s="214" t="s">
        <v>448</v>
      </c>
      <c r="D139" s="214" t="s">
        <v>172</v>
      </c>
      <c r="E139" s="215" t="s">
        <v>1445</v>
      </c>
      <c r="F139" s="216" t="s">
        <v>1446</v>
      </c>
      <c r="G139" s="217" t="s">
        <v>805</v>
      </c>
      <c r="H139" s="218">
        <v>2</v>
      </c>
      <c r="I139" s="219"/>
      <c r="J139" s="220">
        <f>ROUND(I139*H139,2)</f>
        <v>0</v>
      </c>
      <c r="K139" s="216" t="s">
        <v>19</v>
      </c>
      <c r="L139" s="46"/>
      <c r="M139" s="221" t="s">
        <v>19</v>
      </c>
      <c r="N139" s="222" t="s">
        <v>48</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177</v>
      </c>
      <c r="AT139" s="225" t="s">
        <v>172</v>
      </c>
      <c r="AU139" s="225" t="s">
        <v>85</v>
      </c>
      <c r="AY139" s="19" t="s">
        <v>170</v>
      </c>
      <c r="BE139" s="226">
        <f>IF(N139="základní",J139,0)</f>
        <v>0</v>
      </c>
      <c r="BF139" s="226">
        <f>IF(N139="snížená",J139,0)</f>
        <v>0</v>
      </c>
      <c r="BG139" s="226">
        <f>IF(N139="zákl. přenesená",J139,0)</f>
        <v>0</v>
      </c>
      <c r="BH139" s="226">
        <f>IF(N139="sníž. přenesená",J139,0)</f>
        <v>0</v>
      </c>
      <c r="BI139" s="226">
        <f>IF(N139="nulová",J139,0)</f>
        <v>0</v>
      </c>
      <c r="BJ139" s="19" t="s">
        <v>81</v>
      </c>
      <c r="BK139" s="226">
        <f>ROUND(I139*H139,2)</f>
        <v>0</v>
      </c>
      <c r="BL139" s="19" t="s">
        <v>177</v>
      </c>
      <c r="BM139" s="225" t="s">
        <v>1447</v>
      </c>
    </row>
    <row r="140" s="12" customFormat="1" ht="25.92" customHeight="1">
      <c r="A140" s="12"/>
      <c r="B140" s="198"/>
      <c r="C140" s="199"/>
      <c r="D140" s="200" t="s">
        <v>76</v>
      </c>
      <c r="E140" s="201" t="s">
        <v>123</v>
      </c>
      <c r="F140" s="201" t="s">
        <v>124</v>
      </c>
      <c r="G140" s="199"/>
      <c r="H140" s="199"/>
      <c r="I140" s="202"/>
      <c r="J140" s="203">
        <f>BK140</f>
        <v>0</v>
      </c>
      <c r="K140" s="199"/>
      <c r="L140" s="204"/>
      <c r="M140" s="205"/>
      <c r="N140" s="206"/>
      <c r="O140" s="206"/>
      <c r="P140" s="207">
        <f>SUM(P141:P144)</f>
        <v>0</v>
      </c>
      <c r="Q140" s="206"/>
      <c r="R140" s="207">
        <f>SUM(R141:R144)</f>
        <v>0</v>
      </c>
      <c r="S140" s="206"/>
      <c r="T140" s="208">
        <f>SUM(T141:T144)</f>
        <v>0</v>
      </c>
      <c r="U140" s="12"/>
      <c r="V140" s="12"/>
      <c r="W140" s="12"/>
      <c r="X140" s="12"/>
      <c r="Y140" s="12"/>
      <c r="Z140" s="12"/>
      <c r="AA140" s="12"/>
      <c r="AB140" s="12"/>
      <c r="AC140" s="12"/>
      <c r="AD140" s="12"/>
      <c r="AE140" s="12"/>
      <c r="AR140" s="209" t="s">
        <v>207</v>
      </c>
      <c r="AT140" s="210" t="s">
        <v>76</v>
      </c>
      <c r="AU140" s="210" t="s">
        <v>77</v>
      </c>
      <c r="AY140" s="209" t="s">
        <v>170</v>
      </c>
      <c r="BK140" s="211">
        <f>SUM(BK141:BK144)</f>
        <v>0</v>
      </c>
    </row>
    <row r="141" s="2" customFormat="1" ht="37.8" customHeight="1">
      <c r="A141" s="40"/>
      <c r="B141" s="41"/>
      <c r="C141" s="214" t="s">
        <v>452</v>
      </c>
      <c r="D141" s="214" t="s">
        <v>172</v>
      </c>
      <c r="E141" s="215" t="s">
        <v>869</v>
      </c>
      <c r="F141" s="216" t="s">
        <v>870</v>
      </c>
      <c r="G141" s="217" t="s">
        <v>871</v>
      </c>
      <c r="H141" s="218">
        <v>1</v>
      </c>
      <c r="I141" s="219"/>
      <c r="J141" s="220">
        <f>ROUND(I141*H141,2)</f>
        <v>0</v>
      </c>
      <c r="K141" s="216" t="s">
        <v>19</v>
      </c>
      <c r="L141" s="46"/>
      <c r="M141" s="221" t="s">
        <v>19</v>
      </c>
      <c r="N141" s="222" t="s">
        <v>48</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177</v>
      </c>
      <c r="AT141" s="225" t="s">
        <v>172</v>
      </c>
      <c r="AU141" s="225" t="s">
        <v>81</v>
      </c>
      <c r="AY141" s="19" t="s">
        <v>170</v>
      </c>
      <c r="BE141" s="226">
        <f>IF(N141="základní",J141,0)</f>
        <v>0</v>
      </c>
      <c r="BF141" s="226">
        <f>IF(N141="snížená",J141,0)</f>
        <v>0</v>
      </c>
      <c r="BG141" s="226">
        <f>IF(N141="zákl. přenesená",J141,0)</f>
        <v>0</v>
      </c>
      <c r="BH141" s="226">
        <f>IF(N141="sníž. přenesená",J141,0)</f>
        <v>0</v>
      </c>
      <c r="BI141" s="226">
        <f>IF(N141="nulová",J141,0)</f>
        <v>0</v>
      </c>
      <c r="BJ141" s="19" t="s">
        <v>81</v>
      </c>
      <c r="BK141" s="226">
        <f>ROUND(I141*H141,2)</f>
        <v>0</v>
      </c>
      <c r="BL141" s="19" t="s">
        <v>177</v>
      </c>
      <c r="BM141" s="225" t="s">
        <v>1448</v>
      </c>
    </row>
    <row r="142" s="2" customFormat="1" ht="16.5" customHeight="1">
      <c r="A142" s="40"/>
      <c r="B142" s="41"/>
      <c r="C142" s="214" t="s">
        <v>460</v>
      </c>
      <c r="D142" s="214" t="s">
        <v>172</v>
      </c>
      <c r="E142" s="215" t="s">
        <v>873</v>
      </c>
      <c r="F142" s="216" t="s">
        <v>874</v>
      </c>
      <c r="G142" s="217" t="s">
        <v>875</v>
      </c>
      <c r="H142" s="218">
        <v>35.200000000000003</v>
      </c>
      <c r="I142" s="219"/>
      <c r="J142" s="220">
        <f>ROUND(I142*H142,2)</f>
        <v>0</v>
      </c>
      <c r="K142" s="216" t="s">
        <v>19</v>
      </c>
      <c r="L142" s="46"/>
      <c r="M142" s="221" t="s">
        <v>19</v>
      </c>
      <c r="N142" s="222" t="s">
        <v>48</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177</v>
      </c>
      <c r="AT142" s="225" t="s">
        <v>172</v>
      </c>
      <c r="AU142" s="225" t="s">
        <v>81</v>
      </c>
      <c r="AY142" s="19" t="s">
        <v>170</v>
      </c>
      <c r="BE142" s="226">
        <f>IF(N142="základní",J142,0)</f>
        <v>0</v>
      </c>
      <c r="BF142" s="226">
        <f>IF(N142="snížená",J142,0)</f>
        <v>0</v>
      </c>
      <c r="BG142" s="226">
        <f>IF(N142="zákl. přenesená",J142,0)</f>
        <v>0</v>
      </c>
      <c r="BH142" s="226">
        <f>IF(N142="sníž. přenesená",J142,0)</f>
        <v>0</v>
      </c>
      <c r="BI142" s="226">
        <f>IF(N142="nulová",J142,0)</f>
        <v>0</v>
      </c>
      <c r="BJ142" s="19" t="s">
        <v>81</v>
      </c>
      <c r="BK142" s="226">
        <f>ROUND(I142*H142,2)</f>
        <v>0</v>
      </c>
      <c r="BL142" s="19" t="s">
        <v>177</v>
      </c>
      <c r="BM142" s="225" t="s">
        <v>1449</v>
      </c>
    </row>
    <row r="143" s="2" customFormat="1" ht="16.5" customHeight="1">
      <c r="A143" s="40"/>
      <c r="B143" s="41"/>
      <c r="C143" s="214" t="s">
        <v>467</v>
      </c>
      <c r="D143" s="214" t="s">
        <v>172</v>
      </c>
      <c r="E143" s="215" t="s">
        <v>877</v>
      </c>
      <c r="F143" s="216" t="s">
        <v>878</v>
      </c>
      <c r="G143" s="217" t="s">
        <v>875</v>
      </c>
      <c r="H143" s="218">
        <v>35.200000000000003</v>
      </c>
      <c r="I143" s="219"/>
      <c r="J143" s="220">
        <f>ROUND(I143*H143,2)</f>
        <v>0</v>
      </c>
      <c r="K143" s="216" t="s">
        <v>19</v>
      </c>
      <c r="L143" s="46"/>
      <c r="M143" s="221" t="s">
        <v>19</v>
      </c>
      <c r="N143" s="222" t="s">
        <v>48</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177</v>
      </c>
      <c r="AT143" s="225" t="s">
        <v>172</v>
      </c>
      <c r="AU143" s="225" t="s">
        <v>81</v>
      </c>
      <c r="AY143" s="19" t="s">
        <v>170</v>
      </c>
      <c r="BE143" s="226">
        <f>IF(N143="základní",J143,0)</f>
        <v>0</v>
      </c>
      <c r="BF143" s="226">
        <f>IF(N143="snížená",J143,0)</f>
        <v>0</v>
      </c>
      <c r="BG143" s="226">
        <f>IF(N143="zákl. přenesená",J143,0)</f>
        <v>0</v>
      </c>
      <c r="BH143" s="226">
        <f>IF(N143="sníž. přenesená",J143,0)</f>
        <v>0</v>
      </c>
      <c r="BI143" s="226">
        <f>IF(N143="nulová",J143,0)</f>
        <v>0</v>
      </c>
      <c r="BJ143" s="19" t="s">
        <v>81</v>
      </c>
      <c r="BK143" s="226">
        <f>ROUND(I143*H143,2)</f>
        <v>0</v>
      </c>
      <c r="BL143" s="19" t="s">
        <v>177</v>
      </c>
      <c r="BM143" s="225" t="s">
        <v>1450</v>
      </c>
    </row>
    <row r="144" s="2" customFormat="1" ht="16.5" customHeight="1">
      <c r="A144" s="40"/>
      <c r="B144" s="41"/>
      <c r="C144" s="214" t="s">
        <v>473</v>
      </c>
      <c r="D144" s="214" t="s">
        <v>172</v>
      </c>
      <c r="E144" s="215" t="s">
        <v>879</v>
      </c>
      <c r="F144" s="216" t="s">
        <v>880</v>
      </c>
      <c r="G144" s="217" t="s">
        <v>871</v>
      </c>
      <c r="H144" s="218">
        <v>1</v>
      </c>
      <c r="I144" s="219"/>
      <c r="J144" s="220">
        <f>ROUND(I144*H144,2)</f>
        <v>0</v>
      </c>
      <c r="K144" s="216" t="s">
        <v>19</v>
      </c>
      <c r="L144" s="46"/>
      <c r="M144" s="274" t="s">
        <v>19</v>
      </c>
      <c r="N144" s="275" t="s">
        <v>48</v>
      </c>
      <c r="O144" s="272"/>
      <c r="P144" s="276">
        <f>O144*H144</f>
        <v>0</v>
      </c>
      <c r="Q144" s="276">
        <v>0</v>
      </c>
      <c r="R144" s="276">
        <f>Q144*H144</f>
        <v>0</v>
      </c>
      <c r="S144" s="276">
        <v>0</v>
      </c>
      <c r="T144" s="277">
        <f>S144*H144</f>
        <v>0</v>
      </c>
      <c r="U144" s="40"/>
      <c r="V144" s="40"/>
      <c r="W144" s="40"/>
      <c r="X144" s="40"/>
      <c r="Y144" s="40"/>
      <c r="Z144" s="40"/>
      <c r="AA144" s="40"/>
      <c r="AB144" s="40"/>
      <c r="AC144" s="40"/>
      <c r="AD144" s="40"/>
      <c r="AE144" s="40"/>
      <c r="AR144" s="225" t="s">
        <v>177</v>
      </c>
      <c r="AT144" s="225" t="s">
        <v>172</v>
      </c>
      <c r="AU144" s="225" t="s">
        <v>81</v>
      </c>
      <c r="AY144" s="19" t="s">
        <v>170</v>
      </c>
      <c r="BE144" s="226">
        <f>IF(N144="základní",J144,0)</f>
        <v>0</v>
      </c>
      <c r="BF144" s="226">
        <f>IF(N144="snížená",J144,0)</f>
        <v>0</v>
      </c>
      <c r="BG144" s="226">
        <f>IF(N144="zákl. přenesená",J144,0)</f>
        <v>0</v>
      </c>
      <c r="BH144" s="226">
        <f>IF(N144="sníž. přenesená",J144,0)</f>
        <v>0</v>
      </c>
      <c r="BI144" s="226">
        <f>IF(N144="nulová",J144,0)</f>
        <v>0</v>
      </c>
      <c r="BJ144" s="19" t="s">
        <v>81</v>
      </c>
      <c r="BK144" s="226">
        <f>ROUND(I144*H144,2)</f>
        <v>0</v>
      </c>
      <c r="BL144" s="19" t="s">
        <v>177</v>
      </c>
      <c r="BM144" s="225" t="s">
        <v>1451</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PDY1dhJ1gBgjVoHxlY2iUKKKpU6Md4DXacEavYFPrO5tzkeRijaxo2OfG16x6QvX6ukP/25ojAfFokQo7lQzOg==" hashValue="5gPs78bi6Qmef4EIW+YTqNKsV0plKtVWCq3G/qZf7GkI5thsNC8mGuLh9OcN1kLbeVyzOUewEemzTWLSAafT6w==" algorithmName="SHA-512" password="CC35"/>
  <autoFilter ref="C90:K14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1203</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1452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ROUND((SUM(BE90:BE112)),  2)</f>
        <v>0</v>
      </c>
      <c r="G35" s="40"/>
      <c r="H35" s="40"/>
      <c r="I35" s="159">
        <v>0.20999999999999999</v>
      </c>
      <c r="J35" s="158">
        <f>ROUND(((SUM(BE90:BE112))*I35),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ROUND((SUM(BF90:BF112)),  2)</f>
        <v>0</v>
      </c>
      <c r="G36" s="40"/>
      <c r="H36" s="40"/>
      <c r="I36" s="159">
        <v>0.12</v>
      </c>
      <c r="J36" s="158">
        <f>ROUND(((SUM(BF90:BF112))*I36),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1203</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03 -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135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144</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146</v>
      </c>
      <c r="E66" s="179"/>
      <c r="F66" s="179"/>
      <c r="G66" s="179"/>
      <c r="H66" s="179"/>
      <c r="I66" s="179"/>
      <c r="J66" s="180">
        <f>J97</f>
        <v>0</v>
      </c>
      <c r="K66" s="177"/>
      <c r="L66" s="181"/>
      <c r="S66" s="9"/>
      <c r="T66" s="9"/>
      <c r="U66" s="9"/>
      <c r="V66" s="9"/>
      <c r="W66" s="9"/>
      <c r="X66" s="9"/>
      <c r="Y66" s="9"/>
      <c r="Z66" s="9"/>
      <c r="AA66" s="9"/>
      <c r="AB66" s="9"/>
      <c r="AC66" s="9"/>
      <c r="AD66" s="9"/>
      <c r="AE66" s="9"/>
    </row>
    <row r="67" s="10" customFormat="1" ht="19.92" customHeight="1">
      <c r="A67" s="10"/>
      <c r="B67" s="182"/>
      <c r="C67" s="127"/>
      <c r="D67" s="183" t="s">
        <v>882</v>
      </c>
      <c r="E67" s="184"/>
      <c r="F67" s="184"/>
      <c r="G67" s="184"/>
      <c r="H67" s="184"/>
      <c r="I67" s="184"/>
      <c r="J67" s="185">
        <f>J98</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774</v>
      </c>
      <c r="E68" s="179"/>
      <c r="F68" s="179"/>
      <c r="G68" s="179"/>
      <c r="H68" s="179"/>
      <c r="I68" s="179"/>
      <c r="J68" s="180">
        <f>J109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155</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Jednotky J 2. - 10.NP,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127</v>
      </c>
      <c r="D79" s="24"/>
      <c r="E79" s="24"/>
      <c r="F79" s="24"/>
      <c r="G79" s="24"/>
      <c r="H79" s="24"/>
      <c r="I79" s="24"/>
      <c r="J79" s="24"/>
      <c r="K79" s="24"/>
      <c r="L79" s="22"/>
    </row>
    <row r="80" s="2" customFormat="1" ht="16.5" customHeight="1">
      <c r="A80" s="40"/>
      <c r="B80" s="41"/>
      <c r="C80" s="42"/>
      <c r="D80" s="42"/>
      <c r="E80" s="171" t="s">
        <v>1203</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129</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03 - Kanalizace</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7. 7. 2025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156</v>
      </c>
      <c r="D89" s="190" t="s">
        <v>62</v>
      </c>
      <c r="E89" s="190" t="s">
        <v>58</v>
      </c>
      <c r="F89" s="190" t="s">
        <v>59</v>
      </c>
      <c r="G89" s="190" t="s">
        <v>157</v>
      </c>
      <c r="H89" s="190" t="s">
        <v>158</v>
      </c>
      <c r="I89" s="190" t="s">
        <v>159</v>
      </c>
      <c r="J89" s="190" t="s">
        <v>133</v>
      </c>
      <c r="K89" s="191" t="s">
        <v>160</v>
      </c>
      <c r="L89" s="192"/>
      <c r="M89" s="94" t="s">
        <v>19</v>
      </c>
      <c r="N89" s="95" t="s">
        <v>47</v>
      </c>
      <c r="O89" s="95" t="s">
        <v>161</v>
      </c>
      <c r="P89" s="95" t="s">
        <v>162</v>
      </c>
      <c r="Q89" s="95" t="s">
        <v>163</v>
      </c>
      <c r="R89" s="95" t="s">
        <v>164</v>
      </c>
      <c r="S89" s="95" t="s">
        <v>165</v>
      </c>
      <c r="T89" s="96" t="s">
        <v>166</v>
      </c>
      <c r="U89" s="187"/>
      <c r="V89" s="187"/>
      <c r="W89" s="187"/>
      <c r="X89" s="187"/>
      <c r="Y89" s="187"/>
      <c r="Z89" s="187"/>
      <c r="AA89" s="187"/>
      <c r="AB89" s="187"/>
      <c r="AC89" s="187"/>
      <c r="AD89" s="187"/>
      <c r="AE89" s="187"/>
    </row>
    <row r="90" s="2" customFormat="1" ht="22.8" customHeight="1">
      <c r="A90" s="40"/>
      <c r="B90" s="41"/>
      <c r="C90" s="101" t="s">
        <v>167</v>
      </c>
      <c r="D90" s="42"/>
      <c r="E90" s="42"/>
      <c r="F90" s="42"/>
      <c r="G90" s="42"/>
      <c r="H90" s="42"/>
      <c r="I90" s="42"/>
      <c r="J90" s="193">
        <f>BK90</f>
        <v>0</v>
      </c>
      <c r="K90" s="42"/>
      <c r="L90" s="46"/>
      <c r="M90" s="97"/>
      <c r="N90" s="194"/>
      <c r="O90" s="98"/>
      <c r="P90" s="195">
        <f>P91+P97+P109</f>
        <v>0</v>
      </c>
      <c r="Q90" s="98"/>
      <c r="R90" s="195">
        <f>R91+R97+R109</f>
        <v>0</v>
      </c>
      <c r="S90" s="98"/>
      <c r="T90" s="196">
        <f>T91+T97+T109</f>
        <v>0</v>
      </c>
      <c r="U90" s="40"/>
      <c r="V90" s="40"/>
      <c r="W90" s="40"/>
      <c r="X90" s="40"/>
      <c r="Y90" s="40"/>
      <c r="Z90" s="40"/>
      <c r="AA90" s="40"/>
      <c r="AB90" s="40"/>
      <c r="AC90" s="40"/>
      <c r="AD90" s="40"/>
      <c r="AE90" s="40"/>
      <c r="AT90" s="19" t="s">
        <v>76</v>
      </c>
      <c r="AU90" s="19" t="s">
        <v>134</v>
      </c>
      <c r="BK90" s="197">
        <f>BK91+BK97+BK109</f>
        <v>0</v>
      </c>
    </row>
    <row r="91" s="12" customFormat="1" ht="25.92" customHeight="1">
      <c r="A91" s="12"/>
      <c r="B91" s="198"/>
      <c r="C91" s="199"/>
      <c r="D91" s="200" t="s">
        <v>76</v>
      </c>
      <c r="E91" s="201" t="s">
        <v>168</v>
      </c>
      <c r="F91" s="201" t="s">
        <v>169</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81</v>
      </c>
      <c r="AT91" s="210" t="s">
        <v>76</v>
      </c>
      <c r="AU91" s="210" t="s">
        <v>77</v>
      </c>
      <c r="AY91" s="209" t="s">
        <v>170</v>
      </c>
      <c r="BK91" s="211">
        <f>BK92</f>
        <v>0</v>
      </c>
    </row>
    <row r="92" s="12" customFormat="1" ht="22.8" customHeight="1">
      <c r="A92" s="12"/>
      <c r="B92" s="198"/>
      <c r="C92" s="199"/>
      <c r="D92" s="200" t="s">
        <v>76</v>
      </c>
      <c r="E92" s="212" t="s">
        <v>318</v>
      </c>
      <c r="F92" s="212" t="s">
        <v>319</v>
      </c>
      <c r="G92" s="199"/>
      <c r="H92" s="199"/>
      <c r="I92" s="202"/>
      <c r="J92" s="213">
        <f>BK92</f>
        <v>0</v>
      </c>
      <c r="K92" s="199"/>
      <c r="L92" s="204"/>
      <c r="M92" s="205"/>
      <c r="N92" s="206"/>
      <c r="O92" s="206"/>
      <c r="P92" s="207">
        <f>SUM(P93:P96)</f>
        <v>0</v>
      </c>
      <c r="Q92" s="206"/>
      <c r="R92" s="207">
        <f>SUM(R93:R96)</f>
        <v>0</v>
      </c>
      <c r="S92" s="206"/>
      <c r="T92" s="208">
        <f>SUM(T93:T96)</f>
        <v>0</v>
      </c>
      <c r="U92" s="12"/>
      <c r="V92" s="12"/>
      <c r="W92" s="12"/>
      <c r="X92" s="12"/>
      <c r="Y92" s="12"/>
      <c r="Z92" s="12"/>
      <c r="AA92" s="12"/>
      <c r="AB92" s="12"/>
      <c r="AC92" s="12"/>
      <c r="AD92" s="12"/>
      <c r="AE92" s="12"/>
      <c r="AR92" s="209" t="s">
        <v>81</v>
      </c>
      <c r="AT92" s="210" t="s">
        <v>76</v>
      </c>
      <c r="AU92" s="210" t="s">
        <v>81</v>
      </c>
      <c r="AY92" s="209" t="s">
        <v>170</v>
      </c>
      <c r="BK92" s="211">
        <f>SUM(BK93:BK96)</f>
        <v>0</v>
      </c>
    </row>
    <row r="93" s="2" customFormat="1" ht="44.25" customHeight="1">
      <c r="A93" s="40"/>
      <c r="B93" s="41"/>
      <c r="C93" s="214" t="s">
        <v>81</v>
      </c>
      <c r="D93" s="214" t="s">
        <v>172</v>
      </c>
      <c r="E93" s="215" t="s">
        <v>775</v>
      </c>
      <c r="F93" s="216" t="s">
        <v>776</v>
      </c>
      <c r="G93" s="217" t="s">
        <v>322</v>
      </c>
      <c r="H93" s="218">
        <v>0.44</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85</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1453</v>
      </c>
    </row>
    <row r="94" s="2" customFormat="1" ht="33" customHeight="1">
      <c r="A94" s="40"/>
      <c r="B94" s="41"/>
      <c r="C94" s="214" t="s">
        <v>85</v>
      </c>
      <c r="D94" s="214" t="s">
        <v>172</v>
      </c>
      <c r="E94" s="215" t="s">
        <v>777</v>
      </c>
      <c r="F94" s="216" t="s">
        <v>778</v>
      </c>
      <c r="G94" s="217" t="s">
        <v>322</v>
      </c>
      <c r="H94" s="218">
        <v>0.44</v>
      </c>
      <c r="I94" s="219"/>
      <c r="J94" s="220">
        <f>ROUND(I94*H94,2)</f>
        <v>0</v>
      </c>
      <c r="K94" s="216" t="s">
        <v>19</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177</v>
      </c>
      <c r="AT94" s="225" t="s">
        <v>172</v>
      </c>
      <c r="AU94" s="225" t="s">
        <v>85</v>
      </c>
      <c r="AY94" s="19" t="s">
        <v>170</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177</v>
      </c>
      <c r="BM94" s="225" t="s">
        <v>1454</v>
      </c>
    </row>
    <row r="95" s="2" customFormat="1" ht="44.25" customHeight="1">
      <c r="A95" s="40"/>
      <c r="B95" s="41"/>
      <c r="C95" s="214" t="s">
        <v>114</v>
      </c>
      <c r="D95" s="214" t="s">
        <v>172</v>
      </c>
      <c r="E95" s="215" t="s">
        <v>779</v>
      </c>
      <c r="F95" s="216" t="s">
        <v>780</v>
      </c>
      <c r="G95" s="217" t="s">
        <v>322</v>
      </c>
      <c r="H95" s="218">
        <v>4.4000000000000004</v>
      </c>
      <c r="I95" s="219"/>
      <c r="J95" s="220">
        <f>ROUND(I95*H95,2)</f>
        <v>0</v>
      </c>
      <c r="K95" s="216" t="s">
        <v>19</v>
      </c>
      <c r="L95" s="46"/>
      <c r="M95" s="221" t="s">
        <v>19</v>
      </c>
      <c r="N95" s="222"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177</v>
      </c>
      <c r="AT95" s="225" t="s">
        <v>172</v>
      </c>
      <c r="AU95" s="225" t="s">
        <v>85</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1455</v>
      </c>
    </row>
    <row r="96" s="2" customFormat="1" ht="44.25" customHeight="1">
      <c r="A96" s="40"/>
      <c r="B96" s="41"/>
      <c r="C96" s="214" t="s">
        <v>177</v>
      </c>
      <c r="D96" s="214" t="s">
        <v>172</v>
      </c>
      <c r="E96" s="215" t="s">
        <v>781</v>
      </c>
      <c r="F96" s="216" t="s">
        <v>782</v>
      </c>
      <c r="G96" s="217" t="s">
        <v>322</v>
      </c>
      <c r="H96" s="218">
        <v>0.44</v>
      </c>
      <c r="I96" s="219"/>
      <c r="J96" s="220">
        <f>ROUND(I96*H96,2)</f>
        <v>0</v>
      </c>
      <c r="K96" s="216" t="s">
        <v>19</v>
      </c>
      <c r="L96" s="46"/>
      <c r="M96" s="221" t="s">
        <v>19</v>
      </c>
      <c r="N96" s="222"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177</v>
      </c>
      <c r="AT96" s="225" t="s">
        <v>172</v>
      </c>
      <c r="AU96" s="225" t="s">
        <v>85</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177</v>
      </c>
      <c r="BM96" s="225" t="s">
        <v>1456</v>
      </c>
    </row>
    <row r="97" s="12" customFormat="1" ht="25.92" customHeight="1">
      <c r="A97" s="12"/>
      <c r="B97" s="198"/>
      <c r="C97" s="199"/>
      <c r="D97" s="200" t="s">
        <v>76</v>
      </c>
      <c r="E97" s="201" t="s">
        <v>359</v>
      </c>
      <c r="F97" s="201" t="s">
        <v>360</v>
      </c>
      <c r="G97" s="199"/>
      <c r="H97" s="199"/>
      <c r="I97" s="202"/>
      <c r="J97" s="203">
        <f>BK97</f>
        <v>0</v>
      </c>
      <c r="K97" s="199"/>
      <c r="L97" s="204"/>
      <c r="M97" s="205"/>
      <c r="N97" s="206"/>
      <c r="O97" s="206"/>
      <c r="P97" s="207">
        <f>P98</f>
        <v>0</v>
      </c>
      <c r="Q97" s="206"/>
      <c r="R97" s="207">
        <f>R98</f>
        <v>0</v>
      </c>
      <c r="S97" s="206"/>
      <c r="T97" s="208">
        <f>T98</f>
        <v>0</v>
      </c>
      <c r="U97" s="12"/>
      <c r="V97" s="12"/>
      <c r="W97" s="12"/>
      <c r="X97" s="12"/>
      <c r="Y97" s="12"/>
      <c r="Z97" s="12"/>
      <c r="AA97" s="12"/>
      <c r="AB97" s="12"/>
      <c r="AC97" s="12"/>
      <c r="AD97" s="12"/>
      <c r="AE97" s="12"/>
      <c r="AR97" s="209" t="s">
        <v>85</v>
      </c>
      <c r="AT97" s="210" t="s">
        <v>76</v>
      </c>
      <c r="AU97" s="210" t="s">
        <v>77</v>
      </c>
      <c r="AY97" s="209" t="s">
        <v>170</v>
      </c>
      <c r="BK97" s="211">
        <f>BK98</f>
        <v>0</v>
      </c>
    </row>
    <row r="98" s="12" customFormat="1" ht="22.8" customHeight="1">
      <c r="A98" s="12"/>
      <c r="B98" s="198"/>
      <c r="C98" s="199"/>
      <c r="D98" s="200" t="s">
        <v>76</v>
      </c>
      <c r="E98" s="212" t="s">
        <v>883</v>
      </c>
      <c r="F98" s="212" t="s">
        <v>884</v>
      </c>
      <c r="G98" s="199"/>
      <c r="H98" s="199"/>
      <c r="I98" s="202"/>
      <c r="J98" s="213">
        <f>BK98</f>
        <v>0</v>
      </c>
      <c r="K98" s="199"/>
      <c r="L98" s="204"/>
      <c r="M98" s="205"/>
      <c r="N98" s="206"/>
      <c r="O98" s="206"/>
      <c r="P98" s="207">
        <f>SUM(P99:P108)</f>
        <v>0</v>
      </c>
      <c r="Q98" s="206"/>
      <c r="R98" s="207">
        <f>SUM(R99:R108)</f>
        <v>0</v>
      </c>
      <c r="S98" s="206"/>
      <c r="T98" s="208">
        <f>SUM(T99:T108)</f>
        <v>0</v>
      </c>
      <c r="U98" s="12"/>
      <c r="V98" s="12"/>
      <c r="W98" s="12"/>
      <c r="X98" s="12"/>
      <c r="Y98" s="12"/>
      <c r="Z98" s="12"/>
      <c r="AA98" s="12"/>
      <c r="AB98" s="12"/>
      <c r="AC98" s="12"/>
      <c r="AD98" s="12"/>
      <c r="AE98" s="12"/>
      <c r="AR98" s="209" t="s">
        <v>85</v>
      </c>
      <c r="AT98" s="210" t="s">
        <v>76</v>
      </c>
      <c r="AU98" s="210" t="s">
        <v>81</v>
      </c>
      <c r="AY98" s="209" t="s">
        <v>170</v>
      </c>
      <c r="BK98" s="211">
        <f>SUM(BK99:BK108)</f>
        <v>0</v>
      </c>
    </row>
    <row r="99" s="2" customFormat="1" ht="24.15" customHeight="1">
      <c r="A99" s="40"/>
      <c r="B99" s="41"/>
      <c r="C99" s="214" t="s">
        <v>207</v>
      </c>
      <c r="D99" s="214" t="s">
        <v>172</v>
      </c>
      <c r="E99" s="215" t="s">
        <v>885</v>
      </c>
      <c r="F99" s="216" t="s">
        <v>886</v>
      </c>
      <c r="G99" s="217" t="s">
        <v>385</v>
      </c>
      <c r="H99" s="218">
        <v>17.600000000000001</v>
      </c>
      <c r="I99" s="219"/>
      <c r="J99" s="220">
        <f>ROUND(I99*H99,2)</f>
        <v>0</v>
      </c>
      <c r="K99" s="216" t="s">
        <v>19</v>
      </c>
      <c r="L99" s="46"/>
      <c r="M99" s="221" t="s">
        <v>19</v>
      </c>
      <c r="N99" s="222"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278</v>
      </c>
      <c r="AT99" s="225" t="s">
        <v>172</v>
      </c>
      <c r="AU99" s="225" t="s">
        <v>85</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278</v>
      </c>
      <c r="BM99" s="225" t="s">
        <v>1457</v>
      </c>
    </row>
    <row r="100" s="2" customFormat="1" ht="24.15" customHeight="1">
      <c r="A100" s="40"/>
      <c r="B100" s="41"/>
      <c r="C100" s="214" t="s">
        <v>203</v>
      </c>
      <c r="D100" s="214" t="s">
        <v>172</v>
      </c>
      <c r="E100" s="215" t="s">
        <v>887</v>
      </c>
      <c r="F100" s="216" t="s">
        <v>888</v>
      </c>
      <c r="G100" s="217" t="s">
        <v>385</v>
      </c>
      <c r="H100" s="218">
        <v>2.2000000000000002</v>
      </c>
      <c r="I100" s="219"/>
      <c r="J100" s="220">
        <f>ROUND(I100*H100,2)</f>
        <v>0</v>
      </c>
      <c r="K100" s="216" t="s">
        <v>19</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278</v>
      </c>
      <c r="AT100" s="225" t="s">
        <v>172</v>
      </c>
      <c r="AU100" s="225" t="s">
        <v>85</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1458</v>
      </c>
    </row>
    <row r="101" s="2" customFormat="1" ht="37.8" customHeight="1">
      <c r="A101" s="40"/>
      <c r="B101" s="41"/>
      <c r="C101" s="214" t="s">
        <v>220</v>
      </c>
      <c r="D101" s="214" t="s">
        <v>172</v>
      </c>
      <c r="E101" s="215" t="s">
        <v>889</v>
      </c>
      <c r="F101" s="216" t="s">
        <v>890</v>
      </c>
      <c r="G101" s="217" t="s">
        <v>385</v>
      </c>
      <c r="H101" s="218">
        <v>13.199999999999999</v>
      </c>
      <c r="I101" s="219"/>
      <c r="J101" s="220">
        <f>ROUND(I101*H101,2)</f>
        <v>0</v>
      </c>
      <c r="K101" s="216" t="s">
        <v>19</v>
      </c>
      <c r="L101" s="46"/>
      <c r="M101" s="221" t="s">
        <v>19</v>
      </c>
      <c r="N101" s="222"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278</v>
      </c>
      <c r="AT101" s="225" t="s">
        <v>172</v>
      </c>
      <c r="AU101" s="225" t="s">
        <v>85</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1459</v>
      </c>
    </row>
    <row r="102" s="2" customFormat="1" ht="37.8" customHeight="1">
      <c r="A102" s="40"/>
      <c r="B102" s="41"/>
      <c r="C102" s="214" t="s">
        <v>226</v>
      </c>
      <c r="D102" s="214" t="s">
        <v>172</v>
      </c>
      <c r="E102" s="215" t="s">
        <v>891</v>
      </c>
      <c r="F102" s="216" t="s">
        <v>892</v>
      </c>
      <c r="G102" s="217" t="s">
        <v>385</v>
      </c>
      <c r="H102" s="218">
        <v>3.2999999999999998</v>
      </c>
      <c r="I102" s="219"/>
      <c r="J102" s="220">
        <f>ROUND(I102*H102,2)</f>
        <v>0</v>
      </c>
      <c r="K102" s="216" t="s">
        <v>19</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278</v>
      </c>
      <c r="AT102" s="225" t="s">
        <v>172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278</v>
      </c>
      <c r="BM102" s="225" t="s">
        <v>1460</v>
      </c>
    </row>
    <row r="103" s="2" customFormat="1" ht="24.15" customHeight="1">
      <c r="A103" s="40"/>
      <c r="B103" s="41"/>
      <c r="C103" s="214" t="s">
        <v>232</v>
      </c>
      <c r="D103" s="214" t="s">
        <v>172</v>
      </c>
      <c r="E103" s="215" t="s">
        <v>893</v>
      </c>
      <c r="F103" s="216" t="s">
        <v>894</v>
      </c>
      <c r="G103" s="217" t="s">
        <v>385</v>
      </c>
      <c r="H103" s="218">
        <v>16.5</v>
      </c>
      <c r="I103" s="219"/>
      <c r="J103" s="220">
        <f>ROUND(I103*H103,2)</f>
        <v>0</v>
      </c>
      <c r="K103" s="216" t="s">
        <v>19</v>
      </c>
      <c r="L103" s="46"/>
      <c r="M103" s="221" t="s">
        <v>19</v>
      </c>
      <c r="N103" s="222"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278</v>
      </c>
      <c r="AT103" s="225" t="s">
        <v>172</v>
      </c>
      <c r="AU103" s="225" t="s">
        <v>85</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278</v>
      </c>
      <c r="BM103" s="225" t="s">
        <v>1461</v>
      </c>
    </row>
    <row r="104" s="2" customFormat="1" ht="44.25" customHeight="1">
      <c r="A104" s="40"/>
      <c r="B104" s="41"/>
      <c r="C104" s="214" t="s">
        <v>237</v>
      </c>
      <c r="D104" s="214" t="s">
        <v>172</v>
      </c>
      <c r="E104" s="215" t="s">
        <v>895</v>
      </c>
      <c r="F104" s="216" t="s">
        <v>896</v>
      </c>
      <c r="G104" s="217" t="s">
        <v>455</v>
      </c>
      <c r="H104" s="266"/>
      <c r="I104" s="219"/>
      <c r="J104" s="220">
        <f>ROUND(I104*H104,2)</f>
        <v>0</v>
      </c>
      <c r="K104" s="216" t="s">
        <v>19</v>
      </c>
      <c r="L104" s="46"/>
      <c r="M104" s="221" t="s">
        <v>19</v>
      </c>
      <c r="N104" s="222"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278</v>
      </c>
      <c r="AT104" s="225" t="s">
        <v>172</v>
      </c>
      <c r="AU104" s="225" t="s">
        <v>85</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278</v>
      </c>
      <c r="BM104" s="225" t="s">
        <v>1462</v>
      </c>
    </row>
    <row r="105" s="2" customFormat="1" ht="16.5" customHeight="1">
      <c r="A105" s="40"/>
      <c r="B105" s="41"/>
      <c r="C105" s="214" t="s">
        <v>245</v>
      </c>
      <c r="D105" s="214" t="s">
        <v>172</v>
      </c>
      <c r="E105" s="215" t="s">
        <v>897</v>
      </c>
      <c r="F105" s="216" t="s">
        <v>898</v>
      </c>
      <c r="G105" s="217" t="s">
        <v>805</v>
      </c>
      <c r="H105" s="218">
        <v>9</v>
      </c>
      <c r="I105" s="219"/>
      <c r="J105" s="220">
        <f>ROUND(I105*H105,2)</f>
        <v>0</v>
      </c>
      <c r="K105" s="216" t="s">
        <v>19</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278</v>
      </c>
      <c r="AT105" s="225" t="s">
        <v>172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278</v>
      </c>
      <c r="BM105" s="225" t="s">
        <v>1463</v>
      </c>
    </row>
    <row r="106" s="2" customFormat="1" ht="24.15" customHeight="1">
      <c r="A106" s="40"/>
      <c r="B106" s="41"/>
      <c r="C106" s="214" t="s">
        <v>8</v>
      </c>
      <c r="D106" s="214" t="s">
        <v>172</v>
      </c>
      <c r="E106" s="215" t="s">
        <v>899</v>
      </c>
      <c r="F106" s="216" t="s">
        <v>900</v>
      </c>
      <c r="G106" s="217" t="s">
        <v>805</v>
      </c>
      <c r="H106" s="218">
        <v>9</v>
      </c>
      <c r="I106" s="219"/>
      <c r="J106" s="220">
        <f>ROUND(I106*H106,2)</f>
        <v>0</v>
      </c>
      <c r="K106" s="216" t="s">
        <v>19</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278</v>
      </c>
      <c r="AT106" s="225" t="s">
        <v>172</v>
      </c>
      <c r="AU106" s="225" t="s">
        <v>85</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278</v>
      </c>
      <c r="BM106" s="225" t="s">
        <v>1464</v>
      </c>
    </row>
    <row r="107" s="2" customFormat="1" ht="24.15" customHeight="1">
      <c r="A107" s="40"/>
      <c r="B107" s="41"/>
      <c r="C107" s="214" t="s">
        <v>254</v>
      </c>
      <c r="D107" s="214" t="s">
        <v>172</v>
      </c>
      <c r="E107" s="215" t="s">
        <v>901</v>
      </c>
      <c r="F107" s="216" t="s">
        <v>902</v>
      </c>
      <c r="G107" s="217" t="s">
        <v>805</v>
      </c>
      <c r="H107" s="218">
        <v>9</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278</v>
      </c>
      <c r="AT107" s="225" t="s">
        <v>172</v>
      </c>
      <c r="AU107" s="225" t="s">
        <v>85</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278</v>
      </c>
      <c r="BM107" s="225" t="s">
        <v>1465</v>
      </c>
    </row>
    <row r="108" s="2" customFormat="1" ht="16.5" customHeight="1">
      <c r="A108" s="40"/>
      <c r="B108" s="41"/>
      <c r="C108" s="214" t="s">
        <v>259</v>
      </c>
      <c r="D108" s="214" t="s">
        <v>172</v>
      </c>
      <c r="E108" s="215" t="s">
        <v>903</v>
      </c>
      <c r="F108" s="216" t="s">
        <v>904</v>
      </c>
      <c r="G108" s="217" t="s">
        <v>385</v>
      </c>
      <c r="H108" s="218">
        <v>16.5</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278</v>
      </c>
      <c r="AT108" s="225" t="s">
        <v>172</v>
      </c>
      <c r="AU108" s="225" t="s">
        <v>85</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278</v>
      </c>
      <c r="BM108" s="225" t="s">
        <v>1466</v>
      </c>
    </row>
    <row r="109" s="12" customFormat="1" ht="25.92" customHeight="1">
      <c r="A109" s="12"/>
      <c r="B109" s="198"/>
      <c r="C109" s="199"/>
      <c r="D109" s="200" t="s">
        <v>76</v>
      </c>
      <c r="E109" s="201" t="s">
        <v>123</v>
      </c>
      <c r="F109" s="201" t="s">
        <v>124</v>
      </c>
      <c r="G109" s="199"/>
      <c r="H109" s="199"/>
      <c r="I109" s="202"/>
      <c r="J109" s="20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207</v>
      </c>
      <c r="AT109" s="210" t="s">
        <v>76</v>
      </c>
      <c r="AU109" s="210" t="s">
        <v>77</v>
      </c>
      <c r="AY109" s="209" t="s">
        <v>170</v>
      </c>
      <c r="BK109" s="211">
        <f>SUM(BK110:BK112)</f>
        <v>0</v>
      </c>
    </row>
    <row r="110" s="2" customFormat="1" ht="37.8" customHeight="1">
      <c r="A110" s="40"/>
      <c r="B110" s="41"/>
      <c r="C110" s="214" t="s">
        <v>269</v>
      </c>
      <c r="D110" s="214" t="s">
        <v>172</v>
      </c>
      <c r="E110" s="215" t="s">
        <v>905</v>
      </c>
      <c r="F110" s="216" t="s">
        <v>870</v>
      </c>
      <c r="G110" s="217" t="s">
        <v>871</v>
      </c>
      <c r="H110" s="218">
        <v>1</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177</v>
      </c>
      <c r="AT110" s="225" t="s">
        <v>172</v>
      </c>
      <c r="AU110" s="225" t="s">
        <v>81</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1467</v>
      </c>
    </row>
    <row r="111" s="2" customFormat="1" ht="16.5" customHeight="1">
      <c r="A111" s="40"/>
      <c r="B111" s="41"/>
      <c r="C111" s="214" t="s">
        <v>278</v>
      </c>
      <c r="D111" s="214" t="s">
        <v>172</v>
      </c>
      <c r="E111" s="215" t="s">
        <v>906</v>
      </c>
      <c r="F111" s="216" t="s">
        <v>874</v>
      </c>
      <c r="G111" s="217" t="s">
        <v>875</v>
      </c>
      <c r="H111" s="218">
        <v>16.5</v>
      </c>
      <c r="I111" s="219"/>
      <c r="J111" s="220">
        <f>ROUND(I111*H111,2)</f>
        <v>0</v>
      </c>
      <c r="K111" s="216" t="s">
        <v>19</v>
      </c>
      <c r="L111" s="46"/>
      <c r="M111" s="221" t="s">
        <v>19</v>
      </c>
      <c r="N111" s="222"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177</v>
      </c>
      <c r="AT111" s="225" t="s">
        <v>172</v>
      </c>
      <c r="AU111" s="225" t="s">
        <v>81</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177</v>
      </c>
      <c r="BM111" s="225" t="s">
        <v>1468</v>
      </c>
    </row>
    <row r="112" s="2" customFormat="1" ht="16.5" customHeight="1">
      <c r="A112" s="40"/>
      <c r="B112" s="41"/>
      <c r="C112" s="214" t="s">
        <v>285</v>
      </c>
      <c r="D112" s="214" t="s">
        <v>172</v>
      </c>
      <c r="E112" s="215" t="s">
        <v>907</v>
      </c>
      <c r="F112" s="216" t="s">
        <v>908</v>
      </c>
      <c r="G112" s="217" t="s">
        <v>871</v>
      </c>
      <c r="H112" s="218">
        <v>1</v>
      </c>
      <c r="I112" s="219"/>
      <c r="J112" s="220">
        <f>ROUND(I112*H112,2)</f>
        <v>0</v>
      </c>
      <c r="K112" s="216" t="s">
        <v>19</v>
      </c>
      <c r="L112" s="46"/>
      <c r="M112" s="274" t="s">
        <v>19</v>
      </c>
      <c r="N112" s="275" t="s">
        <v>48</v>
      </c>
      <c r="O112" s="272"/>
      <c r="P112" s="276">
        <f>O112*H112</f>
        <v>0</v>
      </c>
      <c r="Q112" s="276">
        <v>0</v>
      </c>
      <c r="R112" s="276">
        <f>Q112*H112</f>
        <v>0</v>
      </c>
      <c r="S112" s="276">
        <v>0</v>
      </c>
      <c r="T112" s="277">
        <f>S112*H112</f>
        <v>0</v>
      </c>
      <c r="U112" s="40"/>
      <c r="V112" s="40"/>
      <c r="W112" s="40"/>
      <c r="X112" s="40"/>
      <c r="Y112" s="40"/>
      <c r="Z112" s="40"/>
      <c r="AA112" s="40"/>
      <c r="AB112" s="40"/>
      <c r="AC112" s="40"/>
      <c r="AD112" s="40"/>
      <c r="AE112" s="40"/>
      <c r="AR112" s="225" t="s">
        <v>177</v>
      </c>
      <c r="AT112" s="225" t="s">
        <v>172</v>
      </c>
      <c r="AU112" s="225" t="s">
        <v>81</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177</v>
      </c>
      <c r="BM112" s="225" t="s">
        <v>1469</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9M1yvx/S920QNWGMteRuRo2dWS6Y2Ewv2Z7DJlUMOUQKoH5jS43UEp+kZouOvGbYNpD27JjMjwcq5zCXVd7rrg==" hashValue="R6C6OMWX1ab9tnXSTqpZCShXng0qWKz44yAtthNlkvlKSVMFZpCbn8HoKi8lpNc5gVDyPGw619cZpZgkLl2tQA==" algorithmName="SHA-512" password="CC35"/>
  <autoFilter ref="C89:K112"/>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1203</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1470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ROUND((SUM(BE90:BE111)),  2)</f>
        <v>0</v>
      </c>
      <c r="G35" s="40"/>
      <c r="H35" s="40"/>
      <c r="I35" s="159">
        <v>0.20999999999999999</v>
      </c>
      <c r="J35" s="158">
        <f>ROUND(((SUM(BE90:BE111))*I35),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ROUND((SUM(BF90:BF111)),  2)</f>
        <v>0</v>
      </c>
      <c r="G36" s="40"/>
      <c r="H36" s="40"/>
      <c r="I36" s="159">
        <v>0.12</v>
      </c>
      <c r="J36" s="158">
        <f>ROUND(((SUM(BF90:BF111))*I36),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ROUND((SUM(BG90:BG111)),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ROUND((SUM(BH90:BH111)),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ROUND((SUM(BI90:BI111)),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1203</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04 - Vzduchotechnika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146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910</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911</v>
      </c>
      <c r="E66" s="179"/>
      <c r="F66" s="179"/>
      <c r="G66" s="179"/>
      <c r="H66" s="179"/>
      <c r="I66" s="179"/>
      <c r="J66" s="180">
        <f>J94</f>
        <v>0</v>
      </c>
      <c r="K66" s="177"/>
      <c r="L66" s="181"/>
      <c r="S66" s="9"/>
      <c r="T66" s="9"/>
      <c r="U66" s="9"/>
      <c r="V66" s="9"/>
      <c r="W66" s="9"/>
      <c r="X66" s="9"/>
      <c r="Y66" s="9"/>
      <c r="Z66" s="9"/>
      <c r="AA66" s="9"/>
      <c r="AB66" s="9"/>
      <c r="AC66" s="9"/>
      <c r="AD66" s="9"/>
      <c r="AE66" s="9"/>
    </row>
    <row r="67" s="10" customFormat="1" ht="19.92" customHeight="1">
      <c r="A67" s="10"/>
      <c r="B67" s="182"/>
      <c r="C67" s="127"/>
      <c r="D67" s="183" t="s">
        <v>912</v>
      </c>
      <c r="E67" s="184"/>
      <c r="F67" s="184"/>
      <c r="G67" s="184"/>
      <c r="H67" s="184"/>
      <c r="I67" s="184"/>
      <c r="J67" s="185">
        <f>J95</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913</v>
      </c>
      <c r="E68" s="179"/>
      <c r="F68" s="179"/>
      <c r="G68" s="179"/>
      <c r="H68" s="179"/>
      <c r="I68" s="179"/>
      <c r="J68" s="180">
        <f>J106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155</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Jednotky J 2. - 10.NP, studovny 1. - 10.NP a WC u recepce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127</v>
      </c>
      <c r="D79" s="24"/>
      <c r="E79" s="24"/>
      <c r="F79" s="24"/>
      <c r="G79" s="24"/>
      <c r="H79" s="24"/>
      <c r="I79" s="24"/>
      <c r="J79" s="24"/>
      <c r="K79" s="24"/>
      <c r="L79" s="22"/>
    </row>
    <row r="80" s="2" customFormat="1" ht="16.5" customHeight="1">
      <c r="A80" s="40"/>
      <c r="B80" s="41"/>
      <c r="C80" s="42"/>
      <c r="D80" s="42"/>
      <c r="E80" s="171" t="s">
        <v>1203</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129</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04 - Vzduchotechnika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7. 7. 2025</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33</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38</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156</v>
      </c>
      <c r="D89" s="190" t="s">
        <v>62</v>
      </c>
      <c r="E89" s="190" t="s">
        <v>58</v>
      </c>
      <c r="F89" s="190" t="s">
        <v>59</v>
      </c>
      <c r="G89" s="190" t="s">
        <v>157</v>
      </c>
      <c r="H89" s="190" t="s">
        <v>158</v>
      </c>
      <c r="I89" s="190" t="s">
        <v>159</v>
      </c>
      <c r="J89" s="190" t="s">
        <v>133</v>
      </c>
      <c r="K89" s="191" t="s">
        <v>160</v>
      </c>
      <c r="L89" s="192"/>
      <c r="M89" s="94" t="s">
        <v>19</v>
      </c>
      <c r="N89" s="95" t="s">
        <v>47</v>
      </c>
      <c r="O89" s="95" t="s">
        <v>161</v>
      </c>
      <c r="P89" s="95" t="s">
        <v>162</v>
      </c>
      <c r="Q89" s="95" t="s">
        <v>163</v>
      </c>
      <c r="R89" s="95" t="s">
        <v>164</v>
      </c>
      <c r="S89" s="95" t="s">
        <v>165</v>
      </c>
      <c r="T89" s="96" t="s">
        <v>166</v>
      </c>
      <c r="U89" s="187"/>
      <c r="V89" s="187"/>
      <c r="W89" s="187"/>
      <c r="X89" s="187"/>
      <c r="Y89" s="187"/>
      <c r="Z89" s="187"/>
      <c r="AA89" s="187"/>
      <c r="AB89" s="187"/>
      <c r="AC89" s="187"/>
      <c r="AD89" s="187"/>
      <c r="AE89" s="187"/>
    </row>
    <row r="90" s="2" customFormat="1" ht="22.8" customHeight="1">
      <c r="A90" s="40"/>
      <c r="B90" s="41"/>
      <c r="C90" s="101" t="s">
        <v>167</v>
      </c>
      <c r="D90" s="42"/>
      <c r="E90" s="42"/>
      <c r="F90" s="42"/>
      <c r="G90" s="42"/>
      <c r="H90" s="42"/>
      <c r="I90" s="42"/>
      <c r="J90" s="193">
        <f>BK90</f>
        <v>0</v>
      </c>
      <c r="K90" s="42"/>
      <c r="L90" s="46"/>
      <c r="M90" s="97"/>
      <c r="N90" s="194"/>
      <c r="O90" s="98"/>
      <c r="P90" s="195">
        <f>P91+P94+P106</f>
        <v>0</v>
      </c>
      <c r="Q90" s="98"/>
      <c r="R90" s="195">
        <f>R91+R94+R106</f>
        <v>0</v>
      </c>
      <c r="S90" s="98"/>
      <c r="T90" s="196">
        <f>T91+T94+T106</f>
        <v>0</v>
      </c>
      <c r="U90" s="40"/>
      <c r="V90" s="40"/>
      <c r="W90" s="40"/>
      <c r="X90" s="40"/>
      <c r="Y90" s="40"/>
      <c r="Z90" s="40"/>
      <c r="AA90" s="40"/>
      <c r="AB90" s="40"/>
      <c r="AC90" s="40"/>
      <c r="AD90" s="40"/>
      <c r="AE90" s="40"/>
      <c r="AT90" s="19" t="s">
        <v>76</v>
      </c>
      <c r="AU90" s="19" t="s">
        <v>134</v>
      </c>
      <c r="BK90" s="197">
        <f>BK91+BK94+BK106</f>
        <v>0</v>
      </c>
    </row>
    <row r="91" s="12" customFormat="1" ht="25.92" customHeight="1">
      <c r="A91" s="12"/>
      <c r="B91" s="198"/>
      <c r="C91" s="199"/>
      <c r="D91" s="200" t="s">
        <v>76</v>
      </c>
      <c r="E91" s="201" t="s">
        <v>359</v>
      </c>
      <c r="F91" s="201" t="s">
        <v>360</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81</v>
      </c>
      <c r="AT91" s="210" t="s">
        <v>76</v>
      </c>
      <c r="AU91" s="210" t="s">
        <v>77</v>
      </c>
      <c r="AY91" s="209" t="s">
        <v>170</v>
      </c>
      <c r="BK91" s="211">
        <f>BK92</f>
        <v>0</v>
      </c>
    </row>
    <row r="92" s="12" customFormat="1" ht="22.8" customHeight="1">
      <c r="A92" s="12"/>
      <c r="B92" s="198"/>
      <c r="C92" s="199"/>
      <c r="D92" s="200" t="s">
        <v>76</v>
      </c>
      <c r="E92" s="212" t="s">
        <v>814</v>
      </c>
      <c r="F92" s="212" t="s">
        <v>914</v>
      </c>
      <c r="G92" s="199"/>
      <c r="H92" s="199"/>
      <c r="I92" s="202"/>
      <c r="J92" s="213">
        <f>BK92</f>
        <v>0</v>
      </c>
      <c r="K92" s="199"/>
      <c r="L92" s="204"/>
      <c r="M92" s="205"/>
      <c r="N92" s="206"/>
      <c r="O92" s="206"/>
      <c r="P92" s="207">
        <f>P93</f>
        <v>0</v>
      </c>
      <c r="Q92" s="206"/>
      <c r="R92" s="207">
        <f>R93</f>
        <v>0</v>
      </c>
      <c r="S92" s="206"/>
      <c r="T92" s="208">
        <f>T93</f>
        <v>0</v>
      </c>
      <c r="U92" s="12"/>
      <c r="V92" s="12"/>
      <c r="W92" s="12"/>
      <c r="X92" s="12"/>
      <c r="Y92" s="12"/>
      <c r="Z92" s="12"/>
      <c r="AA92" s="12"/>
      <c r="AB92" s="12"/>
      <c r="AC92" s="12"/>
      <c r="AD92" s="12"/>
      <c r="AE92" s="12"/>
      <c r="AR92" s="209" t="s">
        <v>81</v>
      </c>
      <c r="AT92" s="210" t="s">
        <v>76</v>
      </c>
      <c r="AU92" s="210" t="s">
        <v>81</v>
      </c>
      <c r="AY92" s="209" t="s">
        <v>170</v>
      </c>
      <c r="BK92" s="211">
        <f>BK93</f>
        <v>0</v>
      </c>
    </row>
    <row r="93" s="2" customFormat="1" ht="24.15" customHeight="1">
      <c r="A93" s="40"/>
      <c r="B93" s="41"/>
      <c r="C93" s="214" t="s">
        <v>81</v>
      </c>
      <c r="D93" s="214" t="s">
        <v>172</v>
      </c>
      <c r="E93" s="215" t="s">
        <v>915</v>
      </c>
      <c r="F93" s="216" t="s">
        <v>916</v>
      </c>
      <c r="G93" s="217" t="s">
        <v>917</v>
      </c>
      <c r="H93" s="218">
        <v>2</v>
      </c>
      <c r="I93" s="219"/>
      <c r="J93" s="220">
        <f>ROUND(I93*H93,2)</f>
        <v>0</v>
      </c>
      <c r="K93" s="216" t="s">
        <v>19</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85</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1471</v>
      </c>
    </row>
    <row r="94" s="12" customFormat="1" ht="25.92" customHeight="1">
      <c r="A94" s="12"/>
      <c r="B94" s="198"/>
      <c r="C94" s="199"/>
      <c r="D94" s="200" t="s">
        <v>76</v>
      </c>
      <c r="E94" s="201" t="s">
        <v>918</v>
      </c>
      <c r="F94" s="201" t="s">
        <v>19</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76</v>
      </c>
      <c r="AU94" s="210" t="s">
        <v>77</v>
      </c>
      <c r="AY94" s="209" t="s">
        <v>170</v>
      </c>
      <c r="BK94" s="211">
        <f>BK95</f>
        <v>0</v>
      </c>
    </row>
    <row r="95" s="12" customFormat="1" ht="22.8" customHeight="1">
      <c r="A95" s="12"/>
      <c r="B95" s="198"/>
      <c r="C95" s="199"/>
      <c r="D95" s="200" t="s">
        <v>76</v>
      </c>
      <c r="E95" s="212" t="s">
        <v>919</v>
      </c>
      <c r="F95" s="212" t="s">
        <v>920</v>
      </c>
      <c r="G95" s="199"/>
      <c r="H95" s="199"/>
      <c r="I95" s="202"/>
      <c r="J95" s="213">
        <f>BK95</f>
        <v>0</v>
      </c>
      <c r="K95" s="199"/>
      <c r="L95" s="204"/>
      <c r="M95" s="205"/>
      <c r="N95" s="206"/>
      <c r="O95" s="206"/>
      <c r="P95" s="207">
        <f>SUM(P96:P105)</f>
        <v>0</v>
      </c>
      <c r="Q95" s="206"/>
      <c r="R95" s="207">
        <f>SUM(R96:R105)</f>
        <v>0</v>
      </c>
      <c r="S95" s="206"/>
      <c r="T95" s="208">
        <f>SUM(T96:T105)</f>
        <v>0</v>
      </c>
      <c r="U95" s="12"/>
      <c r="V95" s="12"/>
      <c r="W95" s="12"/>
      <c r="X95" s="12"/>
      <c r="Y95" s="12"/>
      <c r="Z95" s="12"/>
      <c r="AA95" s="12"/>
      <c r="AB95" s="12"/>
      <c r="AC95" s="12"/>
      <c r="AD95" s="12"/>
      <c r="AE95" s="12"/>
      <c r="AR95" s="209" t="s">
        <v>85</v>
      </c>
      <c r="AT95" s="210" t="s">
        <v>76</v>
      </c>
      <c r="AU95" s="210" t="s">
        <v>81</v>
      </c>
      <c r="AY95" s="209" t="s">
        <v>170</v>
      </c>
      <c r="BK95" s="211">
        <f>SUM(BK96:BK105)</f>
        <v>0</v>
      </c>
    </row>
    <row r="96" s="2" customFormat="1" ht="37.8" customHeight="1">
      <c r="A96" s="40"/>
      <c r="B96" s="41"/>
      <c r="C96" s="255" t="s">
        <v>85</v>
      </c>
      <c r="D96" s="255" t="s">
        <v>382</v>
      </c>
      <c r="E96" s="256" t="s">
        <v>921</v>
      </c>
      <c r="F96" s="257" t="s">
        <v>922</v>
      </c>
      <c r="G96" s="258" t="s">
        <v>805</v>
      </c>
      <c r="H96" s="259">
        <v>4</v>
      </c>
      <c r="I96" s="260"/>
      <c r="J96" s="261">
        <f>ROUND(I96*H96,2)</f>
        <v>0</v>
      </c>
      <c r="K96" s="257" t="s">
        <v>19</v>
      </c>
      <c r="L96" s="262"/>
      <c r="M96" s="263" t="s">
        <v>19</v>
      </c>
      <c r="N96" s="264" t="s">
        <v>48</v>
      </c>
      <c r="O96" s="86"/>
      <c r="P96" s="223">
        <f>O96*H96</f>
        <v>0</v>
      </c>
      <c r="Q96" s="223">
        <v>0</v>
      </c>
      <c r="R96" s="223">
        <f>Q96*H96</f>
        <v>0</v>
      </c>
      <c r="S96" s="223">
        <v>0</v>
      </c>
      <c r="T96" s="224">
        <f>S96*H96</f>
        <v>0</v>
      </c>
      <c r="U96" s="40"/>
      <c r="V96" s="40"/>
      <c r="W96" s="40"/>
      <c r="X96" s="40"/>
      <c r="Y96" s="40"/>
      <c r="Z96" s="40"/>
      <c r="AA96" s="40"/>
      <c r="AB96" s="40"/>
      <c r="AC96" s="40"/>
      <c r="AD96" s="40"/>
      <c r="AE96" s="40"/>
      <c r="AR96" s="225" t="s">
        <v>386</v>
      </c>
      <c r="AT96" s="225" t="s">
        <v>382</v>
      </c>
      <c r="AU96" s="225" t="s">
        <v>85</v>
      </c>
      <c r="AY96" s="19" t="s">
        <v>170</v>
      </c>
      <c r="BE96" s="226">
        <f>IF(N96="základní",J96,0)</f>
        <v>0</v>
      </c>
      <c r="BF96" s="226">
        <f>IF(N96="snížená",J96,0)</f>
        <v>0</v>
      </c>
      <c r="BG96" s="226">
        <f>IF(N96="zákl. přenesená",J96,0)</f>
        <v>0</v>
      </c>
      <c r="BH96" s="226">
        <f>IF(N96="sníž. přenesená",J96,0)</f>
        <v>0</v>
      </c>
      <c r="BI96" s="226">
        <f>IF(N96="nulová",J96,0)</f>
        <v>0</v>
      </c>
      <c r="BJ96" s="19" t="s">
        <v>81</v>
      </c>
      <c r="BK96" s="226">
        <f>ROUND(I96*H96,2)</f>
        <v>0</v>
      </c>
      <c r="BL96" s="19" t="s">
        <v>278</v>
      </c>
      <c r="BM96" s="225" t="s">
        <v>1472</v>
      </c>
    </row>
    <row r="97" s="2" customFormat="1" ht="49.05" customHeight="1">
      <c r="A97" s="40"/>
      <c r="B97" s="41"/>
      <c r="C97" s="255" t="s">
        <v>114</v>
      </c>
      <c r="D97" s="255" t="s">
        <v>382</v>
      </c>
      <c r="E97" s="256" t="s">
        <v>923</v>
      </c>
      <c r="F97" s="257" t="s">
        <v>924</v>
      </c>
      <c r="G97" s="258" t="s">
        <v>805</v>
      </c>
      <c r="H97" s="259">
        <v>4</v>
      </c>
      <c r="I97" s="260"/>
      <c r="J97" s="261">
        <f>ROUND(I97*H97,2)</f>
        <v>0</v>
      </c>
      <c r="K97" s="257" t="s">
        <v>19</v>
      </c>
      <c r="L97" s="262"/>
      <c r="M97" s="263" t="s">
        <v>19</v>
      </c>
      <c r="N97" s="264"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386</v>
      </c>
      <c r="AT97" s="225" t="s">
        <v>382</v>
      </c>
      <c r="AU97" s="225" t="s">
        <v>85</v>
      </c>
      <c r="AY97" s="19" t="s">
        <v>170</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278</v>
      </c>
      <c r="BM97" s="225" t="s">
        <v>1473</v>
      </c>
    </row>
    <row r="98" s="2" customFormat="1" ht="16.5" customHeight="1">
      <c r="A98" s="40"/>
      <c r="B98" s="41"/>
      <c r="C98" s="255" t="s">
        <v>177</v>
      </c>
      <c r="D98" s="255" t="s">
        <v>382</v>
      </c>
      <c r="E98" s="256" t="s">
        <v>925</v>
      </c>
      <c r="F98" s="257" t="s">
        <v>926</v>
      </c>
      <c r="G98" s="258" t="s">
        <v>385</v>
      </c>
      <c r="H98" s="259">
        <v>10</v>
      </c>
      <c r="I98" s="260"/>
      <c r="J98" s="261">
        <f>ROUND(I98*H98,2)</f>
        <v>0</v>
      </c>
      <c r="K98" s="257" t="s">
        <v>19</v>
      </c>
      <c r="L98" s="262"/>
      <c r="M98" s="263" t="s">
        <v>19</v>
      </c>
      <c r="N98" s="264"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386</v>
      </c>
      <c r="AT98" s="225" t="s">
        <v>382</v>
      </c>
      <c r="AU98" s="225" t="s">
        <v>85</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278</v>
      </c>
      <c r="BM98" s="225" t="s">
        <v>1474</v>
      </c>
    </row>
    <row r="99" s="2" customFormat="1" ht="16.5" customHeight="1">
      <c r="A99" s="40"/>
      <c r="B99" s="41"/>
      <c r="C99" s="255" t="s">
        <v>207</v>
      </c>
      <c r="D99" s="255" t="s">
        <v>382</v>
      </c>
      <c r="E99" s="256" t="s">
        <v>927</v>
      </c>
      <c r="F99" s="257" t="s">
        <v>928</v>
      </c>
      <c r="G99" s="258" t="s">
        <v>805</v>
      </c>
      <c r="H99" s="259">
        <v>8</v>
      </c>
      <c r="I99" s="260"/>
      <c r="J99" s="261">
        <f>ROUND(I99*H99,2)</f>
        <v>0</v>
      </c>
      <c r="K99" s="257" t="s">
        <v>19</v>
      </c>
      <c r="L99" s="262"/>
      <c r="M99" s="263" t="s">
        <v>19</v>
      </c>
      <c r="N99" s="264"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386</v>
      </c>
      <c r="AT99" s="225" t="s">
        <v>382</v>
      </c>
      <c r="AU99" s="225" t="s">
        <v>85</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278</v>
      </c>
      <c r="BM99" s="225" t="s">
        <v>1475</v>
      </c>
    </row>
    <row r="100" s="2" customFormat="1" ht="16.5" customHeight="1">
      <c r="A100" s="40"/>
      <c r="B100" s="41"/>
      <c r="C100" s="255" t="s">
        <v>203</v>
      </c>
      <c r="D100" s="255" t="s">
        <v>382</v>
      </c>
      <c r="E100" s="256" t="s">
        <v>929</v>
      </c>
      <c r="F100" s="257" t="s">
        <v>930</v>
      </c>
      <c r="G100" s="258" t="s">
        <v>385</v>
      </c>
      <c r="H100" s="259">
        <v>5</v>
      </c>
      <c r="I100" s="260"/>
      <c r="J100" s="261">
        <f>ROUND(I100*H100,2)</f>
        <v>0</v>
      </c>
      <c r="K100" s="257" t="s">
        <v>19</v>
      </c>
      <c r="L100" s="262"/>
      <c r="M100" s="263" t="s">
        <v>19</v>
      </c>
      <c r="N100" s="264"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386</v>
      </c>
      <c r="AT100" s="225" t="s">
        <v>382</v>
      </c>
      <c r="AU100" s="225" t="s">
        <v>85</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278</v>
      </c>
      <c r="BM100" s="225" t="s">
        <v>1476</v>
      </c>
    </row>
    <row r="101" s="2" customFormat="1" ht="90" customHeight="1">
      <c r="A101" s="40"/>
      <c r="B101" s="41"/>
      <c r="C101" s="255" t="s">
        <v>220</v>
      </c>
      <c r="D101" s="255" t="s">
        <v>382</v>
      </c>
      <c r="E101" s="256" t="s">
        <v>931</v>
      </c>
      <c r="F101" s="257" t="s">
        <v>932</v>
      </c>
      <c r="G101" s="258" t="s">
        <v>805</v>
      </c>
      <c r="H101" s="259">
        <v>4</v>
      </c>
      <c r="I101" s="260"/>
      <c r="J101" s="261">
        <f>ROUND(I101*H101,2)</f>
        <v>0</v>
      </c>
      <c r="K101" s="257" t="s">
        <v>19</v>
      </c>
      <c r="L101" s="262"/>
      <c r="M101" s="263" t="s">
        <v>19</v>
      </c>
      <c r="N101" s="264" t="s">
        <v>48</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386</v>
      </c>
      <c r="AT101" s="225" t="s">
        <v>382</v>
      </c>
      <c r="AU101" s="225" t="s">
        <v>85</v>
      </c>
      <c r="AY101" s="19" t="s">
        <v>170</v>
      </c>
      <c r="BE101" s="226">
        <f>IF(N101="základní",J101,0)</f>
        <v>0</v>
      </c>
      <c r="BF101" s="226">
        <f>IF(N101="snížená",J101,0)</f>
        <v>0</v>
      </c>
      <c r="BG101" s="226">
        <f>IF(N101="zákl. přenesená",J101,0)</f>
        <v>0</v>
      </c>
      <c r="BH101" s="226">
        <f>IF(N101="sníž. přenesená",J101,0)</f>
        <v>0</v>
      </c>
      <c r="BI101" s="226">
        <f>IF(N101="nulová",J101,0)</f>
        <v>0</v>
      </c>
      <c r="BJ101" s="19" t="s">
        <v>81</v>
      </c>
      <c r="BK101" s="226">
        <f>ROUND(I101*H101,2)</f>
        <v>0</v>
      </c>
      <c r="BL101" s="19" t="s">
        <v>278</v>
      </c>
      <c r="BM101" s="225" t="s">
        <v>1477</v>
      </c>
    </row>
    <row r="102" s="2" customFormat="1" ht="33" customHeight="1">
      <c r="A102" s="40"/>
      <c r="B102" s="41"/>
      <c r="C102" s="255" t="s">
        <v>226</v>
      </c>
      <c r="D102" s="255" t="s">
        <v>382</v>
      </c>
      <c r="E102" s="256" t="s">
        <v>933</v>
      </c>
      <c r="F102" s="257" t="s">
        <v>934</v>
      </c>
      <c r="G102" s="258" t="s">
        <v>805</v>
      </c>
      <c r="H102" s="259">
        <v>4</v>
      </c>
      <c r="I102" s="260"/>
      <c r="J102" s="261">
        <f>ROUND(I102*H102,2)</f>
        <v>0</v>
      </c>
      <c r="K102" s="257" t="s">
        <v>19</v>
      </c>
      <c r="L102" s="262"/>
      <c r="M102" s="263" t="s">
        <v>19</v>
      </c>
      <c r="N102" s="264"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386</v>
      </c>
      <c r="AT102" s="225" t="s">
        <v>382</v>
      </c>
      <c r="AU102" s="225" t="s">
        <v>85</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278</v>
      </c>
      <c r="BM102" s="225" t="s">
        <v>1478</v>
      </c>
    </row>
    <row r="103" s="2" customFormat="1" ht="21.75" customHeight="1">
      <c r="A103" s="40"/>
      <c r="B103" s="41"/>
      <c r="C103" s="255" t="s">
        <v>232</v>
      </c>
      <c r="D103" s="255" t="s">
        <v>382</v>
      </c>
      <c r="E103" s="256" t="s">
        <v>935</v>
      </c>
      <c r="F103" s="257" t="s">
        <v>936</v>
      </c>
      <c r="G103" s="258" t="s">
        <v>805</v>
      </c>
      <c r="H103" s="259">
        <v>4</v>
      </c>
      <c r="I103" s="260"/>
      <c r="J103" s="261">
        <f>ROUND(I103*H103,2)</f>
        <v>0</v>
      </c>
      <c r="K103" s="257" t="s">
        <v>19</v>
      </c>
      <c r="L103" s="262"/>
      <c r="M103" s="263" t="s">
        <v>19</v>
      </c>
      <c r="N103" s="264" t="s">
        <v>48</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386</v>
      </c>
      <c r="AT103" s="225" t="s">
        <v>382</v>
      </c>
      <c r="AU103" s="225" t="s">
        <v>85</v>
      </c>
      <c r="AY103" s="19" t="s">
        <v>170</v>
      </c>
      <c r="BE103" s="226">
        <f>IF(N103="základní",J103,0)</f>
        <v>0</v>
      </c>
      <c r="BF103" s="226">
        <f>IF(N103="snížená",J103,0)</f>
        <v>0</v>
      </c>
      <c r="BG103" s="226">
        <f>IF(N103="zákl. přenesená",J103,0)</f>
        <v>0</v>
      </c>
      <c r="BH103" s="226">
        <f>IF(N103="sníž. přenesená",J103,0)</f>
        <v>0</v>
      </c>
      <c r="BI103" s="226">
        <f>IF(N103="nulová",J103,0)</f>
        <v>0</v>
      </c>
      <c r="BJ103" s="19" t="s">
        <v>81</v>
      </c>
      <c r="BK103" s="226">
        <f>ROUND(I103*H103,2)</f>
        <v>0</v>
      </c>
      <c r="BL103" s="19" t="s">
        <v>278</v>
      </c>
      <c r="BM103" s="225" t="s">
        <v>1479</v>
      </c>
    </row>
    <row r="104" s="2" customFormat="1" ht="16.5" customHeight="1">
      <c r="A104" s="40"/>
      <c r="B104" s="41"/>
      <c r="C104" s="255" t="s">
        <v>237</v>
      </c>
      <c r="D104" s="255" t="s">
        <v>382</v>
      </c>
      <c r="E104" s="256" t="s">
        <v>937</v>
      </c>
      <c r="F104" s="257" t="s">
        <v>938</v>
      </c>
      <c r="G104" s="258" t="s">
        <v>805</v>
      </c>
      <c r="H104" s="259">
        <v>4</v>
      </c>
      <c r="I104" s="260"/>
      <c r="J104" s="261">
        <f>ROUND(I104*H104,2)</f>
        <v>0</v>
      </c>
      <c r="K104" s="257" t="s">
        <v>19</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386</v>
      </c>
      <c r="AT104" s="225" t="s">
        <v>382</v>
      </c>
      <c r="AU104" s="225" t="s">
        <v>85</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278</v>
      </c>
      <c r="BM104" s="225" t="s">
        <v>1480</v>
      </c>
    </row>
    <row r="105" s="2" customFormat="1" ht="44.25" customHeight="1">
      <c r="A105" s="40"/>
      <c r="B105" s="41"/>
      <c r="C105" s="255" t="s">
        <v>245</v>
      </c>
      <c r="D105" s="255" t="s">
        <v>382</v>
      </c>
      <c r="E105" s="256" t="s">
        <v>939</v>
      </c>
      <c r="F105" s="257" t="s">
        <v>940</v>
      </c>
      <c r="G105" s="258" t="s">
        <v>455</v>
      </c>
      <c r="H105" s="278"/>
      <c r="I105" s="260"/>
      <c r="J105" s="261">
        <f>ROUND(I105*H105,2)</f>
        <v>0</v>
      </c>
      <c r="K105" s="257" t="s">
        <v>19</v>
      </c>
      <c r="L105" s="262"/>
      <c r="M105" s="263" t="s">
        <v>19</v>
      </c>
      <c r="N105" s="264"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386</v>
      </c>
      <c r="AT105" s="225" t="s">
        <v>382</v>
      </c>
      <c r="AU105" s="225" t="s">
        <v>85</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278</v>
      </c>
      <c r="BM105" s="225" t="s">
        <v>1481</v>
      </c>
    </row>
    <row r="106" s="12" customFormat="1" ht="25.92" customHeight="1">
      <c r="A106" s="12"/>
      <c r="B106" s="198"/>
      <c r="C106" s="199"/>
      <c r="D106" s="200" t="s">
        <v>76</v>
      </c>
      <c r="E106" s="201" t="s">
        <v>123</v>
      </c>
      <c r="F106" s="201" t="s">
        <v>941</v>
      </c>
      <c r="G106" s="199"/>
      <c r="H106" s="199"/>
      <c r="I106" s="202"/>
      <c r="J106" s="203">
        <f>BK106</f>
        <v>0</v>
      </c>
      <c r="K106" s="199"/>
      <c r="L106" s="204"/>
      <c r="M106" s="205"/>
      <c r="N106" s="206"/>
      <c r="O106" s="206"/>
      <c r="P106" s="207">
        <f>SUM(P107:P111)</f>
        <v>0</v>
      </c>
      <c r="Q106" s="206"/>
      <c r="R106" s="207">
        <f>SUM(R107:R111)</f>
        <v>0</v>
      </c>
      <c r="S106" s="206"/>
      <c r="T106" s="208">
        <f>SUM(T107:T111)</f>
        <v>0</v>
      </c>
      <c r="U106" s="12"/>
      <c r="V106" s="12"/>
      <c r="W106" s="12"/>
      <c r="X106" s="12"/>
      <c r="Y106" s="12"/>
      <c r="Z106" s="12"/>
      <c r="AA106" s="12"/>
      <c r="AB106" s="12"/>
      <c r="AC106" s="12"/>
      <c r="AD106" s="12"/>
      <c r="AE106" s="12"/>
      <c r="AR106" s="209" t="s">
        <v>207</v>
      </c>
      <c r="AT106" s="210" t="s">
        <v>76</v>
      </c>
      <c r="AU106" s="210" t="s">
        <v>77</v>
      </c>
      <c r="AY106" s="209" t="s">
        <v>170</v>
      </c>
      <c r="BK106" s="211">
        <f>SUM(BK107:BK111)</f>
        <v>0</v>
      </c>
    </row>
    <row r="107" s="2" customFormat="1" ht="16.5" customHeight="1">
      <c r="A107" s="40"/>
      <c r="B107" s="41"/>
      <c r="C107" s="214" t="s">
        <v>8</v>
      </c>
      <c r="D107" s="214" t="s">
        <v>172</v>
      </c>
      <c r="E107" s="215" t="s">
        <v>942</v>
      </c>
      <c r="F107" s="216" t="s">
        <v>943</v>
      </c>
      <c r="G107" s="217" t="s">
        <v>871</v>
      </c>
      <c r="H107" s="218">
        <v>1</v>
      </c>
      <c r="I107" s="219"/>
      <c r="J107" s="220">
        <f>ROUND(I107*H107,2)</f>
        <v>0</v>
      </c>
      <c r="K107" s="216" t="s">
        <v>19</v>
      </c>
      <c r="L107" s="46"/>
      <c r="M107" s="221" t="s">
        <v>19</v>
      </c>
      <c r="N107" s="222"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177</v>
      </c>
      <c r="AT107" s="225" t="s">
        <v>172</v>
      </c>
      <c r="AU107" s="225" t="s">
        <v>81</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177</v>
      </c>
      <c r="BM107" s="225" t="s">
        <v>1482</v>
      </c>
    </row>
    <row r="108" s="2" customFormat="1" ht="16.5" customHeight="1">
      <c r="A108" s="40"/>
      <c r="B108" s="41"/>
      <c r="C108" s="214" t="s">
        <v>254</v>
      </c>
      <c r="D108" s="214" t="s">
        <v>172</v>
      </c>
      <c r="E108" s="215" t="s">
        <v>944</v>
      </c>
      <c r="F108" s="216" t="s">
        <v>945</v>
      </c>
      <c r="G108" s="217" t="s">
        <v>946</v>
      </c>
      <c r="H108" s="218">
        <v>3</v>
      </c>
      <c r="I108" s="219"/>
      <c r="J108" s="220">
        <f>ROUND(I108*H108,2)</f>
        <v>0</v>
      </c>
      <c r="K108" s="216" t="s">
        <v>19</v>
      </c>
      <c r="L108" s="46"/>
      <c r="M108" s="221" t="s">
        <v>19</v>
      </c>
      <c r="N108" s="222" t="s">
        <v>48</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177</v>
      </c>
      <c r="AT108" s="225" t="s">
        <v>172</v>
      </c>
      <c r="AU108" s="225" t="s">
        <v>81</v>
      </c>
      <c r="AY108" s="19" t="s">
        <v>170</v>
      </c>
      <c r="BE108" s="226">
        <f>IF(N108="základní",J108,0)</f>
        <v>0</v>
      </c>
      <c r="BF108" s="226">
        <f>IF(N108="snížená",J108,0)</f>
        <v>0</v>
      </c>
      <c r="BG108" s="226">
        <f>IF(N108="zákl. přenesená",J108,0)</f>
        <v>0</v>
      </c>
      <c r="BH108" s="226">
        <f>IF(N108="sníž. přenesená",J108,0)</f>
        <v>0</v>
      </c>
      <c r="BI108" s="226">
        <f>IF(N108="nulová",J108,0)</f>
        <v>0</v>
      </c>
      <c r="BJ108" s="19" t="s">
        <v>81</v>
      </c>
      <c r="BK108" s="226">
        <f>ROUND(I108*H108,2)</f>
        <v>0</v>
      </c>
      <c r="BL108" s="19" t="s">
        <v>177</v>
      </c>
      <c r="BM108" s="225" t="s">
        <v>1483</v>
      </c>
    </row>
    <row r="109" s="2" customFormat="1" ht="37.8" customHeight="1">
      <c r="A109" s="40"/>
      <c r="B109" s="41"/>
      <c r="C109" s="214" t="s">
        <v>259</v>
      </c>
      <c r="D109" s="214" t="s">
        <v>172</v>
      </c>
      <c r="E109" s="215" t="s">
        <v>947</v>
      </c>
      <c r="F109" s="216" t="s">
        <v>870</v>
      </c>
      <c r="G109" s="217" t="s">
        <v>871</v>
      </c>
      <c r="H109" s="218">
        <v>1</v>
      </c>
      <c r="I109" s="219"/>
      <c r="J109" s="220">
        <f>ROUND(I109*H109,2)</f>
        <v>0</v>
      </c>
      <c r="K109" s="216" t="s">
        <v>19</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177</v>
      </c>
      <c r="AT109" s="225" t="s">
        <v>172</v>
      </c>
      <c r="AU109" s="225" t="s">
        <v>81</v>
      </c>
      <c r="AY109" s="19" t="s">
        <v>170</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177</v>
      </c>
      <c r="BM109" s="225" t="s">
        <v>1484</v>
      </c>
    </row>
    <row r="110" s="2" customFormat="1" ht="24.15" customHeight="1">
      <c r="A110" s="40"/>
      <c r="B110" s="41"/>
      <c r="C110" s="214" t="s">
        <v>269</v>
      </c>
      <c r="D110" s="214" t="s">
        <v>172</v>
      </c>
      <c r="E110" s="215" t="s">
        <v>948</v>
      </c>
      <c r="F110" s="216" t="s">
        <v>949</v>
      </c>
      <c r="G110" s="217" t="s">
        <v>875</v>
      </c>
      <c r="H110" s="218">
        <v>15</v>
      </c>
      <c r="I110" s="219"/>
      <c r="J110" s="220">
        <f>ROUND(I110*H110,2)</f>
        <v>0</v>
      </c>
      <c r="K110" s="216" t="s">
        <v>19</v>
      </c>
      <c r="L110" s="46"/>
      <c r="M110" s="221" t="s">
        <v>19</v>
      </c>
      <c r="N110" s="222" t="s">
        <v>48</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177</v>
      </c>
      <c r="AT110" s="225" t="s">
        <v>172</v>
      </c>
      <c r="AU110" s="225" t="s">
        <v>81</v>
      </c>
      <c r="AY110" s="19" t="s">
        <v>170</v>
      </c>
      <c r="BE110" s="226">
        <f>IF(N110="základní",J110,0)</f>
        <v>0</v>
      </c>
      <c r="BF110" s="226">
        <f>IF(N110="snížená",J110,0)</f>
        <v>0</v>
      </c>
      <c r="BG110" s="226">
        <f>IF(N110="zákl. přenesená",J110,0)</f>
        <v>0</v>
      </c>
      <c r="BH110" s="226">
        <f>IF(N110="sníž. přenesená",J110,0)</f>
        <v>0</v>
      </c>
      <c r="BI110" s="226">
        <f>IF(N110="nulová",J110,0)</f>
        <v>0</v>
      </c>
      <c r="BJ110" s="19" t="s">
        <v>81</v>
      </c>
      <c r="BK110" s="226">
        <f>ROUND(I110*H110,2)</f>
        <v>0</v>
      </c>
      <c r="BL110" s="19" t="s">
        <v>177</v>
      </c>
      <c r="BM110" s="225" t="s">
        <v>1485</v>
      </c>
    </row>
    <row r="111" s="2" customFormat="1" ht="24.15" customHeight="1">
      <c r="A111" s="40"/>
      <c r="B111" s="41"/>
      <c r="C111" s="214" t="s">
        <v>278</v>
      </c>
      <c r="D111" s="214" t="s">
        <v>172</v>
      </c>
      <c r="E111" s="215" t="s">
        <v>950</v>
      </c>
      <c r="F111" s="216" t="s">
        <v>951</v>
      </c>
      <c r="G111" s="217" t="s">
        <v>805</v>
      </c>
      <c r="H111" s="218">
        <v>4</v>
      </c>
      <c r="I111" s="219"/>
      <c r="J111" s="220">
        <f>ROUND(I111*H111,2)</f>
        <v>0</v>
      </c>
      <c r="K111" s="216" t="s">
        <v>19</v>
      </c>
      <c r="L111" s="46"/>
      <c r="M111" s="274" t="s">
        <v>19</v>
      </c>
      <c r="N111" s="275" t="s">
        <v>48</v>
      </c>
      <c r="O111" s="272"/>
      <c r="P111" s="276">
        <f>O111*H111</f>
        <v>0</v>
      </c>
      <c r="Q111" s="276">
        <v>0</v>
      </c>
      <c r="R111" s="276">
        <f>Q111*H111</f>
        <v>0</v>
      </c>
      <c r="S111" s="276">
        <v>0</v>
      </c>
      <c r="T111" s="277">
        <f>S111*H111</f>
        <v>0</v>
      </c>
      <c r="U111" s="40"/>
      <c r="V111" s="40"/>
      <c r="W111" s="40"/>
      <c r="X111" s="40"/>
      <c r="Y111" s="40"/>
      <c r="Z111" s="40"/>
      <c r="AA111" s="40"/>
      <c r="AB111" s="40"/>
      <c r="AC111" s="40"/>
      <c r="AD111" s="40"/>
      <c r="AE111" s="40"/>
      <c r="AR111" s="225" t="s">
        <v>177</v>
      </c>
      <c r="AT111" s="225" t="s">
        <v>172</v>
      </c>
      <c r="AU111" s="225" t="s">
        <v>81</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177</v>
      </c>
      <c r="BM111" s="225" t="s">
        <v>1486</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UggHKPLxtuuTYVtMys9zPjO385s8cNgEQjxHBP0aJtiHk18RQ7CQmDFFRHQwjVozPVv1buMPLu++cS75S2GXFg==" hashValue="q/o5oazqxNBKt2feRem7ldppusfutCVdMscsLSweOfyFr+rKnLbZl8OkBORICttoWnJ51vTp/FJCBBqb3MK2TA==" algorithmName="SHA-512" password="CC35"/>
  <autoFilter ref="C89:K11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1" customFormat="1" ht="12" customHeight="1">
      <c r="B8" s="22"/>
      <c r="D8" s="144" t="s">
        <v>127</v>
      </c>
      <c r="L8" s="22"/>
    </row>
    <row r="9" s="2" customFormat="1" ht="16.5" customHeight="1">
      <c r="A9" s="40"/>
      <c r="B9" s="46"/>
      <c r="C9" s="40"/>
      <c r="D9" s="40"/>
      <c r="E9" s="145" t="s">
        <v>1203</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129</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1487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7. 7. 2025</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4" t="s">
        <v>29</v>
      </c>
      <c r="J17" s="135" t="s">
        <v>30</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31</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29</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33</v>
      </c>
      <c r="E22" s="40"/>
      <c r="F22" s="40"/>
      <c r="G22" s="40"/>
      <c r="H22" s="40"/>
      <c r="I22" s="144" t="s">
        <v>26</v>
      </c>
      <c r="J22" s="135" t="s">
        <v>34</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4" t="s">
        <v>29</v>
      </c>
      <c r="J23" s="135" t="s">
        <v>36</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38</v>
      </c>
      <c r="E25" s="40"/>
      <c r="F25" s="40"/>
      <c r="G25" s="40"/>
      <c r="H25" s="40"/>
      <c r="I25" s="144" t="s">
        <v>26</v>
      </c>
      <c r="J25" s="135" t="s">
        <v>39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40</v>
      </c>
      <c r="F26" s="40"/>
      <c r="G26" s="40"/>
      <c r="H26" s="40"/>
      <c r="I26" s="144" t="s">
        <v>29</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41</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43</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45</v>
      </c>
      <c r="G34" s="40"/>
      <c r="H34" s="40"/>
      <c r="I34" s="156" t="s">
        <v>44</v>
      </c>
      <c r="J34" s="156" t="s">
        <v>46</v>
      </c>
      <c r="K34" s="40"/>
      <c r="L34" s="146"/>
      <c r="S34" s="40"/>
      <c r="T34" s="40"/>
      <c r="U34" s="40"/>
      <c r="V34" s="40"/>
      <c r="W34" s="40"/>
      <c r="X34" s="40"/>
      <c r="Y34" s="40"/>
      <c r="Z34" s="40"/>
      <c r="AA34" s="40"/>
      <c r="AB34" s="40"/>
      <c r="AC34" s="40"/>
      <c r="AD34" s="40"/>
      <c r="AE34" s="40"/>
    </row>
    <row r="35" s="2" customFormat="1" ht="14.4" customHeight="1">
      <c r="A35" s="40"/>
      <c r="B35" s="46"/>
      <c r="C35" s="40"/>
      <c r="D35" s="157" t="s">
        <v>47</v>
      </c>
      <c r="E35" s="144" t="s">
        <v>48</v>
      </c>
      <c r="F35" s="158">
        <f>ROUND((SUM(BE91:BE123)),  2)</f>
        <v>0</v>
      </c>
      <c r="G35" s="40"/>
      <c r="H35" s="40"/>
      <c r="I35" s="159">
        <v>0.20999999999999999</v>
      </c>
      <c r="J35" s="158">
        <f>ROUND(((SUM(BE91:BE123))*I35),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49</v>
      </c>
      <c r="F36" s="158">
        <f>ROUND((SUM(BF91:BF123)),  2)</f>
        <v>0</v>
      </c>
      <c r="G36" s="40"/>
      <c r="H36" s="40"/>
      <c r="I36" s="159">
        <v>0.12</v>
      </c>
      <c r="J36" s="158">
        <f>ROUND(((SUM(BF91:BF123))*I36),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ROUND((SUM(BG91:BG123)),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51</v>
      </c>
      <c r="F38" s="158">
        <f>ROUND((SUM(BH91:BH123)),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52</v>
      </c>
      <c r="F39" s="158">
        <f>ROUND((SUM(BI91:BI123)),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53</v>
      </c>
      <c r="E41" s="162"/>
      <c r="F41" s="162"/>
      <c r="G41" s="163" t="s">
        <v>54</v>
      </c>
      <c r="H41" s="164" t="s">
        <v>55</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Jednotky J 2. - 10.NP, studovny 1. - 10.NP a WC u recepce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127</v>
      </c>
      <c r="D51" s="24"/>
      <c r="E51" s="24"/>
      <c r="F51" s="24"/>
      <c r="G51" s="24"/>
      <c r="H51" s="24"/>
      <c r="I51" s="24"/>
      <c r="J51" s="24"/>
      <c r="K51" s="24"/>
      <c r="L51" s="22"/>
    </row>
    <row r="52" s="2" customFormat="1" ht="16.5" customHeight="1">
      <c r="A52" s="40"/>
      <c r="B52" s="41"/>
      <c r="C52" s="42"/>
      <c r="D52" s="42"/>
      <c r="E52" s="171" t="s">
        <v>1203</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129</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05 - Silnoproud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7. 7. 2025</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33</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132</v>
      </c>
      <c r="D61" s="173"/>
      <c r="E61" s="173"/>
      <c r="F61" s="173"/>
      <c r="G61" s="173"/>
      <c r="H61" s="173"/>
      <c r="I61" s="173"/>
      <c r="J61" s="174" t="s">
        <v>133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75</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134</v>
      </c>
    </row>
    <row r="64" s="9" customFormat="1" ht="24.96" customHeight="1">
      <c r="A64" s="9"/>
      <c r="B64" s="176"/>
      <c r="C64" s="177"/>
      <c r="D64" s="178" t="s">
        <v>953</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954</v>
      </c>
      <c r="E65" s="179"/>
      <c r="F65" s="179"/>
      <c r="G65" s="179"/>
      <c r="H65" s="179"/>
      <c r="I65" s="179"/>
      <c r="J65" s="180">
        <f>J96</f>
        <v>0</v>
      </c>
      <c r="K65" s="177"/>
      <c r="L65" s="181"/>
      <c r="S65" s="9"/>
      <c r="T65" s="9"/>
      <c r="U65" s="9"/>
      <c r="V65" s="9"/>
      <c r="W65" s="9"/>
      <c r="X65" s="9"/>
      <c r="Y65" s="9"/>
      <c r="Z65" s="9"/>
      <c r="AA65" s="9"/>
      <c r="AB65" s="9"/>
      <c r="AC65" s="9"/>
      <c r="AD65" s="9"/>
      <c r="AE65" s="9"/>
    </row>
    <row r="66" s="9" customFormat="1" ht="24.96" customHeight="1">
      <c r="A66" s="9"/>
      <c r="B66" s="176"/>
      <c r="C66" s="177"/>
      <c r="D66" s="178" t="s">
        <v>955</v>
      </c>
      <c r="E66" s="179"/>
      <c r="F66" s="179"/>
      <c r="G66" s="179"/>
      <c r="H66" s="179"/>
      <c r="I66" s="179"/>
      <c r="J66" s="180">
        <f>J108</f>
        <v>0</v>
      </c>
      <c r="K66" s="177"/>
      <c r="L66" s="181"/>
      <c r="S66" s="9"/>
      <c r="T66" s="9"/>
      <c r="U66" s="9"/>
      <c r="V66" s="9"/>
      <c r="W66" s="9"/>
      <c r="X66" s="9"/>
      <c r="Y66" s="9"/>
      <c r="Z66" s="9"/>
      <c r="AA66" s="9"/>
      <c r="AB66" s="9"/>
      <c r="AC66" s="9"/>
      <c r="AD66" s="9"/>
      <c r="AE66" s="9"/>
    </row>
    <row r="67" s="9" customFormat="1" ht="24.96" customHeight="1">
      <c r="A67" s="9"/>
      <c r="B67" s="176"/>
      <c r="C67" s="177"/>
      <c r="D67" s="178" t="s">
        <v>956</v>
      </c>
      <c r="E67" s="179"/>
      <c r="F67" s="179"/>
      <c r="G67" s="179"/>
      <c r="H67" s="179"/>
      <c r="I67" s="179"/>
      <c r="J67" s="180">
        <f>J114</f>
        <v>0</v>
      </c>
      <c r="K67" s="177"/>
      <c r="L67" s="181"/>
      <c r="S67" s="9"/>
      <c r="T67" s="9"/>
      <c r="U67" s="9"/>
      <c r="V67" s="9"/>
      <c r="W67" s="9"/>
      <c r="X67" s="9"/>
      <c r="Y67" s="9"/>
      <c r="Z67" s="9"/>
      <c r="AA67" s="9"/>
      <c r="AB67" s="9"/>
      <c r="AC67" s="9"/>
      <c r="AD67" s="9"/>
      <c r="AE67" s="9"/>
    </row>
    <row r="68" s="9" customFormat="1" ht="24.96" customHeight="1">
      <c r="A68" s="9"/>
      <c r="B68" s="176"/>
      <c r="C68" s="177"/>
      <c r="D68" s="178" t="s">
        <v>957</v>
      </c>
      <c r="E68" s="179"/>
      <c r="F68" s="179"/>
      <c r="G68" s="179"/>
      <c r="H68" s="179"/>
      <c r="I68" s="179"/>
      <c r="J68" s="180">
        <f>J117</f>
        <v>0</v>
      </c>
      <c r="K68" s="177"/>
      <c r="L68" s="181"/>
      <c r="S68" s="9"/>
      <c r="T68" s="9"/>
      <c r="U68" s="9"/>
      <c r="V68" s="9"/>
      <c r="W68" s="9"/>
      <c r="X68" s="9"/>
      <c r="Y68" s="9"/>
      <c r="Z68" s="9"/>
      <c r="AA68" s="9"/>
      <c r="AB68" s="9"/>
      <c r="AC68" s="9"/>
      <c r="AD68" s="9"/>
      <c r="AE68" s="9"/>
    </row>
    <row r="69" s="9" customFormat="1" ht="24.96" customHeight="1">
      <c r="A69" s="9"/>
      <c r="B69" s="176"/>
      <c r="C69" s="177"/>
      <c r="D69" s="178" t="s">
        <v>958</v>
      </c>
      <c r="E69" s="179"/>
      <c r="F69" s="179"/>
      <c r="G69" s="179"/>
      <c r="H69" s="179"/>
      <c r="I69" s="179"/>
      <c r="J69" s="180">
        <f>J121</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155</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Jednotky J 2. - 10.NP, studovny 1. - 10.NP a WC u recepce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127</v>
      </c>
      <c r="D80" s="24"/>
      <c r="E80" s="24"/>
      <c r="F80" s="24"/>
      <c r="G80" s="24"/>
      <c r="H80" s="24"/>
      <c r="I80" s="24"/>
      <c r="J80" s="24"/>
      <c r="K80" s="24"/>
      <c r="L80" s="22"/>
    </row>
    <row r="81" s="2" customFormat="1" ht="16.5" customHeight="1">
      <c r="A81" s="40"/>
      <c r="B81" s="41"/>
      <c r="C81" s="42"/>
      <c r="D81" s="42"/>
      <c r="E81" s="171" t="s">
        <v>1203</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129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05 - Silnoproud</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Chemická 953, 148 00, Praha 4</v>
      </c>
      <c r="G85" s="42"/>
      <c r="H85" s="42"/>
      <c r="I85" s="34" t="s">
        <v>23</v>
      </c>
      <c r="J85" s="74" t="str">
        <f>IF(J14="","",J14)</f>
        <v>7. 7. 2025</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E17</f>
        <v>Správa účelových zařízení VŠE v Praze</v>
      </c>
      <c r="G87" s="42"/>
      <c r="H87" s="42"/>
      <c r="I87" s="34" t="s">
        <v>33</v>
      </c>
      <c r="J87" s="38" t="str">
        <f>E23</f>
        <v>DROBNÝ ARCHITECTS, s.r.o.</v>
      </c>
      <c r="K87" s="42"/>
      <c r="L87" s="146"/>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38</v>
      </c>
      <c r="J88" s="38" t="str">
        <f>E26</f>
        <v>Ing. Jaroslav Stolička</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156</v>
      </c>
      <c r="D90" s="190" t="s">
        <v>62</v>
      </c>
      <c r="E90" s="190" t="s">
        <v>58</v>
      </c>
      <c r="F90" s="190" t="s">
        <v>59</v>
      </c>
      <c r="G90" s="190" t="s">
        <v>157</v>
      </c>
      <c r="H90" s="190" t="s">
        <v>158</v>
      </c>
      <c r="I90" s="190" t="s">
        <v>159</v>
      </c>
      <c r="J90" s="190" t="s">
        <v>133</v>
      </c>
      <c r="K90" s="191" t="s">
        <v>160</v>
      </c>
      <c r="L90" s="192"/>
      <c r="M90" s="94" t="s">
        <v>19</v>
      </c>
      <c r="N90" s="95" t="s">
        <v>47</v>
      </c>
      <c r="O90" s="95" t="s">
        <v>161</v>
      </c>
      <c r="P90" s="95" t="s">
        <v>162</v>
      </c>
      <c r="Q90" s="95" t="s">
        <v>163</v>
      </c>
      <c r="R90" s="95" t="s">
        <v>164</v>
      </c>
      <c r="S90" s="95" t="s">
        <v>165</v>
      </c>
      <c r="T90" s="96" t="s">
        <v>166</v>
      </c>
      <c r="U90" s="187"/>
      <c r="V90" s="187"/>
      <c r="W90" s="187"/>
      <c r="X90" s="187"/>
      <c r="Y90" s="187"/>
      <c r="Z90" s="187"/>
      <c r="AA90" s="187"/>
      <c r="AB90" s="187"/>
      <c r="AC90" s="187"/>
      <c r="AD90" s="187"/>
      <c r="AE90" s="187"/>
    </row>
    <row r="91" s="2" customFormat="1" ht="22.8" customHeight="1">
      <c r="A91" s="40"/>
      <c r="B91" s="41"/>
      <c r="C91" s="101" t="s">
        <v>167</v>
      </c>
      <c r="D91" s="42"/>
      <c r="E91" s="42"/>
      <c r="F91" s="42"/>
      <c r="G91" s="42"/>
      <c r="H91" s="42"/>
      <c r="I91" s="42"/>
      <c r="J91" s="193">
        <f>BK91</f>
        <v>0</v>
      </c>
      <c r="K91" s="42"/>
      <c r="L91" s="46"/>
      <c r="M91" s="97"/>
      <c r="N91" s="194"/>
      <c r="O91" s="98"/>
      <c r="P91" s="195">
        <f>P92+P96+P108+P114+P117+P121</f>
        <v>0</v>
      </c>
      <c r="Q91" s="98"/>
      <c r="R91" s="195">
        <f>R92+R96+R108+R114+R117+R121</f>
        <v>0</v>
      </c>
      <c r="S91" s="98"/>
      <c r="T91" s="196">
        <f>T92+T96+T108+T114+T117+T121</f>
        <v>0</v>
      </c>
      <c r="U91" s="40"/>
      <c r="V91" s="40"/>
      <c r="W91" s="40"/>
      <c r="X91" s="40"/>
      <c r="Y91" s="40"/>
      <c r="Z91" s="40"/>
      <c r="AA91" s="40"/>
      <c r="AB91" s="40"/>
      <c r="AC91" s="40"/>
      <c r="AD91" s="40"/>
      <c r="AE91" s="40"/>
      <c r="AT91" s="19" t="s">
        <v>76</v>
      </c>
      <c r="AU91" s="19" t="s">
        <v>134</v>
      </c>
      <c r="BK91" s="197">
        <f>BK92+BK96+BK108+BK114+BK117+BK121</f>
        <v>0</v>
      </c>
    </row>
    <row r="92" s="12" customFormat="1" ht="25.92" customHeight="1">
      <c r="A92" s="12"/>
      <c r="B92" s="198"/>
      <c r="C92" s="199"/>
      <c r="D92" s="200" t="s">
        <v>76</v>
      </c>
      <c r="E92" s="201" t="s">
        <v>959</v>
      </c>
      <c r="F92" s="201" t="s">
        <v>960</v>
      </c>
      <c r="G92" s="199"/>
      <c r="H92" s="199"/>
      <c r="I92" s="202"/>
      <c r="J92" s="203">
        <f>BK92</f>
        <v>0</v>
      </c>
      <c r="K92" s="199"/>
      <c r="L92" s="204"/>
      <c r="M92" s="205"/>
      <c r="N92" s="206"/>
      <c r="O92" s="206"/>
      <c r="P92" s="207">
        <f>SUM(P93:P95)</f>
        <v>0</v>
      </c>
      <c r="Q92" s="206"/>
      <c r="R92" s="207">
        <f>SUM(R93:R95)</f>
        <v>0</v>
      </c>
      <c r="S92" s="206"/>
      <c r="T92" s="208">
        <f>SUM(T93:T95)</f>
        <v>0</v>
      </c>
      <c r="U92" s="12"/>
      <c r="V92" s="12"/>
      <c r="W92" s="12"/>
      <c r="X92" s="12"/>
      <c r="Y92" s="12"/>
      <c r="Z92" s="12"/>
      <c r="AA92" s="12"/>
      <c r="AB92" s="12"/>
      <c r="AC92" s="12"/>
      <c r="AD92" s="12"/>
      <c r="AE92" s="12"/>
      <c r="AR92" s="209" t="s">
        <v>81</v>
      </c>
      <c r="AT92" s="210" t="s">
        <v>76</v>
      </c>
      <c r="AU92" s="210" t="s">
        <v>77</v>
      </c>
      <c r="AY92" s="209" t="s">
        <v>170</v>
      </c>
      <c r="BK92" s="211">
        <f>SUM(BK93:BK95)</f>
        <v>0</v>
      </c>
    </row>
    <row r="93" s="2" customFormat="1" ht="24.15" customHeight="1">
      <c r="A93" s="40"/>
      <c r="B93" s="41"/>
      <c r="C93" s="214" t="s">
        <v>81</v>
      </c>
      <c r="D93" s="214" t="s">
        <v>172</v>
      </c>
      <c r="E93" s="215" t="s">
        <v>961</v>
      </c>
      <c r="F93" s="216" t="s">
        <v>962</v>
      </c>
      <c r="G93" s="217" t="s">
        <v>385</v>
      </c>
      <c r="H93" s="218">
        <v>20</v>
      </c>
      <c r="I93" s="219"/>
      <c r="J93" s="220">
        <f>ROUND(I93*H93,2)</f>
        <v>0</v>
      </c>
      <c r="K93" s="216" t="s">
        <v>176</v>
      </c>
      <c r="L93" s="46"/>
      <c r="M93" s="221" t="s">
        <v>19</v>
      </c>
      <c r="N93" s="222" t="s">
        <v>48</v>
      </c>
      <c r="O93" s="86"/>
      <c r="P93" s="223">
        <f>O93*H93</f>
        <v>0</v>
      </c>
      <c r="Q93" s="223">
        <v>0</v>
      </c>
      <c r="R93" s="223">
        <f>Q93*H93</f>
        <v>0</v>
      </c>
      <c r="S93" s="223">
        <v>0</v>
      </c>
      <c r="T93" s="224">
        <f>S93*H93</f>
        <v>0</v>
      </c>
      <c r="U93" s="40"/>
      <c r="V93" s="40"/>
      <c r="W93" s="40"/>
      <c r="X93" s="40"/>
      <c r="Y93" s="40"/>
      <c r="Z93" s="40"/>
      <c r="AA93" s="40"/>
      <c r="AB93" s="40"/>
      <c r="AC93" s="40"/>
      <c r="AD93" s="40"/>
      <c r="AE93" s="40"/>
      <c r="AR93" s="225" t="s">
        <v>177</v>
      </c>
      <c r="AT93" s="225" t="s">
        <v>172</v>
      </c>
      <c r="AU93" s="225" t="s">
        <v>81</v>
      </c>
      <c r="AY93" s="19" t="s">
        <v>170</v>
      </c>
      <c r="BE93" s="226">
        <f>IF(N93="základní",J93,0)</f>
        <v>0</v>
      </c>
      <c r="BF93" s="226">
        <f>IF(N93="snížená",J93,0)</f>
        <v>0</v>
      </c>
      <c r="BG93" s="226">
        <f>IF(N93="zákl. přenesená",J93,0)</f>
        <v>0</v>
      </c>
      <c r="BH93" s="226">
        <f>IF(N93="sníž. přenesená",J93,0)</f>
        <v>0</v>
      </c>
      <c r="BI93" s="226">
        <f>IF(N93="nulová",J93,0)</f>
        <v>0</v>
      </c>
      <c r="BJ93" s="19" t="s">
        <v>81</v>
      </c>
      <c r="BK93" s="226">
        <f>ROUND(I93*H93,2)</f>
        <v>0</v>
      </c>
      <c r="BL93" s="19" t="s">
        <v>177</v>
      </c>
      <c r="BM93" s="225" t="s">
        <v>85</v>
      </c>
    </row>
    <row r="94" s="2" customFormat="1">
      <c r="A94" s="40"/>
      <c r="B94" s="41"/>
      <c r="C94" s="42"/>
      <c r="D94" s="227" t="s">
        <v>179</v>
      </c>
      <c r="E94" s="42"/>
      <c r="F94" s="228" t="s">
        <v>963</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179</v>
      </c>
      <c r="AU94" s="19" t="s">
        <v>81</v>
      </c>
    </row>
    <row r="95" s="2" customFormat="1" ht="24.15" customHeight="1">
      <c r="A95" s="40"/>
      <c r="B95" s="41"/>
      <c r="C95" s="255" t="s">
        <v>85</v>
      </c>
      <c r="D95" s="255" t="s">
        <v>382</v>
      </c>
      <c r="E95" s="256" t="s">
        <v>964</v>
      </c>
      <c r="F95" s="257" t="s">
        <v>965</v>
      </c>
      <c r="G95" s="258" t="s">
        <v>385</v>
      </c>
      <c r="H95" s="259">
        <v>20</v>
      </c>
      <c r="I95" s="260"/>
      <c r="J95" s="261">
        <f>ROUND(I95*H95,2)</f>
        <v>0</v>
      </c>
      <c r="K95" s="257" t="s">
        <v>176</v>
      </c>
      <c r="L95" s="262"/>
      <c r="M95" s="263" t="s">
        <v>19</v>
      </c>
      <c r="N95" s="264" t="s">
        <v>48</v>
      </c>
      <c r="O95" s="86"/>
      <c r="P95" s="223">
        <f>O95*H95</f>
        <v>0</v>
      </c>
      <c r="Q95" s="223">
        <v>0</v>
      </c>
      <c r="R95" s="223">
        <f>Q95*H95</f>
        <v>0</v>
      </c>
      <c r="S95" s="223">
        <v>0</v>
      </c>
      <c r="T95" s="224">
        <f>S95*H95</f>
        <v>0</v>
      </c>
      <c r="U95" s="40"/>
      <c r="V95" s="40"/>
      <c r="W95" s="40"/>
      <c r="X95" s="40"/>
      <c r="Y95" s="40"/>
      <c r="Z95" s="40"/>
      <c r="AA95" s="40"/>
      <c r="AB95" s="40"/>
      <c r="AC95" s="40"/>
      <c r="AD95" s="40"/>
      <c r="AE95" s="40"/>
      <c r="AR95" s="225" t="s">
        <v>226</v>
      </c>
      <c r="AT95" s="225" t="s">
        <v>382</v>
      </c>
      <c r="AU95" s="225" t="s">
        <v>81</v>
      </c>
      <c r="AY95" s="19" t="s">
        <v>170</v>
      </c>
      <c r="BE95" s="226">
        <f>IF(N95="základní",J95,0)</f>
        <v>0</v>
      </c>
      <c r="BF95" s="226">
        <f>IF(N95="snížená",J95,0)</f>
        <v>0</v>
      </c>
      <c r="BG95" s="226">
        <f>IF(N95="zákl. přenesená",J95,0)</f>
        <v>0</v>
      </c>
      <c r="BH95" s="226">
        <f>IF(N95="sníž. přenesená",J95,0)</f>
        <v>0</v>
      </c>
      <c r="BI95" s="226">
        <f>IF(N95="nulová",J95,0)</f>
        <v>0</v>
      </c>
      <c r="BJ95" s="19" t="s">
        <v>81</v>
      </c>
      <c r="BK95" s="226">
        <f>ROUND(I95*H95,2)</f>
        <v>0</v>
      </c>
      <c r="BL95" s="19" t="s">
        <v>177</v>
      </c>
      <c r="BM95" s="225" t="s">
        <v>177</v>
      </c>
    </row>
    <row r="96" s="12" customFormat="1" ht="25.92" customHeight="1">
      <c r="A96" s="12"/>
      <c r="B96" s="198"/>
      <c r="C96" s="199"/>
      <c r="D96" s="200" t="s">
        <v>76</v>
      </c>
      <c r="E96" s="201" t="s">
        <v>979</v>
      </c>
      <c r="F96" s="201" t="s">
        <v>980</v>
      </c>
      <c r="G96" s="199"/>
      <c r="H96" s="199"/>
      <c r="I96" s="202"/>
      <c r="J96" s="203">
        <f>BK96</f>
        <v>0</v>
      </c>
      <c r="K96" s="199"/>
      <c r="L96" s="204"/>
      <c r="M96" s="205"/>
      <c r="N96" s="206"/>
      <c r="O96" s="206"/>
      <c r="P96" s="207">
        <f>SUM(P97:P107)</f>
        <v>0</v>
      </c>
      <c r="Q96" s="206"/>
      <c r="R96" s="207">
        <f>SUM(R97:R107)</f>
        <v>0</v>
      </c>
      <c r="S96" s="206"/>
      <c r="T96" s="208">
        <f>SUM(T97:T107)</f>
        <v>0</v>
      </c>
      <c r="U96" s="12"/>
      <c r="V96" s="12"/>
      <c r="W96" s="12"/>
      <c r="X96" s="12"/>
      <c r="Y96" s="12"/>
      <c r="Z96" s="12"/>
      <c r="AA96" s="12"/>
      <c r="AB96" s="12"/>
      <c r="AC96" s="12"/>
      <c r="AD96" s="12"/>
      <c r="AE96" s="12"/>
      <c r="AR96" s="209" t="s">
        <v>81</v>
      </c>
      <c r="AT96" s="210" t="s">
        <v>76</v>
      </c>
      <c r="AU96" s="210" t="s">
        <v>77</v>
      </c>
      <c r="AY96" s="209" t="s">
        <v>170</v>
      </c>
      <c r="BK96" s="211">
        <f>SUM(BK97:BK107)</f>
        <v>0</v>
      </c>
    </row>
    <row r="97" s="2" customFormat="1" ht="24.15" customHeight="1">
      <c r="A97" s="40"/>
      <c r="B97" s="41"/>
      <c r="C97" s="214" t="s">
        <v>114</v>
      </c>
      <c r="D97" s="214" t="s">
        <v>172</v>
      </c>
      <c r="E97" s="215" t="s">
        <v>986</v>
      </c>
      <c r="F97" s="216" t="s">
        <v>1153</v>
      </c>
      <c r="G97" s="217" t="s">
        <v>194</v>
      </c>
      <c r="H97" s="218">
        <v>4</v>
      </c>
      <c r="I97" s="219"/>
      <c r="J97" s="220">
        <f>ROUND(I97*H97,2)</f>
        <v>0</v>
      </c>
      <c r="K97" s="216" t="s">
        <v>176</v>
      </c>
      <c r="L97" s="46"/>
      <c r="M97" s="221" t="s">
        <v>19</v>
      </c>
      <c r="N97" s="222" t="s">
        <v>48</v>
      </c>
      <c r="O97" s="86"/>
      <c r="P97" s="223">
        <f>O97*H97</f>
        <v>0</v>
      </c>
      <c r="Q97" s="223">
        <v>0</v>
      </c>
      <c r="R97" s="223">
        <f>Q97*H97</f>
        <v>0</v>
      </c>
      <c r="S97" s="223">
        <v>0</v>
      </c>
      <c r="T97" s="224">
        <f>S97*H97</f>
        <v>0</v>
      </c>
      <c r="U97" s="40"/>
      <c r="V97" s="40"/>
      <c r="W97" s="40"/>
      <c r="X97" s="40"/>
      <c r="Y97" s="40"/>
      <c r="Z97" s="40"/>
      <c r="AA97" s="40"/>
      <c r="AB97" s="40"/>
      <c r="AC97" s="40"/>
      <c r="AD97" s="40"/>
      <c r="AE97" s="40"/>
      <c r="AR97" s="225" t="s">
        <v>177</v>
      </c>
      <c r="AT97" s="225" t="s">
        <v>172</v>
      </c>
      <c r="AU97" s="225" t="s">
        <v>81</v>
      </c>
      <c r="AY97" s="19" t="s">
        <v>170</v>
      </c>
      <c r="BE97" s="226">
        <f>IF(N97="základní",J97,0)</f>
        <v>0</v>
      </c>
      <c r="BF97" s="226">
        <f>IF(N97="snížená",J97,0)</f>
        <v>0</v>
      </c>
      <c r="BG97" s="226">
        <f>IF(N97="zákl. přenesená",J97,0)</f>
        <v>0</v>
      </c>
      <c r="BH97" s="226">
        <f>IF(N97="sníž. přenesená",J97,0)</f>
        <v>0</v>
      </c>
      <c r="BI97" s="226">
        <f>IF(N97="nulová",J97,0)</f>
        <v>0</v>
      </c>
      <c r="BJ97" s="19" t="s">
        <v>81</v>
      </c>
      <c r="BK97" s="226">
        <f>ROUND(I97*H97,2)</f>
        <v>0</v>
      </c>
      <c r="BL97" s="19" t="s">
        <v>177</v>
      </c>
      <c r="BM97" s="225" t="s">
        <v>203</v>
      </c>
    </row>
    <row r="98" s="2" customFormat="1">
      <c r="A98" s="40"/>
      <c r="B98" s="41"/>
      <c r="C98" s="42"/>
      <c r="D98" s="227" t="s">
        <v>179</v>
      </c>
      <c r="E98" s="42"/>
      <c r="F98" s="228" t="s">
        <v>988</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179</v>
      </c>
      <c r="AU98" s="19" t="s">
        <v>81</v>
      </c>
    </row>
    <row r="99" s="2" customFormat="1" ht="24.15" customHeight="1">
      <c r="A99" s="40"/>
      <c r="B99" s="41"/>
      <c r="C99" s="255" t="s">
        <v>177</v>
      </c>
      <c r="D99" s="255" t="s">
        <v>382</v>
      </c>
      <c r="E99" s="256" t="s">
        <v>989</v>
      </c>
      <c r="F99" s="257" t="s">
        <v>1154</v>
      </c>
      <c r="G99" s="258" t="s">
        <v>194</v>
      </c>
      <c r="H99" s="259">
        <v>4</v>
      </c>
      <c r="I99" s="260"/>
      <c r="J99" s="261">
        <f>ROUND(I99*H99,2)</f>
        <v>0</v>
      </c>
      <c r="K99" s="257" t="s">
        <v>176</v>
      </c>
      <c r="L99" s="262"/>
      <c r="M99" s="263" t="s">
        <v>19</v>
      </c>
      <c r="N99" s="264" t="s">
        <v>48</v>
      </c>
      <c r="O99" s="86"/>
      <c r="P99" s="223">
        <f>O99*H99</f>
        <v>0</v>
      </c>
      <c r="Q99" s="223">
        <v>0</v>
      </c>
      <c r="R99" s="223">
        <f>Q99*H99</f>
        <v>0</v>
      </c>
      <c r="S99" s="223">
        <v>0</v>
      </c>
      <c r="T99" s="224">
        <f>S99*H99</f>
        <v>0</v>
      </c>
      <c r="U99" s="40"/>
      <c r="V99" s="40"/>
      <c r="W99" s="40"/>
      <c r="X99" s="40"/>
      <c r="Y99" s="40"/>
      <c r="Z99" s="40"/>
      <c r="AA99" s="40"/>
      <c r="AB99" s="40"/>
      <c r="AC99" s="40"/>
      <c r="AD99" s="40"/>
      <c r="AE99" s="40"/>
      <c r="AR99" s="225" t="s">
        <v>226</v>
      </c>
      <c r="AT99" s="225" t="s">
        <v>382</v>
      </c>
      <c r="AU99" s="225" t="s">
        <v>81</v>
      </c>
      <c r="AY99" s="19" t="s">
        <v>170</v>
      </c>
      <c r="BE99" s="226">
        <f>IF(N99="základní",J99,0)</f>
        <v>0</v>
      </c>
      <c r="BF99" s="226">
        <f>IF(N99="snížená",J99,0)</f>
        <v>0</v>
      </c>
      <c r="BG99" s="226">
        <f>IF(N99="zákl. přenesená",J99,0)</f>
        <v>0</v>
      </c>
      <c r="BH99" s="226">
        <f>IF(N99="sníž. přenesená",J99,0)</f>
        <v>0</v>
      </c>
      <c r="BI99" s="226">
        <f>IF(N99="nulová",J99,0)</f>
        <v>0</v>
      </c>
      <c r="BJ99" s="19" t="s">
        <v>81</v>
      </c>
      <c r="BK99" s="226">
        <f>ROUND(I99*H99,2)</f>
        <v>0</v>
      </c>
      <c r="BL99" s="19" t="s">
        <v>177</v>
      </c>
      <c r="BM99" s="225" t="s">
        <v>226</v>
      </c>
    </row>
    <row r="100" s="2" customFormat="1" ht="24.15" customHeight="1">
      <c r="A100" s="40"/>
      <c r="B100" s="41"/>
      <c r="C100" s="214" t="s">
        <v>207</v>
      </c>
      <c r="D100" s="214" t="s">
        <v>172</v>
      </c>
      <c r="E100" s="215" t="s">
        <v>996</v>
      </c>
      <c r="F100" s="216" t="s">
        <v>997</v>
      </c>
      <c r="G100" s="217" t="s">
        <v>194</v>
      </c>
      <c r="H100" s="218">
        <v>3</v>
      </c>
      <c r="I100" s="219"/>
      <c r="J100" s="220">
        <f>ROUND(I100*H100,2)</f>
        <v>0</v>
      </c>
      <c r="K100" s="216" t="s">
        <v>176</v>
      </c>
      <c r="L100" s="46"/>
      <c r="M100" s="221" t="s">
        <v>19</v>
      </c>
      <c r="N100" s="222" t="s">
        <v>48</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177</v>
      </c>
      <c r="AT100" s="225" t="s">
        <v>172</v>
      </c>
      <c r="AU100" s="225" t="s">
        <v>81</v>
      </c>
      <c r="AY100" s="19" t="s">
        <v>170</v>
      </c>
      <c r="BE100" s="226">
        <f>IF(N100="základní",J100,0)</f>
        <v>0</v>
      </c>
      <c r="BF100" s="226">
        <f>IF(N100="snížená",J100,0)</f>
        <v>0</v>
      </c>
      <c r="BG100" s="226">
        <f>IF(N100="zákl. přenesená",J100,0)</f>
        <v>0</v>
      </c>
      <c r="BH100" s="226">
        <f>IF(N100="sníž. přenesená",J100,0)</f>
        <v>0</v>
      </c>
      <c r="BI100" s="226">
        <f>IF(N100="nulová",J100,0)</f>
        <v>0</v>
      </c>
      <c r="BJ100" s="19" t="s">
        <v>81</v>
      </c>
      <c r="BK100" s="226">
        <f>ROUND(I100*H100,2)</f>
        <v>0</v>
      </c>
      <c r="BL100" s="19" t="s">
        <v>177</v>
      </c>
      <c r="BM100" s="225" t="s">
        <v>237</v>
      </c>
    </row>
    <row r="101" s="2" customFormat="1">
      <c r="A101" s="40"/>
      <c r="B101" s="41"/>
      <c r="C101" s="42"/>
      <c r="D101" s="227" t="s">
        <v>179</v>
      </c>
      <c r="E101" s="42"/>
      <c r="F101" s="228" t="s">
        <v>998</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179</v>
      </c>
      <c r="AU101" s="19" t="s">
        <v>81</v>
      </c>
    </row>
    <row r="102" s="2" customFormat="1" ht="21.75" customHeight="1">
      <c r="A102" s="40"/>
      <c r="B102" s="41"/>
      <c r="C102" s="214" t="s">
        <v>203</v>
      </c>
      <c r="D102" s="214" t="s">
        <v>172</v>
      </c>
      <c r="E102" s="215" t="s">
        <v>999</v>
      </c>
      <c r="F102" s="216" t="s">
        <v>1000</v>
      </c>
      <c r="G102" s="217" t="s">
        <v>194</v>
      </c>
      <c r="H102" s="218">
        <v>4</v>
      </c>
      <c r="I102" s="219"/>
      <c r="J102" s="220">
        <f>ROUND(I102*H102,2)</f>
        <v>0</v>
      </c>
      <c r="K102" s="216" t="s">
        <v>176</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177</v>
      </c>
      <c r="AT102" s="225" t="s">
        <v>172</v>
      </c>
      <c r="AU102" s="225" t="s">
        <v>81</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177</v>
      </c>
      <c r="BM102" s="225" t="s">
        <v>8</v>
      </c>
    </row>
    <row r="103" s="2" customFormat="1">
      <c r="A103" s="40"/>
      <c r="B103" s="41"/>
      <c r="C103" s="42"/>
      <c r="D103" s="227" t="s">
        <v>179</v>
      </c>
      <c r="E103" s="42"/>
      <c r="F103" s="228" t="s">
        <v>1001</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179</v>
      </c>
      <c r="AU103" s="19" t="s">
        <v>81</v>
      </c>
    </row>
    <row r="104" s="2" customFormat="1" ht="16.5" customHeight="1">
      <c r="A104" s="40"/>
      <c r="B104" s="41"/>
      <c r="C104" s="255" t="s">
        <v>220</v>
      </c>
      <c r="D104" s="255" t="s">
        <v>382</v>
      </c>
      <c r="E104" s="256" t="s">
        <v>1002</v>
      </c>
      <c r="F104" s="257" t="s">
        <v>1003</v>
      </c>
      <c r="G104" s="258" t="s">
        <v>194</v>
      </c>
      <c r="H104" s="259">
        <v>4</v>
      </c>
      <c r="I104" s="260"/>
      <c r="J104" s="261">
        <f>ROUND(I104*H104,2)</f>
        <v>0</v>
      </c>
      <c r="K104" s="257" t="s">
        <v>176</v>
      </c>
      <c r="L104" s="262"/>
      <c r="M104" s="263" t="s">
        <v>19</v>
      </c>
      <c r="N104" s="264" t="s">
        <v>48</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226</v>
      </c>
      <c r="AT104" s="225" t="s">
        <v>382</v>
      </c>
      <c r="AU104" s="225" t="s">
        <v>81</v>
      </c>
      <c r="AY104" s="19" t="s">
        <v>170</v>
      </c>
      <c r="BE104" s="226">
        <f>IF(N104="základní",J104,0)</f>
        <v>0</v>
      </c>
      <c r="BF104" s="226">
        <f>IF(N104="snížená",J104,0)</f>
        <v>0</v>
      </c>
      <c r="BG104" s="226">
        <f>IF(N104="zákl. přenesená",J104,0)</f>
        <v>0</v>
      </c>
      <c r="BH104" s="226">
        <f>IF(N104="sníž. přenesená",J104,0)</f>
        <v>0</v>
      </c>
      <c r="BI104" s="226">
        <f>IF(N104="nulová",J104,0)</f>
        <v>0</v>
      </c>
      <c r="BJ104" s="19" t="s">
        <v>81</v>
      </c>
      <c r="BK104" s="226">
        <f>ROUND(I104*H104,2)</f>
        <v>0</v>
      </c>
      <c r="BL104" s="19" t="s">
        <v>177</v>
      </c>
      <c r="BM104" s="225" t="s">
        <v>259</v>
      </c>
    </row>
    <row r="105" s="2" customFormat="1" ht="21.75" customHeight="1">
      <c r="A105" s="40"/>
      <c r="B105" s="41"/>
      <c r="C105" s="214" t="s">
        <v>226</v>
      </c>
      <c r="D105" s="214" t="s">
        <v>172</v>
      </c>
      <c r="E105" s="215" t="s">
        <v>1004</v>
      </c>
      <c r="F105" s="216" t="s">
        <v>1005</v>
      </c>
      <c r="G105" s="217" t="s">
        <v>194</v>
      </c>
      <c r="H105" s="218">
        <v>6</v>
      </c>
      <c r="I105" s="219"/>
      <c r="J105" s="220">
        <f>ROUND(I105*H105,2)</f>
        <v>0</v>
      </c>
      <c r="K105" s="216" t="s">
        <v>176</v>
      </c>
      <c r="L105" s="46"/>
      <c r="M105" s="221" t="s">
        <v>19</v>
      </c>
      <c r="N105" s="222" t="s">
        <v>48</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177</v>
      </c>
      <c r="AT105" s="225" t="s">
        <v>172</v>
      </c>
      <c r="AU105" s="225" t="s">
        <v>81</v>
      </c>
      <c r="AY105" s="19" t="s">
        <v>170</v>
      </c>
      <c r="BE105" s="226">
        <f>IF(N105="základní",J105,0)</f>
        <v>0</v>
      </c>
      <c r="BF105" s="226">
        <f>IF(N105="snížená",J105,0)</f>
        <v>0</v>
      </c>
      <c r="BG105" s="226">
        <f>IF(N105="zákl. přenesená",J105,0)</f>
        <v>0</v>
      </c>
      <c r="BH105" s="226">
        <f>IF(N105="sníž. přenesená",J105,0)</f>
        <v>0</v>
      </c>
      <c r="BI105" s="226">
        <f>IF(N105="nulová",J105,0)</f>
        <v>0</v>
      </c>
      <c r="BJ105" s="19" t="s">
        <v>81</v>
      </c>
      <c r="BK105" s="226">
        <f>ROUND(I105*H105,2)</f>
        <v>0</v>
      </c>
      <c r="BL105" s="19" t="s">
        <v>177</v>
      </c>
      <c r="BM105" s="225" t="s">
        <v>278</v>
      </c>
    </row>
    <row r="106" s="2" customFormat="1">
      <c r="A106" s="40"/>
      <c r="B106" s="41"/>
      <c r="C106" s="42"/>
      <c r="D106" s="227" t="s">
        <v>179</v>
      </c>
      <c r="E106" s="42"/>
      <c r="F106" s="228" t="s">
        <v>1006</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179</v>
      </c>
      <c r="AU106" s="19" t="s">
        <v>81</v>
      </c>
    </row>
    <row r="107" s="2" customFormat="1" ht="21.75" customHeight="1">
      <c r="A107" s="40"/>
      <c r="B107" s="41"/>
      <c r="C107" s="255" t="s">
        <v>232</v>
      </c>
      <c r="D107" s="255" t="s">
        <v>382</v>
      </c>
      <c r="E107" s="256" t="s">
        <v>1007</v>
      </c>
      <c r="F107" s="257" t="s">
        <v>1155</v>
      </c>
      <c r="G107" s="258" t="s">
        <v>194</v>
      </c>
      <c r="H107" s="259">
        <v>6</v>
      </c>
      <c r="I107" s="260"/>
      <c r="J107" s="261">
        <f>ROUND(I107*H107,2)</f>
        <v>0</v>
      </c>
      <c r="K107" s="257" t="s">
        <v>176</v>
      </c>
      <c r="L107" s="262"/>
      <c r="M107" s="263" t="s">
        <v>19</v>
      </c>
      <c r="N107" s="264" t="s">
        <v>48</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226</v>
      </c>
      <c r="AT107" s="225" t="s">
        <v>382</v>
      </c>
      <c r="AU107" s="225" t="s">
        <v>81</v>
      </c>
      <c r="AY107" s="19" t="s">
        <v>170</v>
      </c>
      <c r="BE107" s="226">
        <f>IF(N107="základní",J107,0)</f>
        <v>0</v>
      </c>
      <c r="BF107" s="226">
        <f>IF(N107="snížená",J107,0)</f>
        <v>0</v>
      </c>
      <c r="BG107" s="226">
        <f>IF(N107="zákl. přenesená",J107,0)</f>
        <v>0</v>
      </c>
      <c r="BH107" s="226">
        <f>IF(N107="sníž. přenesená",J107,0)</f>
        <v>0</v>
      </c>
      <c r="BI107" s="226">
        <f>IF(N107="nulová",J107,0)</f>
        <v>0</v>
      </c>
      <c r="BJ107" s="19" t="s">
        <v>81</v>
      </c>
      <c r="BK107" s="226">
        <f>ROUND(I107*H107,2)</f>
        <v>0</v>
      </c>
      <c r="BL107" s="19" t="s">
        <v>177</v>
      </c>
      <c r="BM107" s="225" t="s">
        <v>292</v>
      </c>
    </row>
    <row r="108" s="12" customFormat="1" ht="25.92" customHeight="1">
      <c r="A108" s="12"/>
      <c r="B108" s="198"/>
      <c r="C108" s="199"/>
      <c r="D108" s="200" t="s">
        <v>76</v>
      </c>
      <c r="E108" s="201" t="s">
        <v>1009</v>
      </c>
      <c r="F108" s="201" t="s">
        <v>1010</v>
      </c>
      <c r="G108" s="199"/>
      <c r="H108" s="199"/>
      <c r="I108" s="202"/>
      <c r="J108" s="20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81</v>
      </c>
      <c r="AT108" s="210" t="s">
        <v>76</v>
      </c>
      <c r="AU108" s="210" t="s">
        <v>77</v>
      </c>
      <c r="AY108" s="209" t="s">
        <v>170</v>
      </c>
      <c r="BK108" s="211">
        <f>SUM(BK109:BK113)</f>
        <v>0</v>
      </c>
    </row>
    <row r="109" s="2" customFormat="1" ht="16.5" customHeight="1">
      <c r="A109" s="40"/>
      <c r="B109" s="41"/>
      <c r="C109" s="214" t="s">
        <v>237</v>
      </c>
      <c r="D109" s="214" t="s">
        <v>172</v>
      </c>
      <c r="E109" s="215" t="s">
        <v>1011</v>
      </c>
      <c r="F109" s="216" t="s">
        <v>1488</v>
      </c>
      <c r="G109" s="217" t="s">
        <v>194</v>
      </c>
      <c r="H109" s="218">
        <v>4</v>
      </c>
      <c r="I109" s="219"/>
      <c r="J109" s="220">
        <f>ROUND(I109*H109,2)</f>
        <v>0</v>
      </c>
      <c r="K109" s="216" t="s">
        <v>176</v>
      </c>
      <c r="L109" s="46"/>
      <c r="M109" s="221" t="s">
        <v>19</v>
      </c>
      <c r="N109" s="222" t="s">
        <v>48</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177</v>
      </c>
      <c r="AT109" s="225" t="s">
        <v>172</v>
      </c>
      <c r="AU109" s="225" t="s">
        <v>81</v>
      </c>
      <c r="AY109" s="19" t="s">
        <v>170</v>
      </c>
      <c r="BE109" s="226">
        <f>IF(N109="základní",J109,0)</f>
        <v>0</v>
      </c>
      <c r="BF109" s="226">
        <f>IF(N109="snížená",J109,0)</f>
        <v>0</v>
      </c>
      <c r="BG109" s="226">
        <f>IF(N109="zákl. přenesená",J109,0)</f>
        <v>0</v>
      </c>
      <c r="BH109" s="226">
        <f>IF(N109="sníž. přenesená",J109,0)</f>
        <v>0</v>
      </c>
      <c r="BI109" s="226">
        <f>IF(N109="nulová",J109,0)</f>
        <v>0</v>
      </c>
      <c r="BJ109" s="19" t="s">
        <v>81</v>
      </c>
      <c r="BK109" s="226">
        <f>ROUND(I109*H109,2)</f>
        <v>0</v>
      </c>
      <c r="BL109" s="19" t="s">
        <v>177</v>
      </c>
      <c r="BM109" s="225" t="s">
        <v>311</v>
      </c>
    </row>
    <row r="110" s="2" customFormat="1">
      <c r="A110" s="40"/>
      <c r="B110" s="41"/>
      <c r="C110" s="42"/>
      <c r="D110" s="227" t="s">
        <v>179</v>
      </c>
      <c r="E110" s="42"/>
      <c r="F110" s="228" t="s">
        <v>1013</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179</v>
      </c>
      <c r="AU110" s="19" t="s">
        <v>81</v>
      </c>
    </row>
    <row r="111" s="2" customFormat="1" ht="24.15" customHeight="1">
      <c r="A111" s="40"/>
      <c r="B111" s="41"/>
      <c r="C111" s="255" t="s">
        <v>245</v>
      </c>
      <c r="D111" s="255" t="s">
        <v>382</v>
      </c>
      <c r="E111" s="256" t="s">
        <v>1014</v>
      </c>
      <c r="F111" s="257" t="s">
        <v>1489</v>
      </c>
      <c r="G111" s="258" t="s">
        <v>194</v>
      </c>
      <c r="H111" s="259">
        <v>4</v>
      </c>
      <c r="I111" s="260"/>
      <c r="J111" s="261">
        <f>ROUND(I111*H111,2)</f>
        <v>0</v>
      </c>
      <c r="K111" s="257" t="s">
        <v>1059</v>
      </c>
      <c r="L111" s="262"/>
      <c r="M111" s="263" t="s">
        <v>19</v>
      </c>
      <c r="N111" s="264" t="s">
        <v>48</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226</v>
      </c>
      <c r="AT111" s="225" t="s">
        <v>382</v>
      </c>
      <c r="AU111" s="225" t="s">
        <v>81</v>
      </c>
      <c r="AY111" s="19" t="s">
        <v>170</v>
      </c>
      <c r="BE111" s="226">
        <f>IF(N111="základní",J111,0)</f>
        <v>0</v>
      </c>
      <c r="BF111" s="226">
        <f>IF(N111="snížená",J111,0)</f>
        <v>0</v>
      </c>
      <c r="BG111" s="226">
        <f>IF(N111="zákl. přenesená",J111,0)</f>
        <v>0</v>
      </c>
      <c r="BH111" s="226">
        <f>IF(N111="sníž. přenesená",J111,0)</f>
        <v>0</v>
      </c>
      <c r="BI111" s="226">
        <f>IF(N111="nulová",J111,0)</f>
        <v>0</v>
      </c>
      <c r="BJ111" s="19" t="s">
        <v>81</v>
      </c>
      <c r="BK111" s="226">
        <f>ROUND(I111*H111,2)</f>
        <v>0</v>
      </c>
      <c r="BL111" s="19" t="s">
        <v>177</v>
      </c>
      <c r="BM111" s="225" t="s">
        <v>325</v>
      </c>
    </row>
    <row r="112" s="2" customFormat="1" ht="16.5" customHeight="1">
      <c r="A112" s="40"/>
      <c r="B112" s="41"/>
      <c r="C112" s="255" t="s">
        <v>8</v>
      </c>
      <c r="D112" s="255" t="s">
        <v>382</v>
      </c>
      <c r="E112" s="256" t="s">
        <v>1017</v>
      </c>
      <c r="F112" s="257" t="s">
        <v>1490</v>
      </c>
      <c r="G112" s="258" t="s">
        <v>194</v>
      </c>
      <c r="H112" s="259">
        <v>2</v>
      </c>
      <c r="I112" s="260"/>
      <c r="J112" s="261">
        <f>ROUND(I112*H112,2)</f>
        <v>0</v>
      </c>
      <c r="K112" s="257" t="s">
        <v>1059</v>
      </c>
      <c r="L112" s="262"/>
      <c r="M112" s="263" t="s">
        <v>19</v>
      </c>
      <c r="N112" s="264" t="s">
        <v>48</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226</v>
      </c>
      <c r="AT112" s="225" t="s">
        <v>382</v>
      </c>
      <c r="AU112" s="225" t="s">
        <v>81</v>
      </c>
      <c r="AY112" s="19" t="s">
        <v>170</v>
      </c>
      <c r="BE112" s="226">
        <f>IF(N112="základní",J112,0)</f>
        <v>0</v>
      </c>
      <c r="BF112" s="226">
        <f>IF(N112="snížená",J112,0)</f>
        <v>0</v>
      </c>
      <c r="BG112" s="226">
        <f>IF(N112="zákl. přenesená",J112,0)</f>
        <v>0</v>
      </c>
      <c r="BH112" s="226">
        <f>IF(N112="sníž. přenesená",J112,0)</f>
        <v>0</v>
      </c>
      <c r="BI112" s="226">
        <f>IF(N112="nulová",J112,0)</f>
        <v>0</v>
      </c>
      <c r="BJ112" s="19" t="s">
        <v>81</v>
      </c>
      <c r="BK112" s="226">
        <f>ROUND(I112*H112,2)</f>
        <v>0</v>
      </c>
      <c r="BL112" s="19" t="s">
        <v>177</v>
      </c>
      <c r="BM112" s="225" t="s">
        <v>336</v>
      </c>
    </row>
    <row r="113" s="2" customFormat="1" ht="16.5" customHeight="1">
      <c r="A113" s="40"/>
      <c r="B113" s="41"/>
      <c r="C113" s="255" t="s">
        <v>254</v>
      </c>
      <c r="D113" s="255" t="s">
        <v>382</v>
      </c>
      <c r="E113" s="256" t="s">
        <v>1019</v>
      </c>
      <c r="F113" s="257" t="s">
        <v>1491</v>
      </c>
      <c r="G113" s="258" t="s">
        <v>194</v>
      </c>
      <c r="H113" s="259">
        <v>3</v>
      </c>
      <c r="I113" s="260"/>
      <c r="J113" s="261">
        <f>ROUND(I113*H113,2)</f>
        <v>0</v>
      </c>
      <c r="K113" s="257" t="s">
        <v>1059</v>
      </c>
      <c r="L113" s="262"/>
      <c r="M113" s="263" t="s">
        <v>19</v>
      </c>
      <c r="N113" s="264" t="s">
        <v>48</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226</v>
      </c>
      <c r="AT113" s="225" t="s">
        <v>382</v>
      </c>
      <c r="AU113" s="225" t="s">
        <v>81</v>
      </c>
      <c r="AY113" s="19" t="s">
        <v>170</v>
      </c>
      <c r="BE113" s="226">
        <f>IF(N113="základní",J113,0)</f>
        <v>0</v>
      </c>
      <c r="BF113" s="226">
        <f>IF(N113="snížená",J113,0)</f>
        <v>0</v>
      </c>
      <c r="BG113" s="226">
        <f>IF(N113="zákl. přenesená",J113,0)</f>
        <v>0</v>
      </c>
      <c r="BH113" s="226">
        <f>IF(N113="sníž. přenesená",J113,0)</f>
        <v>0</v>
      </c>
      <c r="BI113" s="226">
        <f>IF(N113="nulová",J113,0)</f>
        <v>0</v>
      </c>
      <c r="BJ113" s="19" t="s">
        <v>81</v>
      </c>
      <c r="BK113" s="226">
        <f>ROUND(I113*H113,2)</f>
        <v>0</v>
      </c>
      <c r="BL113" s="19" t="s">
        <v>177</v>
      </c>
      <c r="BM113" s="225" t="s">
        <v>347</v>
      </c>
    </row>
    <row r="114" s="12" customFormat="1" ht="25.92" customHeight="1">
      <c r="A114" s="12"/>
      <c r="B114" s="198"/>
      <c r="C114" s="199"/>
      <c r="D114" s="200" t="s">
        <v>76</v>
      </c>
      <c r="E114" s="201" t="s">
        <v>1031</v>
      </c>
      <c r="F114" s="201" t="s">
        <v>1032</v>
      </c>
      <c r="G114" s="199"/>
      <c r="H114" s="199"/>
      <c r="I114" s="202"/>
      <c r="J114" s="20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81</v>
      </c>
      <c r="AT114" s="210" t="s">
        <v>76</v>
      </c>
      <c r="AU114" s="210" t="s">
        <v>77</v>
      </c>
      <c r="AY114" s="209" t="s">
        <v>170</v>
      </c>
      <c r="BK114" s="211">
        <f>SUM(BK115:BK116)</f>
        <v>0</v>
      </c>
    </row>
    <row r="115" s="2" customFormat="1" ht="16.5" customHeight="1">
      <c r="A115" s="40"/>
      <c r="B115" s="41"/>
      <c r="C115" s="214" t="s">
        <v>259</v>
      </c>
      <c r="D115" s="214" t="s">
        <v>172</v>
      </c>
      <c r="E115" s="215" t="s">
        <v>1033</v>
      </c>
      <c r="F115" s="216" t="s">
        <v>1034</v>
      </c>
      <c r="G115" s="217" t="s">
        <v>1035</v>
      </c>
      <c r="H115" s="218">
        <v>8</v>
      </c>
      <c r="I115" s="219"/>
      <c r="J115" s="220">
        <f>ROUND(I115*H115,2)</f>
        <v>0</v>
      </c>
      <c r="K115" s="216" t="s">
        <v>176</v>
      </c>
      <c r="L115" s="46"/>
      <c r="M115" s="221" t="s">
        <v>19</v>
      </c>
      <c r="N115" s="222" t="s">
        <v>48</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177</v>
      </c>
      <c r="AT115" s="225" t="s">
        <v>172</v>
      </c>
      <c r="AU115" s="225" t="s">
        <v>81</v>
      </c>
      <c r="AY115" s="19" t="s">
        <v>170</v>
      </c>
      <c r="BE115" s="226">
        <f>IF(N115="základní",J115,0)</f>
        <v>0</v>
      </c>
      <c r="BF115" s="226">
        <f>IF(N115="snížená",J115,0)</f>
        <v>0</v>
      </c>
      <c r="BG115" s="226">
        <f>IF(N115="zákl. přenesená",J115,0)</f>
        <v>0</v>
      </c>
      <c r="BH115" s="226">
        <f>IF(N115="sníž. přenesená",J115,0)</f>
        <v>0</v>
      </c>
      <c r="BI115" s="226">
        <f>IF(N115="nulová",J115,0)</f>
        <v>0</v>
      </c>
      <c r="BJ115" s="19" t="s">
        <v>81</v>
      </c>
      <c r="BK115" s="226">
        <f>ROUND(I115*H115,2)</f>
        <v>0</v>
      </c>
      <c r="BL115" s="19" t="s">
        <v>177</v>
      </c>
      <c r="BM115" s="225" t="s">
        <v>363</v>
      </c>
    </row>
    <row r="116" s="2" customFormat="1">
      <c r="A116" s="40"/>
      <c r="B116" s="41"/>
      <c r="C116" s="42"/>
      <c r="D116" s="227" t="s">
        <v>179</v>
      </c>
      <c r="E116" s="42"/>
      <c r="F116" s="228" t="s">
        <v>1036</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179</v>
      </c>
      <c r="AU116" s="19" t="s">
        <v>81</v>
      </c>
    </row>
    <row r="117" s="12" customFormat="1" ht="25.92" customHeight="1">
      <c r="A117" s="12"/>
      <c r="B117" s="198"/>
      <c r="C117" s="199"/>
      <c r="D117" s="200" t="s">
        <v>76</v>
      </c>
      <c r="E117" s="201" t="s">
        <v>1037</v>
      </c>
      <c r="F117" s="201" t="s">
        <v>1038</v>
      </c>
      <c r="G117" s="199"/>
      <c r="H117" s="199"/>
      <c r="I117" s="202"/>
      <c r="J117" s="203">
        <f>BK117</f>
        <v>0</v>
      </c>
      <c r="K117" s="199"/>
      <c r="L117" s="204"/>
      <c r="M117" s="205"/>
      <c r="N117" s="206"/>
      <c r="O117" s="206"/>
      <c r="P117" s="207">
        <f>SUM(P118:P120)</f>
        <v>0</v>
      </c>
      <c r="Q117" s="206"/>
      <c r="R117" s="207">
        <f>SUM(R118:R120)</f>
        <v>0</v>
      </c>
      <c r="S117" s="206"/>
      <c r="T117" s="208">
        <f>SUM(T118:T120)</f>
        <v>0</v>
      </c>
      <c r="U117" s="12"/>
      <c r="V117" s="12"/>
      <c r="W117" s="12"/>
      <c r="X117" s="12"/>
      <c r="Y117" s="12"/>
      <c r="Z117" s="12"/>
      <c r="AA117" s="12"/>
      <c r="AB117" s="12"/>
      <c r="AC117" s="12"/>
      <c r="AD117" s="12"/>
      <c r="AE117" s="12"/>
      <c r="AR117" s="209" t="s">
        <v>81</v>
      </c>
      <c r="AT117" s="210" t="s">
        <v>76</v>
      </c>
      <c r="AU117" s="210" t="s">
        <v>77</v>
      </c>
      <c r="AY117" s="209" t="s">
        <v>170</v>
      </c>
      <c r="BK117" s="211">
        <f>SUM(BK118:BK120)</f>
        <v>0</v>
      </c>
    </row>
    <row r="118" s="2" customFormat="1" ht="16.5" customHeight="1">
      <c r="A118" s="40"/>
      <c r="B118" s="41"/>
      <c r="C118" s="214" t="s">
        <v>269</v>
      </c>
      <c r="D118" s="214" t="s">
        <v>172</v>
      </c>
      <c r="E118" s="215" t="s">
        <v>1492</v>
      </c>
      <c r="F118" s="216" t="s">
        <v>1058</v>
      </c>
      <c r="G118" s="217" t="s">
        <v>194</v>
      </c>
      <c r="H118" s="218">
        <v>1</v>
      </c>
      <c r="I118" s="219"/>
      <c r="J118" s="220">
        <f>ROUND(I118*H118,2)</f>
        <v>0</v>
      </c>
      <c r="K118" s="216" t="s">
        <v>1059</v>
      </c>
      <c r="L118" s="46"/>
      <c r="M118" s="221" t="s">
        <v>19</v>
      </c>
      <c r="N118" s="222" t="s">
        <v>48</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177</v>
      </c>
      <c r="AT118" s="225" t="s">
        <v>172</v>
      </c>
      <c r="AU118" s="225" t="s">
        <v>81</v>
      </c>
      <c r="AY118" s="19" t="s">
        <v>170</v>
      </c>
      <c r="BE118" s="226">
        <f>IF(N118="základní",J118,0)</f>
        <v>0</v>
      </c>
      <c r="BF118" s="226">
        <f>IF(N118="snížená",J118,0)</f>
        <v>0</v>
      </c>
      <c r="BG118" s="226">
        <f>IF(N118="zákl. přenesená",J118,0)</f>
        <v>0</v>
      </c>
      <c r="BH118" s="226">
        <f>IF(N118="sníž. přenesená",J118,0)</f>
        <v>0</v>
      </c>
      <c r="BI118" s="226">
        <f>IF(N118="nulová",J118,0)</f>
        <v>0</v>
      </c>
      <c r="BJ118" s="19" t="s">
        <v>81</v>
      </c>
      <c r="BK118" s="226">
        <f>ROUND(I118*H118,2)</f>
        <v>0</v>
      </c>
      <c r="BL118" s="19" t="s">
        <v>177</v>
      </c>
      <c r="BM118" s="225" t="s">
        <v>375</v>
      </c>
    </row>
    <row r="119" s="2" customFormat="1" ht="16.5" customHeight="1">
      <c r="A119" s="40"/>
      <c r="B119" s="41"/>
      <c r="C119" s="255" t="s">
        <v>278</v>
      </c>
      <c r="D119" s="255" t="s">
        <v>382</v>
      </c>
      <c r="E119" s="256" t="s">
        <v>1493</v>
      </c>
      <c r="F119" s="257" t="s">
        <v>1061</v>
      </c>
      <c r="G119" s="258" t="s">
        <v>194</v>
      </c>
      <c r="H119" s="259">
        <v>1</v>
      </c>
      <c r="I119" s="260"/>
      <c r="J119" s="261">
        <f>ROUND(I119*H119,2)</f>
        <v>0</v>
      </c>
      <c r="K119" s="257" t="s">
        <v>1016</v>
      </c>
      <c r="L119" s="262"/>
      <c r="M119" s="263" t="s">
        <v>19</v>
      </c>
      <c r="N119" s="264" t="s">
        <v>48</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226</v>
      </c>
      <c r="AT119" s="225" t="s">
        <v>382</v>
      </c>
      <c r="AU119" s="225" t="s">
        <v>81</v>
      </c>
      <c r="AY119" s="19" t="s">
        <v>170</v>
      </c>
      <c r="BE119" s="226">
        <f>IF(N119="základní",J119,0)</f>
        <v>0</v>
      </c>
      <c r="BF119" s="226">
        <f>IF(N119="snížená",J119,0)</f>
        <v>0</v>
      </c>
      <c r="BG119" s="226">
        <f>IF(N119="zákl. přenesená",J119,0)</f>
        <v>0</v>
      </c>
      <c r="BH119" s="226">
        <f>IF(N119="sníž. přenesená",J119,0)</f>
        <v>0</v>
      </c>
      <c r="BI119" s="226">
        <f>IF(N119="nulová",J119,0)</f>
        <v>0</v>
      </c>
      <c r="BJ119" s="19" t="s">
        <v>81</v>
      </c>
      <c r="BK119" s="226">
        <f>ROUND(I119*H119,2)</f>
        <v>0</v>
      </c>
      <c r="BL119" s="19" t="s">
        <v>177</v>
      </c>
      <c r="BM119" s="225" t="s">
        <v>386</v>
      </c>
    </row>
    <row r="120" s="2" customFormat="1" ht="16.5" customHeight="1">
      <c r="A120" s="40"/>
      <c r="B120" s="41"/>
      <c r="C120" s="214" t="s">
        <v>285</v>
      </c>
      <c r="D120" s="214" t="s">
        <v>172</v>
      </c>
      <c r="E120" s="215" t="s">
        <v>1494</v>
      </c>
      <c r="F120" s="216" t="s">
        <v>1495</v>
      </c>
      <c r="G120" s="217" t="s">
        <v>871</v>
      </c>
      <c r="H120" s="218">
        <v>1</v>
      </c>
      <c r="I120" s="219"/>
      <c r="J120" s="220">
        <f>ROUND(I120*H120,2)</f>
        <v>0</v>
      </c>
      <c r="K120" s="216" t="s">
        <v>1059</v>
      </c>
      <c r="L120" s="46"/>
      <c r="M120" s="221" t="s">
        <v>19</v>
      </c>
      <c r="N120" s="222" t="s">
        <v>48</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177</v>
      </c>
      <c r="AT120" s="225" t="s">
        <v>172</v>
      </c>
      <c r="AU120" s="225" t="s">
        <v>81</v>
      </c>
      <c r="AY120" s="19" t="s">
        <v>170</v>
      </c>
      <c r="BE120" s="226">
        <f>IF(N120="základní",J120,0)</f>
        <v>0</v>
      </c>
      <c r="BF120" s="226">
        <f>IF(N120="snížená",J120,0)</f>
        <v>0</v>
      </c>
      <c r="BG120" s="226">
        <f>IF(N120="zákl. přenesená",J120,0)</f>
        <v>0</v>
      </c>
      <c r="BH120" s="226">
        <f>IF(N120="sníž. přenesená",J120,0)</f>
        <v>0</v>
      </c>
      <c r="BI120" s="226">
        <f>IF(N120="nulová",J120,0)</f>
        <v>0</v>
      </c>
      <c r="BJ120" s="19" t="s">
        <v>81</v>
      </c>
      <c r="BK120" s="226">
        <f>ROUND(I120*H120,2)</f>
        <v>0</v>
      </c>
      <c r="BL120" s="19" t="s">
        <v>177</v>
      </c>
      <c r="BM120" s="225" t="s">
        <v>400</v>
      </c>
    </row>
    <row r="121" s="12" customFormat="1" ht="25.92" customHeight="1">
      <c r="A121" s="12"/>
      <c r="B121" s="198"/>
      <c r="C121" s="199"/>
      <c r="D121" s="200" t="s">
        <v>76</v>
      </c>
      <c r="E121" s="201" t="s">
        <v>1067</v>
      </c>
      <c r="F121" s="201" t="s">
        <v>980</v>
      </c>
      <c r="G121" s="199"/>
      <c r="H121" s="199"/>
      <c r="I121" s="202"/>
      <c r="J121" s="203">
        <f>BK121</f>
        <v>0</v>
      </c>
      <c r="K121" s="199"/>
      <c r="L121" s="204"/>
      <c r="M121" s="205"/>
      <c r="N121" s="206"/>
      <c r="O121" s="206"/>
      <c r="P121" s="207">
        <f>SUM(P122:P123)</f>
        <v>0</v>
      </c>
      <c r="Q121" s="206"/>
      <c r="R121" s="207">
        <f>SUM(R122:R123)</f>
        <v>0</v>
      </c>
      <c r="S121" s="206"/>
      <c r="T121" s="208">
        <f>SUM(T122:T123)</f>
        <v>0</v>
      </c>
      <c r="U121" s="12"/>
      <c r="V121" s="12"/>
      <c r="W121" s="12"/>
      <c r="X121" s="12"/>
      <c r="Y121" s="12"/>
      <c r="Z121" s="12"/>
      <c r="AA121" s="12"/>
      <c r="AB121" s="12"/>
      <c r="AC121" s="12"/>
      <c r="AD121" s="12"/>
      <c r="AE121" s="12"/>
      <c r="AR121" s="209" t="s">
        <v>81</v>
      </c>
      <c r="AT121" s="210" t="s">
        <v>76</v>
      </c>
      <c r="AU121" s="210" t="s">
        <v>77</v>
      </c>
      <c r="AY121" s="209" t="s">
        <v>170</v>
      </c>
      <c r="BK121" s="211">
        <f>SUM(BK122:BK123)</f>
        <v>0</v>
      </c>
    </row>
    <row r="122" s="2" customFormat="1" ht="24.15" customHeight="1">
      <c r="A122" s="40"/>
      <c r="B122" s="41"/>
      <c r="C122" s="214" t="s">
        <v>292</v>
      </c>
      <c r="D122" s="214" t="s">
        <v>172</v>
      </c>
      <c r="E122" s="215" t="s">
        <v>1496</v>
      </c>
      <c r="F122" s="216" t="s">
        <v>1074</v>
      </c>
      <c r="G122" s="217" t="s">
        <v>194</v>
      </c>
      <c r="H122" s="218">
        <v>1</v>
      </c>
      <c r="I122" s="219"/>
      <c r="J122" s="220">
        <f>ROUND(I122*H122,2)</f>
        <v>0</v>
      </c>
      <c r="K122" s="216" t="s">
        <v>1059</v>
      </c>
      <c r="L122" s="46"/>
      <c r="M122" s="221" t="s">
        <v>19</v>
      </c>
      <c r="N122" s="222" t="s">
        <v>48</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177</v>
      </c>
      <c r="AT122" s="225" t="s">
        <v>172</v>
      </c>
      <c r="AU122" s="225" t="s">
        <v>81</v>
      </c>
      <c r="AY122" s="19" t="s">
        <v>170</v>
      </c>
      <c r="BE122" s="226">
        <f>IF(N122="základní",J122,0)</f>
        <v>0</v>
      </c>
      <c r="BF122" s="226">
        <f>IF(N122="snížená",J122,0)</f>
        <v>0</v>
      </c>
      <c r="BG122" s="226">
        <f>IF(N122="zákl. přenesená",J122,0)</f>
        <v>0</v>
      </c>
      <c r="BH122" s="226">
        <f>IF(N122="sníž. přenesená",J122,0)</f>
        <v>0</v>
      </c>
      <c r="BI122" s="226">
        <f>IF(N122="nulová",J122,0)</f>
        <v>0</v>
      </c>
      <c r="BJ122" s="19" t="s">
        <v>81</v>
      </c>
      <c r="BK122" s="226">
        <f>ROUND(I122*H122,2)</f>
        <v>0</v>
      </c>
      <c r="BL122" s="19" t="s">
        <v>177</v>
      </c>
      <c r="BM122" s="225" t="s">
        <v>411</v>
      </c>
    </row>
    <row r="123" s="2" customFormat="1" ht="24.15" customHeight="1">
      <c r="A123" s="40"/>
      <c r="B123" s="41"/>
      <c r="C123" s="255" t="s">
        <v>302</v>
      </c>
      <c r="D123" s="255" t="s">
        <v>382</v>
      </c>
      <c r="E123" s="256" t="s">
        <v>1497</v>
      </c>
      <c r="F123" s="257" t="s">
        <v>1077</v>
      </c>
      <c r="G123" s="258" t="s">
        <v>194</v>
      </c>
      <c r="H123" s="259">
        <v>1</v>
      </c>
      <c r="I123" s="260"/>
      <c r="J123" s="261">
        <f>ROUND(I123*H123,2)</f>
        <v>0</v>
      </c>
      <c r="K123" s="257" t="s">
        <v>1016</v>
      </c>
      <c r="L123" s="262"/>
      <c r="M123" s="279" t="s">
        <v>19</v>
      </c>
      <c r="N123" s="280" t="s">
        <v>48</v>
      </c>
      <c r="O123" s="272"/>
      <c r="P123" s="276">
        <f>O123*H123</f>
        <v>0</v>
      </c>
      <c r="Q123" s="276">
        <v>0</v>
      </c>
      <c r="R123" s="276">
        <f>Q123*H123</f>
        <v>0</v>
      </c>
      <c r="S123" s="276">
        <v>0</v>
      </c>
      <c r="T123" s="277">
        <f>S123*H123</f>
        <v>0</v>
      </c>
      <c r="U123" s="40"/>
      <c r="V123" s="40"/>
      <c r="W123" s="40"/>
      <c r="X123" s="40"/>
      <c r="Y123" s="40"/>
      <c r="Z123" s="40"/>
      <c r="AA123" s="40"/>
      <c r="AB123" s="40"/>
      <c r="AC123" s="40"/>
      <c r="AD123" s="40"/>
      <c r="AE123" s="40"/>
      <c r="AR123" s="225" t="s">
        <v>226</v>
      </c>
      <c r="AT123" s="225" t="s">
        <v>382</v>
      </c>
      <c r="AU123" s="225" t="s">
        <v>81</v>
      </c>
      <c r="AY123" s="19" t="s">
        <v>170</v>
      </c>
      <c r="BE123" s="226">
        <f>IF(N123="základní",J123,0)</f>
        <v>0</v>
      </c>
      <c r="BF123" s="226">
        <f>IF(N123="snížená",J123,0)</f>
        <v>0</v>
      </c>
      <c r="BG123" s="226">
        <f>IF(N123="zákl. přenesená",J123,0)</f>
        <v>0</v>
      </c>
      <c r="BH123" s="226">
        <f>IF(N123="sníž. přenesená",J123,0)</f>
        <v>0</v>
      </c>
      <c r="BI123" s="226">
        <f>IF(N123="nulová",J123,0)</f>
        <v>0</v>
      </c>
      <c r="BJ123" s="19" t="s">
        <v>81</v>
      </c>
      <c r="BK123" s="226">
        <f>ROUND(I123*H123,2)</f>
        <v>0</v>
      </c>
      <c r="BL123" s="19" t="s">
        <v>177</v>
      </c>
      <c r="BM123" s="225" t="s">
        <v>421</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cYIPMy3WmInwlcfXwTKf22c8qKhcyHBkiMzY9fBzinqbMtzKPU5MlP1xR7r9XKpclisLENAsxeRt6wNtMWhmPw==" hashValue="uJitngoolUJXTZ0vJg2Kak1mWhrgbafZNT9RP/OKEVK2XkFY9dFq3PKMOjfg0rI6ujxk8TcYC3P/trU+M8OrTw==" algorithmName="SHA-512" password="CC35"/>
  <autoFilter ref="C90:K123"/>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5_01/741122015"/>
    <hyperlink ref="F98" r:id="rId2" display="https://podminky.urs.cz/item/CS_URS_2025_01/741310101"/>
    <hyperlink ref="F101" r:id="rId3" display="https://podminky.urs.cz/item/CS_URS_2025_01/741330731"/>
    <hyperlink ref="F103" r:id="rId4" display="https://podminky.urs.cz/item/CS_URS_2025_01/741311004"/>
    <hyperlink ref="F106" r:id="rId5" display="https://podminky.urs.cz/item/CS_URS_2025_01/741112061"/>
    <hyperlink ref="F110" r:id="rId6" display="https://podminky.urs.cz/item/CS_URS_2025_01/741372112"/>
    <hyperlink ref="F116" r:id="rId7" display="https://podminky.urs.cz/item/CS_URS_2025_01/HZS223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85</v>
      </c>
    </row>
    <row r="4" s="1" customFormat="1" ht="24.96" customHeight="1">
      <c r="B4" s="22"/>
      <c r="D4" s="142" t="s">
        <v>126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Jednotky J 2. - 10.NP, studovny 1. - 10.NP a WC u recepce</v>
      </c>
      <c r="F7" s="144"/>
      <c r="G7" s="144"/>
      <c r="H7" s="144"/>
      <c r="L7" s="22"/>
    </row>
    <row r="8" s="2" customFormat="1" ht="12" customHeight="1">
      <c r="A8" s="40"/>
      <c r="B8" s="46"/>
      <c r="C8" s="40"/>
      <c r="D8" s="144" t="s">
        <v>127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774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7. 7. 2025</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4" t="s">
        <v>29</v>
      </c>
      <c r="J15" s="135" t="s">
        <v>30</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31</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29</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33</v>
      </c>
      <c r="E20" s="40"/>
      <c r="F20" s="40"/>
      <c r="G20" s="40"/>
      <c r="H20" s="40"/>
      <c r="I20" s="144" t="s">
        <v>26</v>
      </c>
      <c r="J20" s="135" t="s">
        <v>34</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4" t="s">
        <v>29</v>
      </c>
      <c r="J21" s="135" t="s">
        <v>36</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38</v>
      </c>
      <c r="E23" s="40"/>
      <c r="F23" s="40"/>
      <c r="G23" s="40"/>
      <c r="H23" s="40"/>
      <c r="I23" s="144" t="s">
        <v>26</v>
      </c>
      <c r="J23" s="135" t="s">
        <v>39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40</v>
      </c>
      <c r="F24" s="40"/>
      <c r="G24" s="40"/>
      <c r="H24" s="40"/>
      <c r="I24" s="144" t="s">
        <v>29</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41</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43</v>
      </c>
      <c r="E30" s="40"/>
      <c r="F30" s="40"/>
      <c r="G30" s="40"/>
      <c r="H30" s="40"/>
      <c r="I30" s="40"/>
      <c r="J30" s="155">
        <f>ROUND(J80,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45</v>
      </c>
      <c r="G32" s="40"/>
      <c r="H32" s="40"/>
      <c r="I32" s="156" t="s">
        <v>44</v>
      </c>
      <c r="J32" s="156" t="s">
        <v>46</v>
      </c>
      <c r="K32" s="40"/>
      <c r="L32" s="146"/>
      <c r="S32" s="40"/>
      <c r="T32" s="40"/>
      <c r="U32" s="40"/>
      <c r="V32" s="40"/>
      <c r="W32" s="40"/>
      <c r="X32" s="40"/>
      <c r="Y32" s="40"/>
      <c r="Z32" s="40"/>
      <c r="AA32" s="40"/>
      <c r="AB32" s="40"/>
      <c r="AC32" s="40"/>
      <c r="AD32" s="40"/>
      <c r="AE32" s="40"/>
    </row>
    <row r="33" s="2" customFormat="1" ht="14.4" customHeight="1">
      <c r="A33" s="40"/>
      <c r="B33" s="46"/>
      <c r="C33" s="40"/>
      <c r="D33" s="157" t="s">
        <v>47</v>
      </c>
      <c r="E33" s="144" t="s">
        <v>48</v>
      </c>
      <c r="F33" s="158">
        <f>ROUND((SUM(BE80:BE109)),  2)</f>
        <v>0</v>
      </c>
      <c r="G33" s="40"/>
      <c r="H33" s="40"/>
      <c r="I33" s="159">
        <v>0.20999999999999999</v>
      </c>
      <c r="J33" s="158">
        <f>ROUND(((SUM(BE80:BE109))*I33),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49</v>
      </c>
      <c r="F34" s="158">
        <f>ROUND((SUM(BF80:BF109)),  2)</f>
        <v>0</v>
      </c>
      <c r="G34" s="40"/>
      <c r="H34" s="40"/>
      <c r="I34" s="159">
        <v>0.12</v>
      </c>
      <c r="J34" s="158">
        <f>ROUND(((SUM(BF80:BF109))*I34),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50</v>
      </c>
      <c r="F35" s="158">
        <f>ROUND((SUM(BG80:BG109)),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51</v>
      </c>
      <c r="F36" s="158">
        <f>ROUND((SUM(BH80:BH109)),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52</v>
      </c>
      <c r="F37" s="158">
        <f>ROUND((SUM(BI80:BI109)),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53</v>
      </c>
      <c r="E39" s="162"/>
      <c r="F39" s="162"/>
      <c r="G39" s="163" t="s">
        <v>54</v>
      </c>
      <c r="H39" s="164" t="s">
        <v>55</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131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Jednotky J 2. - 10.NP, studovny 1. - 10.NP a WC u recepce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Chemická 953, 148 00, Praha 4</v>
      </c>
      <c r="G52" s="42"/>
      <c r="H52" s="42"/>
      <c r="I52" s="34" t="s">
        <v>23</v>
      </c>
      <c r="J52" s="74" t="str">
        <f>IF(J12="","",J12)</f>
        <v>7. 7. 2025</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Správa účelových zařízení VŠE v Praze</v>
      </c>
      <c r="G54" s="42"/>
      <c r="H54" s="42"/>
      <c r="I54" s="34" t="s">
        <v>33</v>
      </c>
      <c r="J54" s="38" t="str">
        <f>E21</f>
        <v>DROBNÝ ARCHITECTS, s.r.o.</v>
      </c>
      <c r="K54" s="42"/>
      <c r="L54" s="146"/>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38</v>
      </c>
      <c r="J55" s="38" t="str">
        <f>E24</f>
        <v>Ing. Jaroslav Stolička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132</v>
      </c>
      <c r="D57" s="173"/>
      <c r="E57" s="173"/>
      <c r="F57" s="173"/>
      <c r="G57" s="173"/>
      <c r="H57" s="173"/>
      <c r="I57" s="173"/>
      <c r="J57" s="174" t="s">
        <v>133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75</v>
      </c>
      <c r="D59" s="42"/>
      <c r="E59" s="42"/>
      <c r="F59" s="42"/>
      <c r="G59" s="42"/>
      <c r="H59" s="42"/>
      <c r="I59" s="42"/>
      <c r="J59" s="104">
        <f>J80</f>
        <v>0</v>
      </c>
      <c r="K59" s="42"/>
      <c r="L59" s="146"/>
      <c r="S59" s="40"/>
      <c r="T59" s="40"/>
      <c r="U59" s="40"/>
      <c r="V59" s="40"/>
      <c r="W59" s="40"/>
      <c r="X59" s="40"/>
      <c r="Y59" s="40"/>
      <c r="Z59" s="40"/>
      <c r="AA59" s="40"/>
      <c r="AB59" s="40"/>
      <c r="AC59" s="40"/>
      <c r="AD59" s="40"/>
      <c r="AE59" s="40"/>
      <c r="AU59" s="19" t="s">
        <v>134</v>
      </c>
    </row>
    <row r="60" s="9" customFormat="1" ht="24.96" customHeight="1">
      <c r="A60" s="9"/>
      <c r="B60" s="176"/>
      <c r="C60" s="177"/>
      <c r="D60" s="178" t="s">
        <v>774</v>
      </c>
      <c r="E60" s="179"/>
      <c r="F60" s="179"/>
      <c r="G60" s="179"/>
      <c r="H60" s="179"/>
      <c r="I60" s="179"/>
      <c r="J60" s="180">
        <f>J81</f>
        <v>0</v>
      </c>
      <c r="K60" s="177"/>
      <c r="L60" s="181"/>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6"/>
      <c r="S66" s="40"/>
      <c r="T66" s="40"/>
      <c r="U66" s="40"/>
      <c r="V66" s="40"/>
      <c r="W66" s="40"/>
      <c r="X66" s="40"/>
      <c r="Y66" s="40"/>
      <c r="Z66" s="40"/>
      <c r="AA66" s="40"/>
      <c r="AB66" s="40"/>
      <c r="AC66" s="40"/>
      <c r="AD66" s="40"/>
      <c r="AE66" s="40"/>
    </row>
    <row r="67" s="2" customFormat="1" ht="24.96" customHeight="1">
      <c r="A67" s="40"/>
      <c r="B67" s="41"/>
      <c r="C67" s="25" t="s">
        <v>155</v>
      </c>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6.5" customHeight="1">
      <c r="A70" s="40"/>
      <c r="B70" s="41"/>
      <c r="C70" s="42"/>
      <c r="D70" s="42"/>
      <c r="E70" s="171" t="str">
        <f>E7</f>
        <v>Jednotky J 2. - 10.NP, studovny 1. - 10.NP a WC u recepce</v>
      </c>
      <c r="F70" s="34"/>
      <c r="G70" s="34"/>
      <c r="H70" s="34"/>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127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71" t="str">
        <f>E9</f>
        <v>VRN - Vedlejší rozpočtové náklady</v>
      </c>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Chemická 953, 148 00, Praha 4</v>
      </c>
      <c r="G74" s="42"/>
      <c r="H74" s="42"/>
      <c r="I74" s="34" t="s">
        <v>23</v>
      </c>
      <c r="J74" s="74" t="str">
        <f>IF(J12="","",J12)</f>
        <v>7. 7. 2025</v>
      </c>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25.65" customHeight="1">
      <c r="A76" s="40"/>
      <c r="B76" s="41"/>
      <c r="C76" s="34" t="s">
        <v>25</v>
      </c>
      <c r="D76" s="42"/>
      <c r="E76" s="42"/>
      <c r="F76" s="29" t="str">
        <f>E15</f>
        <v>Správa účelových zařízení VŠE v Praze</v>
      </c>
      <c r="G76" s="42"/>
      <c r="H76" s="42"/>
      <c r="I76" s="34" t="s">
        <v>33</v>
      </c>
      <c r="J76" s="38" t="str">
        <f>E21</f>
        <v>DROBNÝ ARCHITECTS, s.r.o.</v>
      </c>
      <c r="K76" s="42"/>
      <c r="L76" s="146"/>
      <c r="S76" s="40"/>
      <c r="T76" s="40"/>
      <c r="U76" s="40"/>
      <c r="V76" s="40"/>
      <c r="W76" s="40"/>
      <c r="X76" s="40"/>
      <c r="Y76" s="40"/>
      <c r="Z76" s="40"/>
      <c r="AA76" s="40"/>
      <c r="AB76" s="40"/>
      <c r="AC76" s="40"/>
      <c r="AD76" s="40"/>
      <c r="AE76" s="40"/>
    </row>
    <row r="77" s="2" customFormat="1" ht="15.15" customHeight="1">
      <c r="A77" s="40"/>
      <c r="B77" s="41"/>
      <c r="C77" s="34" t="s">
        <v>31</v>
      </c>
      <c r="D77" s="42"/>
      <c r="E77" s="42"/>
      <c r="F77" s="29" t="str">
        <f>IF(E18="","",E18)</f>
        <v>Vyplň údaj</v>
      </c>
      <c r="G77" s="42"/>
      <c r="H77" s="42"/>
      <c r="I77" s="34" t="s">
        <v>38</v>
      </c>
      <c r="J77" s="38" t="str">
        <f>E24</f>
        <v>Ing. Jaroslav Stolička</v>
      </c>
      <c r="K77" s="42"/>
      <c r="L77" s="14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11" customFormat="1" ht="29.28" customHeight="1">
      <c r="A79" s="187"/>
      <c r="B79" s="188"/>
      <c r="C79" s="189" t="s">
        <v>156</v>
      </c>
      <c r="D79" s="190" t="s">
        <v>62</v>
      </c>
      <c r="E79" s="190" t="s">
        <v>58</v>
      </c>
      <c r="F79" s="190" t="s">
        <v>59</v>
      </c>
      <c r="G79" s="190" t="s">
        <v>157</v>
      </c>
      <c r="H79" s="190" t="s">
        <v>158</v>
      </c>
      <c r="I79" s="190" t="s">
        <v>159</v>
      </c>
      <c r="J79" s="190" t="s">
        <v>133</v>
      </c>
      <c r="K79" s="191" t="s">
        <v>160</v>
      </c>
      <c r="L79" s="192"/>
      <c r="M79" s="94" t="s">
        <v>19</v>
      </c>
      <c r="N79" s="95" t="s">
        <v>47</v>
      </c>
      <c r="O79" s="95" t="s">
        <v>161</v>
      </c>
      <c r="P79" s="95" t="s">
        <v>162</v>
      </c>
      <c r="Q79" s="95" t="s">
        <v>163</v>
      </c>
      <c r="R79" s="95" t="s">
        <v>164</v>
      </c>
      <c r="S79" s="95" t="s">
        <v>165</v>
      </c>
      <c r="T79" s="96" t="s">
        <v>166</v>
      </c>
      <c r="U79" s="187"/>
      <c r="V79" s="187"/>
      <c r="W79" s="187"/>
      <c r="X79" s="187"/>
      <c r="Y79" s="187"/>
      <c r="Z79" s="187"/>
      <c r="AA79" s="187"/>
      <c r="AB79" s="187"/>
      <c r="AC79" s="187"/>
      <c r="AD79" s="187"/>
      <c r="AE79" s="187"/>
    </row>
    <row r="80" s="2" customFormat="1" ht="22.8" customHeight="1">
      <c r="A80" s="40"/>
      <c r="B80" s="41"/>
      <c r="C80" s="101" t="s">
        <v>167</v>
      </c>
      <c r="D80" s="42"/>
      <c r="E80" s="42"/>
      <c r="F80" s="42"/>
      <c r="G80" s="42"/>
      <c r="H80" s="42"/>
      <c r="I80" s="42"/>
      <c r="J80" s="193">
        <f>BK80</f>
        <v>0</v>
      </c>
      <c r="K80" s="42"/>
      <c r="L80" s="46"/>
      <c r="M80" s="97"/>
      <c r="N80" s="194"/>
      <c r="O80" s="98"/>
      <c r="P80" s="195">
        <f>P81</f>
        <v>0</v>
      </c>
      <c r="Q80" s="98"/>
      <c r="R80" s="195">
        <f>R81</f>
        <v>0</v>
      </c>
      <c r="S80" s="98"/>
      <c r="T80" s="196">
        <f>T81</f>
        <v>0</v>
      </c>
      <c r="U80" s="40"/>
      <c r="V80" s="40"/>
      <c r="W80" s="40"/>
      <c r="X80" s="40"/>
      <c r="Y80" s="40"/>
      <c r="Z80" s="40"/>
      <c r="AA80" s="40"/>
      <c r="AB80" s="40"/>
      <c r="AC80" s="40"/>
      <c r="AD80" s="40"/>
      <c r="AE80" s="40"/>
      <c r="AT80" s="19" t="s">
        <v>76</v>
      </c>
      <c r="AU80" s="19" t="s">
        <v>134</v>
      </c>
      <c r="BK80" s="197">
        <f>BK81</f>
        <v>0</v>
      </c>
    </row>
    <row r="81" s="12" customFormat="1" ht="25.92" customHeight="1">
      <c r="A81" s="12"/>
      <c r="B81" s="198"/>
      <c r="C81" s="199"/>
      <c r="D81" s="200" t="s">
        <v>76</v>
      </c>
      <c r="E81" s="201" t="s">
        <v>123</v>
      </c>
      <c r="F81" s="201" t="s">
        <v>124</v>
      </c>
      <c r="G81" s="199"/>
      <c r="H81" s="199"/>
      <c r="I81" s="202"/>
      <c r="J81" s="203">
        <f>BK81</f>
        <v>0</v>
      </c>
      <c r="K81" s="199"/>
      <c r="L81" s="204"/>
      <c r="M81" s="205"/>
      <c r="N81" s="206"/>
      <c r="O81" s="206"/>
      <c r="P81" s="207">
        <f>SUM(P82:P109)</f>
        <v>0</v>
      </c>
      <c r="Q81" s="206"/>
      <c r="R81" s="207">
        <f>SUM(R82:R109)</f>
        <v>0</v>
      </c>
      <c r="S81" s="206"/>
      <c r="T81" s="208">
        <f>SUM(T82:T109)</f>
        <v>0</v>
      </c>
      <c r="U81" s="12"/>
      <c r="V81" s="12"/>
      <c r="W81" s="12"/>
      <c r="X81" s="12"/>
      <c r="Y81" s="12"/>
      <c r="Z81" s="12"/>
      <c r="AA81" s="12"/>
      <c r="AB81" s="12"/>
      <c r="AC81" s="12"/>
      <c r="AD81" s="12"/>
      <c r="AE81" s="12"/>
      <c r="AR81" s="209" t="s">
        <v>207</v>
      </c>
      <c r="AT81" s="210" t="s">
        <v>76</v>
      </c>
      <c r="AU81" s="210" t="s">
        <v>77</v>
      </c>
      <c r="AY81" s="209" t="s">
        <v>170</v>
      </c>
      <c r="BK81" s="211">
        <f>SUM(BK82:BK109)</f>
        <v>0</v>
      </c>
    </row>
    <row r="82" s="2" customFormat="1" ht="16.5" customHeight="1">
      <c r="A82" s="40"/>
      <c r="B82" s="41"/>
      <c r="C82" s="214" t="s">
        <v>81</v>
      </c>
      <c r="D82" s="214" t="s">
        <v>172</v>
      </c>
      <c r="E82" s="215" t="s">
        <v>1498</v>
      </c>
      <c r="F82" s="216" t="s">
        <v>1499</v>
      </c>
      <c r="G82" s="217" t="s">
        <v>1500</v>
      </c>
      <c r="H82" s="218">
        <v>1</v>
      </c>
      <c r="I82" s="219"/>
      <c r="J82" s="220">
        <f>ROUND(I82*H82,2)</f>
        <v>0</v>
      </c>
      <c r="K82" s="216" t="s">
        <v>176</v>
      </c>
      <c r="L82" s="46"/>
      <c r="M82" s="221" t="s">
        <v>19</v>
      </c>
      <c r="N82" s="222" t="s">
        <v>48</v>
      </c>
      <c r="O82" s="86"/>
      <c r="P82" s="223">
        <f>O82*H82</f>
        <v>0</v>
      </c>
      <c r="Q82" s="223">
        <v>0</v>
      </c>
      <c r="R82" s="223">
        <f>Q82*H82</f>
        <v>0</v>
      </c>
      <c r="S82" s="223">
        <v>0</v>
      </c>
      <c r="T82" s="224">
        <f>S82*H82</f>
        <v>0</v>
      </c>
      <c r="U82" s="40"/>
      <c r="V82" s="40"/>
      <c r="W82" s="40"/>
      <c r="X82" s="40"/>
      <c r="Y82" s="40"/>
      <c r="Z82" s="40"/>
      <c r="AA82" s="40"/>
      <c r="AB82" s="40"/>
      <c r="AC82" s="40"/>
      <c r="AD82" s="40"/>
      <c r="AE82" s="40"/>
      <c r="AR82" s="225" t="s">
        <v>1501</v>
      </c>
      <c r="AT82" s="225" t="s">
        <v>172</v>
      </c>
      <c r="AU82" s="225" t="s">
        <v>81</v>
      </c>
      <c r="AY82" s="19" t="s">
        <v>170</v>
      </c>
      <c r="BE82" s="226">
        <f>IF(N82="základní",J82,0)</f>
        <v>0</v>
      </c>
      <c r="BF82" s="226">
        <f>IF(N82="snížená",J82,0)</f>
        <v>0</v>
      </c>
      <c r="BG82" s="226">
        <f>IF(N82="zákl. přenesená",J82,0)</f>
        <v>0</v>
      </c>
      <c r="BH82" s="226">
        <f>IF(N82="sníž. přenesená",J82,0)</f>
        <v>0</v>
      </c>
      <c r="BI82" s="226">
        <f>IF(N82="nulová",J82,0)</f>
        <v>0</v>
      </c>
      <c r="BJ82" s="19" t="s">
        <v>81</v>
      </c>
      <c r="BK82" s="226">
        <f>ROUND(I82*H82,2)</f>
        <v>0</v>
      </c>
      <c r="BL82" s="19" t="s">
        <v>1501</v>
      </c>
      <c r="BM82" s="225" t="s">
        <v>1502</v>
      </c>
    </row>
    <row r="83" s="2" customFormat="1">
      <c r="A83" s="40"/>
      <c r="B83" s="41"/>
      <c r="C83" s="42"/>
      <c r="D83" s="227" t="s">
        <v>179</v>
      </c>
      <c r="E83" s="42"/>
      <c r="F83" s="228" t="s">
        <v>1503</v>
      </c>
      <c r="G83" s="42"/>
      <c r="H83" s="42"/>
      <c r="I83" s="229"/>
      <c r="J83" s="42"/>
      <c r="K83" s="42"/>
      <c r="L83" s="46"/>
      <c r="M83" s="230"/>
      <c r="N83" s="231"/>
      <c r="O83" s="86"/>
      <c r="P83" s="86"/>
      <c r="Q83" s="86"/>
      <c r="R83" s="86"/>
      <c r="S83" s="86"/>
      <c r="T83" s="87"/>
      <c r="U83" s="40"/>
      <c r="V83" s="40"/>
      <c r="W83" s="40"/>
      <c r="X83" s="40"/>
      <c r="Y83" s="40"/>
      <c r="Z83" s="40"/>
      <c r="AA83" s="40"/>
      <c r="AB83" s="40"/>
      <c r="AC83" s="40"/>
      <c r="AD83" s="40"/>
      <c r="AE83" s="40"/>
      <c r="AT83" s="19" t="s">
        <v>179</v>
      </c>
      <c r="AU83" s="19" t="s">
        <v>81</v>
      </c>
    </row>
    <row r="84" s="13" customFormat="1">
      <c r="A84" s="13"/>
      <c r="B84" s="232"/>
      <c r="C84" s="233"/>
      <c r="D84" s="234" t="s">
        <v>181</v>
      </c>
      <c r="E84" s="235" t="s">
        <v>19</v>
      </c>
      <c r="F84" s="236" t="s">
        <v>81</v>
      </c>
      <c r="G84" s="233"/>
      <c r="H84" s="237">
        <v>1</v>
      </c>
      <c r="I84" s="238"/>
      <c r="J84" s="233"/>
      <c r="K84" s="233"/>
      <c r="L84" s="239"/>
      <c r="M84" s="240"/>
      <c r="N84" s="241"/>
      <c r="O84" s="241"/>
      <c r="P84" s="241"/>
      <c r="Q84" s="241"/>
      <c r="R84" s="241"/>
      <c r="S84" s="241"/>
      <c r="T84" s="242"/>
      <c r="U84" s="13"/>
      <c r="V84" s="13"/>
      <c r="W84" s="13"/>
      <c r="X84" s="13"/>
      <c r="Y84" s="13"/>
      <c r="Z84" s="13"/>
      <c r="AA84" s="13"/>
      <c r="AB84" s="13"/>
      <c r="AC84" s="13"/>
      <c r="AD84" s="13"/>
      <c r="AE84" s="13"/>
      <c r="AT84" s="243" t="s">
        <v>181</v>
      </c>
      <c r="AU84" s="243" t="s">
        <v>81</v>
      </c>
      <c r="AV84" s="13" t="s">
        <v>85</v>
      </c>
      <c r="AW84" s="13" t="s">
        <v>37</v>
      </c>
      <c r="AX84" s="13" t="s">
        <v>77</v>
      </c>
      <c r="AY84" s="243" t="s">
        <v>170</v>
      </c>
    </row>
    <row r="85" s="14" customFormat="1">
      <c r="A85" s="14"/>
      <c r="B85" s="244"/>
      <c r="C85" s="245"/>
      <c r="D85" s="234" t="s">
        <v>181</v>
      </c>
      <c r="E85" s="246" t="s">
        <v>19</v>
      </c>
      <c r="F85" s="247" t="s">
        <v>183</v>
      </c>
      <c r="G85" s="245"/>
      <c r="H85" s="248">
        <v>1</v>
      </c>
      <c r="I85" s="249"/>
      <c r="J85" s="245"/>
      <c r="K85" s="245"/>
      <c r="L85" s="250"/>
      <c r="M85" s="251"/>
      <c r="N85" s="252"/>
      <c r="O85" s="252"/>
      <c r="P85" s="252"/>
      <c r="Q85" s="252"/>
      <c r="R85" s="252"/>
      <c r="S85" s="252"/>
      <c r="T85" s="253"/>
      <c r="U85" s="14"/>
      <c r="V85" s="14"/>
      <c r="W85" s="14"/>
      <c r="X85" s="14"/>
      <c r="Y85" s="14"/>
      <c r="Z85" s="14"/>
      <c r="AA85" s="14"/>
      <c r="AB85" s="14"/>
      <c r="AC85" s="14"/>
      <c r="AD85" s="14"/>
      <c r="AE85" s="14"/>
      <c r="AT85" s="254" t="s">
        <v>181</v>
      </c>
      <c r="AU85" s="254" t="s">
        <v>81</v>
      </c>
      <c r="AV85" s="14" t="s">
        <v>177</v>
      </c>
      <c r="AW85" s="14" t="s">
        <v>37</v>
      </c>
      <c r="AX85" s="14" t="s">
        <v>81</v>
      </c>
      <c r="AY85" s="254" t="s">
        <v>170</v>
      </c>
    </row>
    <row r="86" s="2" customFormat="1" ht="16.5" customHeight="1">
      <c r="A86" s="40"/>
      <c r="B86" s="41"/>
      <c r="C86" s="214" t="s">
        <v>85</v>
      </c>
      <c r="D86" s="214" t="s">
        <v>172</v>
      </c>
      <c r="E86" s="215" t="s">
        <v>1504</v>
      </c>
      <c r="F86" s="216" t="s">
        <v>1505</v>
      </c>
      <c r="G86" s="217" t="s">
        <v>1500</v>
      </c>
      <c r="H86" s="218">
        <v>1</v>
      </c>
      <c r="I86" s="219"/>
      <c r="J86" s="220">
        <f>ROUND(I86*H86,2)</f>
        <v>0</v>
      </c>
      <c r="K86" s="216" t="s">
        <v>176</v>
      </c>
      <c r="L86" s="46"/>
      <c r="M86" s="221" t="s">
        <v>19</v>
      </c>
      <c r="N86" s="222" t="s">
        <v>48</v>
      </c>
      <c r="O86" s="86"/>
      <c r="P86" s="223">
        <f>O86*H86</f>
        <v>0</v>
      </c>
      <c r="Q86" s="223">
        <v>0</v>
      </c>
      <c r="R86" s="223">
        <f>Q86*H86</f>
        <v>0</v>
      </c>
      <c r="S86" s="223">
        <v>0</v>
      </c>
      <c r="T86" s="224">
        <f>S86*H86</f>
        <v>0</v>
      </c>
      <c r="U86" s="40"/>
      <c r="V86" s="40"/>
      <c r="W86" s="40"/>
      <c r="X86" s="40"/>
      <c r="Y86" s="40"/>
      <c r="Z86" s="40"/>
      <c r="AA86" s="40"/>
      <c r="AB86" s="40"/>
      <c r="AC86" s="40"/>
      <c r="AD86" s="40"/>
      <c r="AE86" s="40"/>
      <c r="AR86" s="225" t="s">
        <v>1501</v>
      </c>
      <c r="AT86" s="225" t="s">
        <v>172</v>
      </c>
      <c r="AU86" s="225" t="s">
        <v>81</v>
      </c>
      <c r="AY86" s="19" t="s">
        <v>170</v>
      </c>
      <c r="BE86" s="226">
        <f>IF(N86="základní",J86,0)</f>
        <v>0</v>
      </c>
      <c r="BF86" s="226">
        <f>IF(N86="snížená",J86,0)</f>
        <v>0</v>
      </c>
      <c r="BG86" s="226">
        <f>IF(N86="zákl. přenesená",J86,0)</f>
        <v>0</v>
      </c>
      <c r="BH86" s="226">
        <f>IF(N86="sníž. přenesená",J86,0)</f>
        <v>0</v>
      </c>
      <c r="BI86" s="226">
        <f>IF(N86="nulová",J86,0)</f>
        <v>0</v>
      </c>
      <c r="BJ86" s="19" t="s">
        <v>81</v>
      </c>
      <c r="BK86" s="226">
        <f>ROUND(I86*H86,2)</f>
        <v>0</v>
      </c>
      <c r="BL86" s="19" t="s">
        <v>1501</v>
      </c>
      <c r="BM86" s="225" t="s">
        <v>1506</v>
      </c>
    </row>
    <row r="87" s="2" customFormat="1">
      <c r="A87" s="40"/>
      <c r="B87" s="41"/>
      <c r="C87" s="42"/>
      <c r="D87" s="227" t="s">
        <v>179</v>
      </c>
      <c r="E87" s="42"/>
      <c r="F87" s="228" t="s">
        <v>1507</v>
      </c>
      <c r="G87" s="42"/>
      <c r="H87" s="42"/>
      <c r="I87" s="229"/>
      <c r="J87" s="42"/>
      <c r="K87" s="42"/>
      <c r="L87" s="46"/>
      <c r="M87" s="230"/>
      <c r="N87" s="231"/>
      <c r="O87" s="86"/>
      <c r="P87" s="86"/>
      <c r="Q87" s="86"/>
      <c r="R87" s="86"/>
      <c r="S87" s="86"/>
      <c r="T87" s="87"/>
      <c r="U87" s="40"/>
      <c r="V87" s="40"/>
      <c r="W87" s="40"/>
      <c r="X87" s="40"/>
      <c r="Y87" s="40"/>
      <c r="Z87" s="40"/>
      <c r="AA87" s="40"/>
      <c r="AB87" s="40"/>
      <c r="AC87" s="40"/>
      <c r="AD87" s="40"/>
      <c r="AE87" s="40"/>
      <c r="AT87" s="19" t="s">
        <v>179</v>
      </c>
      <c r="AU87" s="19" t="s">
        <v>81</v>
      </c>
    </row>
    <row r="88" s="13" customFormat="1">
      <c r="A88" s="13"/>
      <c r="B88" s="232"/>
      <c r="C88" s="233"/>
      <c r="D88" s="234" t="s">
        <v>181</v>
      </c>
      <c r="E88" s="235" t="s">
        <v>19</v>
      </c>
      <c r="F88" s="236" t="s">
        <v>81</v>
      </c>
      <c r="G88" s="233"/>
      <c r="H88" s="237">
        <v>1</v>
      </c>
      <c r="I88" s="238"/>
      <c r="J88" s="233"/>
      <c r="K88" s="233"/>
      <c r="L88" s="239"/>
      <c r="M88" s="240"/>
      <c r="N88" s="241"/>
      <c r="O88" s="241"/>
      <c r="P88" s="241"/>
      <c r="Q88" s="241"/>
      <c r="R88" s="241"/>
      <c r="S88" s="241"/>
      <c r="T88" s="242"/>
      <c r="U88" s="13"/>
      <c r="V88" s="13"/>
      <c r="W88" s="13"/>
      <c r="X88" s="13"/>
      <c r="Y88" s="13"/>
      <c r="Z88" s="13"/>
      <c r="AA88" s="13"/>
      <c r="AB88" s="13"/>
      <c r="AC88" s="13"/>
      <c r="AD88" s="13"/>
      <c r="AE88" s="13"/>
      <c r="AT88" s="243" t="s">
        <v>181</v>
      </c>
      <c r="AU88" s="243" t="s">
        <v>81</v>
      </c>
      <c r="AV88" s="13" t="s">
        <v>85</v>
      </c>
      <c r="AW88" s="13" t="s">
        <v>37</v>
      </c>
      <c r="AX88" s="13" t="s">
        <v>77</v>
      </c>
      <c r="AY88" s="243" t="s">
        <v>170</v>
      </c>
    </row>
    <row r="89" s="14" customFormat="1">
      <c r="A89" s="14"/>
      <c r="B89" s="244"/>
      <c r="C89" s="245"/>
      <c r="D89" s="234" t="s">
        <v>181</v>
      </c>
      <c r="E89" s="246" t="s">
        <v>19</v>
      </c>
      <c r="F89" s="247" t="s">
        <v>183</v>
      </c>
      <c r="G89" s="245"/>
      <c r="H89" s="248">
        <v>1</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181</v>
      </c>
      <c r="AU89" s="254" t="s">
        <v>81</v>
      </c>
      <c r="AV89" s="14" t="s">
        <v>177</v>
      </c>
      <c r="AW89" s="14" t="s">
        <v>37</v>
      </c>
      <c r="AX89" s="14" t="s">
        <v>81</v>
      </c>
      <c r="AY89" s="254" t="s">
        <v>170</v>
      </c>
    </row>
    <row r="90" s="2" customFormat="1" ht="16.5" customHeight="1">
      <c r="A90" s="40"/>
      <c r="B90" s="41"/>
      <c r="C90" s="214" t="s">
        <v>114</v>
      </c>
      <c r="D90" s="214" t="s">
        <v>172</v>
      </c>
      <c r="E90" s="215" t="s">
        <v>1508</v>
      </c>
      <c r="F90" s="216" t="s">
        <v>1509</v>
      </c>
      <c r="G90" s="217" t="s">
        <v>1500</v>
      </c>
      <c r="H90" s="218">
        <v>1</v>
      </c>
      <c r="I90" s="219"/>
      <c r="J90" s="220">
        <f>ROUND(I90*H90,2)</f>
        <v>0</v>
      </c>
      <c r="K90" s="216" t="s">
        <v>176</v>
      </c>
      <c r="L90" s="46"/>
      <c r="M90" s="221" t="s">
        <v>19</v>
      </c>
      <c r="N90" s="222" t="s">
        <v>48</v>
      </c>
      <c r="O90" s="86"/>
      <c r="P90" s="223">
        <f>O90*H90</f>
        <v>0</v>
      </c>
      <c r="Q90" s="223">
        <v>0</v>
      </c>
      <c r="R90" s="223">
        <f>Q90*H90</f>
        <v>0</v>
      </c>
      <c r="S90" s="223">
        <v>0</v>
      </c>
      <c r="T90" s="224">
        <f>S90*H90</f>
        <v>0</v>
      </c>
      <c r="U90" s="40"/>
      <c r="V90" s="40"/>
      <c r="W90" s="40"/>
      <c r="X90" s="40"/>
      <c r="Y90" s="40"/>
      <c r="Z90" s="40"/>
      <c r="AA90" s="40"/>
      <c r="AB90" s="40"/>
      <c r="AC90" s="40"/>
      <c r="AD90" s="40"/>
      <c r="AE90" s="40"/>
      <c r="AR90" s="225" t="s">
        <v>1501</v>
      </c>
      <c r="AT90" s="225" t="s">
        <v>172</v>
      </c>
      <c r="AU90" s="225" t="s">
        <v>81</v>
      </c>
      <c r="AY90" s="19" t="s">
        <v>170</v>
      </c>
      <c r="BE90" s="226">
        <f>IF(N90="základní",J90,0)</f>
        <v>0</v>
      </c>
      <c r="BF90" s="226">
        <f>IF(N90="snížená",J90,0)</f>
        <v>0</v>
      </c>
      <c r="BG90" s="226">
        <f>IF(N90="zákl. přenesená",J90,0)</f>
        <v>0</v>
      </c>
      <c r="BH90" s="226">
        <f>IF(N90="sníž. přenesená",J90,0)</f>
        <v>0</v>
      </c>
      <c r="BI90" s="226">
        <f>IF(N90="nulová",J90,0)</f>
        <v>0</v>
      </c>
      <c r="BJ90" s="19" t="s">
        <v>81</v>
      </c>
      <c r="BK90" s="226">
        <f>ROUND(I90*H90,2)</f>
        <v>0</v>
      </c>
      <c r="BL90" s="19" t="s">
        <v>1501</v>
      </c>
      <c r="BM90" s="225" t="s">
        <v>1510</v>
      </c>
    </row>
    <row r="91" s="2" customFormat="1">
      <c r="A91" s="40"/>
      <c r="B91" s="41"/>
      <c r="C91" s="42"/>
      <c r="D91" s="227" t="s">
        <v>179</v>
      </c>
      <c r="E91" s="42"/>
      <c r="F91" s="228" t="s">
        <v>1511</v>
      </c>
      <c r="G91" s="42"/>
      <c r="H91" s="42"/>
      <c r="I91" s="229"/>
      <c r="J91" s="42"/>
      <c r="K91" s="42"/>
      <c r="L91" s="46"/>
      <c r="M91" s="230"/>
      <c r="N91" s="231"/>
      <c r="O91" s="86"/>
      <c r="P91" s="86"/>
      <c r="Q91" s="86"/>
      <c r="R91" s="86"/>
      <c r="S91" s="86"/>
      <c r="T91" s="87"/>
      <c r="U91" s="40"/>
      <c r="V91" s="40"/>
      <c r="W91" s="40"/>
      <c r="X91" s="40"/>
      <c r="Y91" s="40"/>
      <c r="Z91" s="40"/>
      <c r="AA91" s="40"/>
      <c r="AB91" s="40"/>
      <c r="AC91" s="40"/>
      <c r="AD91" s="40"/>
      <c r="AE91" s="40"/>
      <c r="AT91" s="19" t="s">
        <v>179</v>
      </c>
      <c r="AU91" s="19" t="s">
        <v>81</v>
      </c>
    </row>
    <row r="92" s="13" customFormat="1">
      <c r="A92" s="13"/>
      <c r="B92" s="232"/>
      <c r="C92" s="233"/>
      <c r="D92" s="234" t="s">
        <v>181</v>
      </c>
      <c r="E92" s="235" t="s">
        <v>19</v>
      </c>
      <c r="F92" s="236" t="s">
        <v>81</v>
      </c>
      <c r="G92" s="233"/>
      <c r="H92" s="237">
        <v>1</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181</v>
      </c>
      <c r="AU92" s="243" t="s">
        <v>81</v>
      </c>
      <c r="AV92" s="13" t="s">
        <v>85</v>
      </c>
      <c r="AW92" s="13" t="s">
        <v>37</v>
      </c>
      <c r="AX92" s="13" t="s">
        <v>77</v>
      </c>
      <c r="AY92" s="243" t="s">
        <v>170</v>
      </c>
    </row>
    <row r="93" s="14" customFormat="1">
      <c r="A93" s="14"/>
      <c r="B93" s="244"/>
      <c r="C93" s="245"/>
      <c r="D93" s="234" t="s">
        <v>181</v>
      </c>
      <c r="E93" s="246" t="s">
        <v>19</v>
      </c>
      <c r="F93" s="247" t="s">
        <v>183</v>
      </c>
      <c r="G93" s="245"/>
      <c r="H93" s="248">
        <v>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181</v>
      </c>
      <c r="AU93" s="254" t="s">
        <v>81</v>
      </c>
      <c r="AV93" s="14" t="s">
        <v>177</v>
      </c>
      <c r="AW93" s="14" t="s">
        <v>37</v>
      </c>
      <c r="AX93" s="14" t="s">
        <v>81</v>
      </c>
      <c r="AY93" s="254" t="s">
        <v>170</v>
      </c>
    </row>
    <row r="94" s="2" customFormat="1" ht="16.5" customHeight="1">
      <c r="A94" s="40"/>
      <c r="B94" s="41"/>
      <c r="C94" s="214" t="s">
        <v>177</v>
      </c>
      <c r="D94" s="214" t="s">
        <v>172</v>
      </c>
      <c r="E94" s="215" t="s">
        <v>1512</v>
      </c>
      <c r="F94" s="216" t="s">
        <v>1513</v>
      </c>
      <c r="G94" s="217" t="s">
        <v>1500</v>
      </c>
      <c r="H94" s="218">
        <v>1</v>
      </c>
      <c r="I94" s="219"/>
      <c r="J94" s="220">
        <f>ROUND(I94*H94,2)</f>
        <v>0</v>
      </c>
      <c r="K94" s="216" t="s">
        <v>176</v>
      </c>
      <c r="L94" s="46"/>
      <c r="M94" s="221" t="s">
        <v>19</v>
      </c>
      <c r="N94" s="222" t="s">
        <v>48</v>
      </c>
      <c r="O94" s="86"/>
      <c r="P94" s="223">
        <f>O94*H94</f>
        <v>0</v>
      </c>
      <c r="Q94" s="223">
        <v>0</v>
      </c>
      <c r="R94" s="223">
        <f>Q94*H94</f>
        <v>0</v>
      </c>
      <c r="S94" s="223">
        <v>0</v>
      </c>
      <c r="T94" s="224">
        <f>S94*H94</f>
        <v>0</v>
      </c>
      <c r="U94" s="40"/>
      <c r="V94" s="40"/>
      <c r="W94" s="40"/>
      <c r="X94" s="40"/>
      <c r="Y94" s="40"/>
      <c r="Z94" s="40"/>
      <c r="AA94" s="40"/>
      <c r="AB94" s="40"/>
      <c r="AC94" s="40"/>
      <c r="AD94" s="40"/>
      <c r="AE94" s="40"/>
      <c r="AR94" s="225" t="s">
        <v>1501</v>
      </c>
      <c r="AT94" s="225" t="s">
        <v>172</v>
      </c>
      <c r="AU94" s="225" t="s">
        <v>81</v>
      </c>
      <c r="AY94" s="19" t="s">
        <v>170</v>
      </c>
      <c r="BE94" s="226">
        <f>IF(N94="základní",J94,0)</f>
        <v>0</v>
      </c>
      <c r="BF94" s="226">
        <f>IF(N94="snížená",J94,0)</f>
        <v>0</v>
      </c>
      <c r="BG94" s="226">
        <f>IF(N94="zákl. přenesená",J94,0)</f>
        <v>0</v>
      </c>
      <c r="BH94" s="226">
        <f>IF(N94="sníž. přenesená",J94,0)</f>
        <v>0</v>
      </c>
      <c r="BI94" s="226">
        <f>IF(N94="nulová",J94,0)</f>
        <v>0</v>
      </c>
      <c r="BJ94" s="19" t="s">
        <v>81</v>
      </c>
      <c r="BK94" s="226">
        <f>ROUND(I94*H94,2)</f>
        <v>0</v>
      </c>
      <c r="BL94" s="19" t="s">
        <v>1501</v>
      </c>
      <c r="BM94" s="225" t="s">
        <v>1514</v>
      </c>
    </row>
    <row r="95" s="2" customFormat="1">
      <c r="A95" s="40"/>
      <c r="B95" s="41"/>
      <c r="C95" s="42"/>
      <c r="D95" s="227" t="s">
        <v>179</v>
      </c>
      <c r="E95" s="42"/>
      <c r="F95" s="228" t="s">
        <v>1515</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179</v>
      </c>
      <c r="AU95" s="19" t="s">
        <v>81</v>
      </c>
    </row>
    <row r="96" s="13" customFormat="1">
      <c r="A96" s="13"/>
      <c r="B96" s="232"/>
      <c r="C96" s="233"/>
      <c r="D96" s="234" t="s">
        <v>181</v>
      </c>
      <c r="E96" s="235" t="s">
        <v>19</v>
      </c>
      <c r="F96" s="236" t="s">
        <v>81</v>
      </c>
      <c r="G96" s="233"/>
      <c r="H96" s="237">
        <v>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181</v>
      </c>
      <c r="AU96" s="243" t="s">
        <v>81</v>
      </c>
      <c r="AV96" s="13" t="s">
        <v>85</v>
      </c>
      <c r="AW96" s="13" t="s">
        <v>37</v>
      </c>
      <c r="AX96" s="13" t="s">
        <v>77</v>
      </c>
      <c r="AY96" s="243" t="s">
        <v>170</v>
      </c>
    </row>
    <row r="97" s="14" customFormat="1">
      <c r="A97" s="14"/>
      <c r="B97" s="244"/>
      <c r="C97" s="245"/>
      <c r="D97" s="234" t="s">
        <v>181</v>
      </c>
      <c r="E97" s="246" t="s">
        <v>19</v>
      </c>
      <c r="F97" s="247" t="s">
        <v>183</v>
      </c>
      <c r="G97" s="245"/>
      <c r="H97" s="248">
        <v>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181</v>
      </c>
      <c r="AU97" s="254" t="s">
        <v>81</v>
      </c>
      <c r="AV97" s="14" t="s">
        <v>177</v>
      </c>
      <c r="AW97" s="14" t="s">
        <v>37</v>
      </c>
      <c r="AX97" s="14" t="s">
        <v>81</v>
      </c>
      <c r="AY97" s="254" t="s">
        <v>170</v>
      </c>
    </row>
    <row r="98" s="2" customFormat="1" ht="16.5" customHeight="1">
      <c r="A98" s="40"/>
      <c r="B98" s="41"/>
      <c r="C98" s="214" t="s">
        <v>207</v>
      </c>
      <c r="D98" s="214" t="s">
        <v>172</v>
      </c>
      <c r="E98" s="215" t="s">
        <v>1516</v>
      </c>
      <c r="F98" s="216" t="s">
        <v>1517</v>
      </c>
      <c r="G98" s="217" t="s">
        <v>1500</v>
      </c>
      <c r="H98" s="218">
        <v>1</v>
      </c>
      <c r="I98" s="219"/>
      <c r="J98" s="220">
        <f>ROUND(I98*H98,2)</f>
        <v>0</v>
      </c>
      <c r="K98" s="216" t="s">
        <v>176</v>
      </c>
      <c r="L98" s="46"/>
      <c r="M98" s="221" t="s">
        <v>19</v>
      </c>
      <c r="N98" s="222" t="s">
        <v>48</v>
      </c>
      <c r="O98" s="86"/>
      <c r="P98" s="223">
        <f>O98*H98</f>
        <v>0</v>
      </c>
      <c r="Q98" s="223">
        <v>0</v>
      </c>
      <c r="R98" s="223">
        <f>Q98*H98</f>
        <v>0</v>
      </c>
      <c r="S98" s="223">
        <v>0</v>
      </c>
      <c r="T98" s="224">
        <f>S98*H98</f>
        <v>0</v>
      </c>
      <c r="U98" s="40"/>
      <c r="V98" s="40"/>
      <c r="W98" s="40"/>
      <c r="X98" s="40"/>
      <c r="Y98" s="40"/>
      <c r="Z98" s="40"/>
      <c r="AA98" s="40"/>
      <c r="AB98" s="40"/>
      <c r="AC98" s="40"/>
      <c r="AD98" s="40"/>
      <c r="AE98" s="40"/>
      <c r="AR98" s="225" t="s">
        <v>1501</v>
      </c>
      <c r="AT98" s="225" t="s">
        <v>172</v>
      </c>
      <c r="AU98" s="225" t="s">
        <v>81</v>
      </c>
      <c r="AY98" s="19" t="s">
        <v>170</v>
      </c>
      <c r="BE98" s="226">
        <f>IF(N98="základní",J98,0)</f>
        <v>0</v>
      </c>
      <c r="BF98" s="226">
        <f>IF(N98="snížená",J98,0)</f>
        <v>0</v>
      </c>
      <c r="BG98" s="226">
        <f>IF(N98="zákl. přenesená",J98,0)</f>
        <v>0</v>
      </c>
      <c r="BH98" s="226">
        <f>IF(N98="sníž. přenesená",J98,0)</f>
        <v>0</v>
      </c>
      <c r="BI98" s="226">
        <f>IF(N98="nulová",J98,0)</f>
        <v>0</v>
      </c>
      <c r="BJ98" s="19" t="s">
        <v>81</v>
      </c>
      <c r="BK98" s="226">
        <f>ROUND(I98*H98,2)</f>
        <v>0</v>
      </c>
      <c r="BL98" s="19" t="s">
        <v>1501</v>
      </c>
      <c r="BM98" s="225" t="s">
        <v>1518</v>
      </c>
    </row>
    <row r="99" s="2" customFormat="1">
      <c r="A99" s="40"/>
      <c r="B99" s="41"/>
      <c r="C99" s="42"/>
      <c r="D99" s="227" t="s">
        <v>179</v>
      </c>
      <c r="E99" s="42"/>
      <c r="F99" s="228" t="s">
        <v>1519</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179</v>
      </c>
      <c r="AU99" s="19" t="s">
        <v>81</v>
      </c>
    </row>
    <row r="100" s="13" customFormat="1">
      <c r="A100" s="13"/>
      <c r="B100" s="232"/>
      <c r="C100" s="233"/>
      <c r="D100" s="234" t="s">
        <v>181</v>
      </c>
      <c r="E100" s="235" t="s">
        <v>19</v>
      </c>
      <c r="F100" s="236" t="s">
        <v>81</v>
      </c>
      <c r="G100" s="233"/>
      <c r="H100" s="237">
        <v>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181</v>
      </c>
      <c r="AU100" s="243" t="s">
        <v>81</v>
      </c>
      <c r="AV100" s="13" t="s">
        <v>85</v>
      </c>
      <c r="AW100" s="13" t="s">
        <v>37</v>
      </c>
      <c r="AX100" s="13" t="s">
        <v>77</v>
      </c>
      <c r="AY100" s="243" t="s">
        <v>170</v>
      </c>
    </row>
    <row r="101" s="14" customFormat="1">
      <c r="A101" s="14"/>
      <c r="B101" s="244"/>
      <c r="C101" s="245"/>
      <c r="D101" s="234" t="s">
        <v>181</v>
      </c>
      <c r="E101" s="246" t="s">
        <v>19</v>
      </c>
      <c r="F101" s="247" t="s">
        <v>183</v>
      </c>
      <c r="G101" s="245"/>
      <c r="H101" s="248">
        <v>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181</v>
      </c>
      <c r="AU101" s="254" t="s">
        <v>81</v>
      </c>
      <c r="AV101" s="14" t="s">
        <v>177</v>
      </c>
      <c r="AW101" s="14" t="s">
        <v>37</v>
      </c>
      <c r="AX101" s="14" t="s">
        <v>81</v>
      </c>
      <c r="AY101" s="254" t="s">
        <v>170</v>
      </c>
    </row>
    <row r="102" s="2" customFormat="1" ht="16.5" customHeight="1">
      <c r="A102" s="40"/>
      <c r="B102" s="41"/>
      <c r="C102" s="214" t="s">
        <v>203</v>
      </c>
      <c r="D102" s="214" t="s">
        <v>172</v>
      </c>
      <c r="E102" s="215" t="s">
        <v>1520</v>
      </c>
      <c r="F102" s="216" t="s">
        <v>1521</v>
      </c>
      <c r="G102" s="217" t="s">
        <v>1500</v>
      </c>
      <c r="H102" s="218">
        <v>1</v>
      </c>
      <c r="I102" s="219"/>
      <c r="J102" s="220">
        <f>ROUND(I102*H102,2)</f>
        <v>0</v>
      </c>
      <c r="K102" s="216" t="s">
        <v>176</v>
      </c>
      <c r="L102" s="46"/>
      <c r="M102" s="221" t="s">
        <v>19</v>
      </c>
      <c r="N102" s="222" t="s">
        <v>48</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1501</v>
      </c>
      <c r="AT102" s="225" t="s">
        <v>172</v>
      </c>
      <c r="AU102" s="225" t="s">
        <v>81</v>
      </c>
      <c r="AY102" s="19" t="s">
        <v>170</v>
      </c>
      <c r="BE102" s="226">
        <f>IF(N102="základní",J102,0)</f>
        <v>0</v>
      </c>
      <c r="BF102" s="226">
        <f>IF(N102="snížená",J102,0)</f>
        <v>0</v>
      </c>
      <c r="BG102" s="226">
        <f>IF(N102="zákl. přenesená",J102,0)</f>
        <v>0</v>
      </c>
      <c r="BH102" s="226">
        <f>IF(N102="sníž. přenesená",J102,0)</f>
        <v>0</v>
      </c>
      <c r="BI102" s="226">
        <f>IF(N102="nulová",J102,0)</f>
        <v>0</v>
      </c>
      <c r="BJ102" s="19" t="s">
        <v>81</v>
      </c>
      <c r="BK102" s="226">
        <f>ROUND(I102*H102,2)</f>
        <v>0</v>
      </c>
      <c r="BL102" s="19" t="s">
        <v>1501</v>
      </c>
      <c r="BM102" s="225" t="s">
        <v>1522</v>
      </c>
    </row>
    <row r="103" s="2" customFormat="1">
      <c r="A103" s="40"/>
      <c r="B103" s="41"/>
      <c r="C103" s="42"/>
      <c r="D103" s="227" t="s">
        <v>179</v>
      </c>
      <c r="E103" s="42"/>
      <c r="F103" s="228" t="s">
        <v>1523</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179</v>
      </c>
      <c r="AU103" s="19" t="s">
        <v>81</v>
      </c>
    </row>
    <row r="104" s="13" customFormat="1">
      <c r="A104" s="13"/>
      <c r="B104" s="232"/>
      <c r="C104" s="233"/>
      <c r="D104" s="234" t="s">
        <v>181</v>
      </c>
      <c r="E104" s="235" t="s">
        <v>19</v>
      </c>
      <c r="F104" s="236" t="s">
        <v>81</v>
      </c>
      <c r="G104" s="233"/>
      <c r="H104" s="237">
        <v>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181</v>
      </c>
      <c r="AU104" s="243" t="s">
        <v>81</v>
      </c>
      <c r="AV104" s="13" t="s">
        <v>85</v>
      </c>
      <c r="AW104" s="13" t="s">
        <v>37</v>
      </c>
      <c r="AX104" s="13" t="s">
        <v>77</v>
      </c>
      <c r="AY104" s="243" t="s">
        <v>170</v>
      </c>
    </row>
    <row r="105" s="14" customFormat="1">
      <c r="A105" s="14"/>
      <c r="B105" s="244"/>
      <c r="C105" s="245"/>
      <c r="D105" s="234" t="s">
        <v>181</v>
      </c>
      <c r="E105" s="246" t="s">
        <v>19</v>
      </c>
      <c r="F105" s="247" t="s">
        <v>183</v>
      </c>
      <c r="G105" s="245"/>
      <c r="H105" s="248">
        <v>1</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181</v>
      </c>
      <c r="AU105" s="254" t="s">
        <v>81</v>
      </c>
      <c r="AV105" s="14" t="s">
        <v>177</v>
      </c>
      <c r="AW105" s="14" t="s">
        <v>37</v>
      </c>
      <c r="AX105" s="14" t="s">
        <v>81</v>
      </c>
      <c r="AY105" s="254" t="s">
        <v>170</v>
      </c>
    </row>
    <row r="106" s="2" customFormat="1" ht="16.5" customHeight="1">
      <c r="A106" s="40"/>
      <c r="B106" s="41"/>
      <c r="C106" s="214" t="s">
        <v>220</v>
      </c>
      <c r="D106" s="214" t="s">
        <v>172</v>
      </c>
      <c r="E106" s="215" t="s">
        <v>1524</v>
      </c>
      <c r="F106" s="216" t="s">
        <v>1182</v>
      </c>
      <c r="G106" s="217" t="s">
        <v>1500</v>
      </c>
      <c r="H106" s="218">
        <v>1</v>
      </c>
      <c r="I106" s="219"/>
      <c r="J106" s="220">
        <f>ROUND(I106*H106,2)</f>
        <v>0</v>
      </c>
      <c r="K106" s="216" t="s">
        <v>176</v>
      </c>
      <c r="L106" s="46"/>
      <c r="M106" s="221" t="s">
        <v>19</v>
      </c>
      <c r="N106" s="222" t="s">
        <v>48</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1501</v>
      </c>
      <c r="AT106" s="225" t="s">
        <v>172</v>
      </c>
      <c r="AU106" s="225" t="s">
        <v>81</v>
      </c>
      <c r="AY106" s="19" t="s">
        <v>170</v>
      </c>
      <c r="BE106" s="226">
        <f>IF(N106="základní",J106,0)</f>
        <v>0</v>
      </c>
      <c r="BF106" s="226">
        <f>IF(N106="snížená",J106,0)</f>
        <v>0</v>
      </c>
      <c r="BG106" s="226">
        <f>IF(N106="zákl. přenesená",J106,0)</f>
        <v>0</v>
      </c>
      <c r="BH106" s="226">
        <f>IF(N106="sníž. přenesená",J106,0)</f>
        <v>0</v>
      </c>
      <c r="BI106" s="226">
        <f>IF(N106="nulová",J106,0)</f>
        <v>0</v>
      </c>
      <c r="BJ106" s="19" t="s">
        <v>81</v>
      </c>
      <c r="BK106" s="226">
        <f>ROUND(I106*H106,2)</f>
        <v>0</v>
      </c>
      <c r="BL106" s="19" t="s">
        <v>1501</v>
      </c>
      <c r="BM106" s="225" t="s">
        <v>1525</v>
      </c>
    </row>
    <row r="107" s="2" customFormat="1">
      <c r="A107" s="40"/>
      <c r="B107" s="41"/>
      <c r="C107" s="42"/>
      <c r="D107" s="227" t="s">
        <v>179</v>
      </c>
      <c r="E107" s="42"/>
      <c r="F107" s="228" t="s">
        <v>1526</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179</v>
      </c>
      <c r="AU107" s="19" t="s">
        <v>81</v>
      </c>
    </row>
    <row r="108" s="13" customFormat="1">
      <c r="A108" s="13"/>
      <c r="B108" s="232"/>
      <c r="C108" s="233"/>
      <c r="D108" s="234" t="s">
        <v>181</v>
      </c>
      <c r="E108" s="235" t="s">
        <v>19</v>
      </c>
      <c r="F108" s="236" t="s">
        <v>81</v>
      </c>
      <c r="G108" s="233"/>
      <c r="H108" s="237">
        <v>1</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181</v>
      </c>
      <c r="AU108" s="243" t="s">
        <v>81</v>
      </c>
      <c r="AV108" s="13" t="s">
        <v>85</v>
      </c>
      <c r="AW108" s="13" t="s">
        <v>37</v>
      </c>
      <c r="AX108" s="13" t="s">
        <v>77</v>
      </c>
      <c r="AY108" s="243" t="s">
        <v>170</v>
      </c>
    </row>
    <row r="109" s="14" customFormat="1">
      <c r="A109" s="14"/>
      <c r="B109" s="244"/>
      <c r="C109" s="245"/>
      <c r="D109" s="234" t="s">
        <v>181</v>
      </c>
      <c r="E109" s="246" t="s">
        <v>19</v>
      </c>
      <c r="F109" s="247" t="s">
        <v>183</v>
      </c>
      <c r="G109" s="245"/>
      <c r="H109" s="248">
        <v>1</v>
      </c>
      <c r="I109" s="249"/>
      <c r="J109" s="245"/>
      <c r="K109" s="245"/>
      <c r="L109" s="250"/>
      <c r="M109" s="291"/>
      <c r="N109" s="292"/>
      <c r="O109" s="292"/>
      <c r="P109" s="292"/>
      <c r="Q109" s="292"/>
      <c r="R109" s="292"/>
      <c r="S109" s="292"/>
      <c r="T109" s="293"/>
      <c r="U109" s="14"/>
      <c r="V109" s="14"/>
      <c r="W109" s="14"/>
      <c r="X109" s="14"/>
      <c r="Y109" s="14"/>
      <c r="Z109" s="14"/>
      <c r="AA109" s="14"/>
      <c r="AB109" s="14"/>
      <c r="AC109" s="14"/>
      <c r="AD109" s="14"/>
      <c r="AE109" s="14"/>
      <c r="AT109" s="254" t="s">
        <v>181</v>
      </c>
      <c r="AU109" s="254" t="s">
        <v>81</v>
      </c>
      <c r="AV109" s="14" t="s">
        <v>177</v>
      </c>
      <c r="AW109" s="14" t="s">
        <v>37</v>
      </c>
      <c r="AX109" s="14" t="s">
        <v>81</v>
      </c>
      <c r="AY109" s="254" t="s">
        <v>170</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Oe3Uzmf17WSguhBaaMqXcv2EQiKob6iqgZSWEXWGRjrY1C5rZfrLUebfrNFKqNlJI3h3Mo6mVv/9zjJdZY5JYg==" hashValue="kv2mBQbIovKeyjXVTetswPJgF+tYX1C2XJZGaz9MlxHnFALe818I3HF7SEI30M4eOM8xCYqeWNu1TGYuIQjP6w==" algorithmName="SHA-512" password="CC35"/>
  <autoFilter ref="C79:K109"/>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010001000"/>
    <hyperlink ref="F87" r:id="rId2" display="https://podminky.urs.cz/item/CS_URS_2025_01/020001000"/>
    <hyperlink ref="F91" r:id="rId3" display="https://podminky.urs.cz/item/CS_URS_2025_01/030001000"/>
    <hyperlink ref="F95" r:id="rId4" display="https://podminky.urs.cz/item/CS_URS_2025_01/040001000"/>
    <hyperlink ref="F99" r:id="rId5" display="https://podminky.urs.cz/item/CS_URS_2025_01/060001000"/>
    <hyperlink ref="F103" r:id="rId6" display="https://podminky.urs.cz/item/CS_URS_2025_01/070001000"/>
    <hyperlink ref="F107" r:id="rId7" display="https://podminky.urs.cz/item/CS_URS_2025_01/090001000"/>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4" customWidth="1"/>
    <col min="2" max="2" width="1.667969" style="294" customWidth="1"/>
    <col min="3" max="4" width="5" style="294" customWidth="1"/>
    <col min="5" max="5" width="11.66016" style="294" customWidth="1"/>
    <col min="6" max="6" width="9.160156" style="294" customWidth="1"/>
    <col min="7" max="7" width="5" style="294" customWidth="1"/>
    <col min="8" max="8" width="77.83203" style="294" customWidth="1"/>
    <col min="9" max="10" width="20" style="294" customWidth="1"/>
    <col min="11" max="11" width="1.667969" style="294" customWidth="1"/>
  </cols>
  <sheetData>
    <row r="1" s="1" customFormat="1" ht="37.5" customHeight="1"/>
    <row r="2" s="1" customFormat="1" ht="7.5" customHeight="1">
      <c r="B2" s="295"/>
      <c r="C2" s="296"/>
      <c r="D2" s="296"/>
      <c r="E2" s="296"/>
      <c r="F2" s="296"/>
      <c r="G2" s="296"/>
      <c r="H2" s="296"/>
      <c r="I2" s="296"/>
      <c r="J2" s="296"/>
      <c r="K2" s="297"/>
    </row>
    <row r="3" s="16" customFormat="1" ht="45" customHeight="1">
      <c r="B3" s="298"/>
      <c r="C3" s="299" t="s">
        <v>1527</v>
      </c>
      <c r="D3" s="299"/>
      <c r="E3" s="299"/>
      <c r="F3" s="299"/>
      <c r="G3" s="299"/>
      <c r="H3" s="299"/>
      <c r="I3" s="299"/>
      <c r="J3" s="299"/>
      <c r="K3" s="300"/>
    </row>
    <row r="4" s="1" customFormat="1" ht="25.5" customHeight="1">
      <c r="B4" s="301"/>
      <c r="C4" s="302" t="s">
        <v>1528</v>
      </c>
      <c r="D4" s="302"/>
      <c r="E4" s="302"/>
      <c r="F4" s="302"/>
      <c r="G4" s="302"/>
      <c r="H4" s="302"/>
      <c r="I4" s="302"/>
      <c r="J4" s="302"/>
      <c r="K4" s="303"/>
    </row>
    <row r="5" s="1" customFormat="1" ht="5.25" customHeight="1">
      <c r="B5" s="301"/>
      <c r="C5" s="304"/>
      <c r="D5" s="304"/>
      <c r="E5" s="304"/>
      <c r="F5" s="304"/>
      <c r="G5" s="304"/>
      <c r="H5" s="304"/>
      <c r="I5" s="304"/>
      <c r="J5" s="304"/>
      <c r="K5" s="303"/>
    </row>
    <row r="6" s="1" customFormat="1" ht="15" customHeight="1">
      <c r="B6" s="301"/>
      <c r="C6" s="305" t="s">
        <v>1529</v>
      </c>
      <c r="D6" s="305"/>
      <c r="E6" s="305"/>
      <c r="F6" s="305"/>
      <c r="G6" s="305"/>
      <c r="H6" s="305"/>
      <c r="I6" s="305"/>
      <c r="J6" s="305"/>
      <c r="K6" s="303"/>
    </row>
    <row r="7" s="1" customFormat="1" ht="15" customHeight="1">
      <c r="B7" s="306"/>
      <c r="C7" s="305" t="s">
        <v>1530</v>
      </c>
      <c r="D7" s="305"/>
      <c r="E7" s="305"/>
      <c r="F7" s="305"/>
      <c r="G7" s="305"/>
      <c r="H7" s="305"/>
      <c r="I7" s="305"/>
      <c r="J7" s="305"/>
      <c r="K7" s="303"/>
    </row>
    <row r="8" s="1" customFormat="1" ht="12.75" customHeight="1">
      <c r="B8" s="306"/>
      <c r="C8" s="305"/>
      <c r="D8" s="305"/>
      <c r="E8" s="305"/>
      <c r="F8" s="305"/>
      <c r="G8" s="305"/>
      <c r="H8" s="305"/>
      <c r="I8" s="305"/>
      <c r="J8" s="305"/>
      <c r="K8" s="303"/>
    </row>
    <row r="9" s="1" customFormat="1" ht="15" customHeight="1">
      <c r="B9" s="306"/>
      <c r="C9" s="305" t="s">
        <v>1531</v>
      </c>
      <c r="D9" s="305"/>
      <c r="E9" s="305"/>
      <c r="F9" s="305"/>
      <c r="G9" s="305"/>
      <c r="H9" s="305"/>
      <c r="I9" s="305"/>
      <c r="J9" s="305"/>
      <c r="K9" s="303"/>
    </row>
    <row r="10" s="1" customFormat="1" ht="15" customHeight="1">
      <c r="B10" s="306"/>
      <c r="C10" s="305"/>
      <c r="D10" s="305" t="s">
        <v>1532</v>
      </c>
      <c r="E10" s="305"/>
      <c r="F10" s="305"/>
      <c r="G10" s="305"/>
      <c r="H10" s="305"/>
      <c r="I10" s="305"/>
      <c r="J10" s="305"/>
      <c r="K10" s="303"/>
    </row>
    <row r="11" s="1" customFormat="1" ht="15" customHeight="1">
      <c r="B11" s="306"/>
      <c r="C11" s="307"/>
      <c r="D11" s="305" t="s">
        <v>1533</v>
      </c>
      <c r="E11" s="305"/>
      <c r="F11" s="305"/>
      <c r="G11" s="305"/>
      <c r="H11" s="305"/>
      <c r="I11" s="305"/>
      <c r="J11" s="305"/>
      <c r="K11" s="303"/>
    </row>
    <row r="12" s="1" customFormat="1" ht="15" customHeight="1">
      <c r="B12" s="306"/>
      <c r="C12" s="307"/>
      <c r="D12" s="305"/>
      <c r="E12" s="305"/>
      <c r="F12" s="305"/>
      <c r="G12" s="305"/>
      <c r="H12" s="305"/>
      <c r="I12" s="305"/>
      <c r="J12" s="305"/>
      <c r="K12" s="303"/>
    </row>
    <row r="13" s="1" customFormat="1" ht="15" customHeight="1">
      <c r="B13" s="306"/>
      <c r="C13" s="307"/>
      <c r="D13" s="308" t="s">
        <v>1534</v>
      </c>
      <c r="E13" s="305"/>
      <c r="F13" s="305"/>
      <c r="G13" s="305"/>
      <c r="H13" s="305"/>
      <c r="I13" s="305"/>
      <c r="J13" s="305"/>
      <c r="K13" s="303"/>
    </row>
    <row r="14" s="1" customFormat="1" ht="12.75" customHeight="1">
      <c r="B14" s="306"/>
      <c r="C14" s="307"/>
      <c r="D14" s="307"/>
      <c r="E14" s="307"/>
      <c r="F14" s="307"/>
      <c r="G14" s="307"/>
      <c r="H14" s="307"/>
      <c r="I14" s="307"/>
      <c r="J14" s="307"/>
      <c r="K14" s="303"/>
    </row>
    <row r="15" s="1" customFormat="1" ht="15" customHeight="1">
      <c r="B15" s="306"/>
      <c r="C15" s="307"/>
      <c r="D15" s="305" t="s">
        <v>1535</v>
      </c>
      <c r="E15" s="305"/>
      <c r="F15" s="305"/>
      <c r="G15" s="305"/>
      <c r="H15" s="305"/>
      <c r="I15" s="305"/>
      <c r="J15" s="305"/>
      <c r="K15" s="303"/>
    </row>
    <row r="16" s="1" customFormat="1" ht="15" customHeight="1">
      <c r="B16" s="306"/>
      <c r="C16" s="307"/>
      <c r="D16" s="305" t="s">
        <v>1536</v>
      </c>
      <c r="E16" s="305"/>
      <c r="F16" s="305"/>
      <c r="G16" s="305"/>
      <c r="H16" s="305"/>
      <c r="I16" s="305"/>
      <c r="J16" s="305"/>
      <c r="K16" s="303"/>
    </row>
    <row r="17" s="1" customFormat="1" ht="15" customHeight="1">
      <c r="B17" s="306"/>
      <c r="C17" s="307"/>
      <c r="D17" s="305" t="s">
        <v>1537</v>
      </c>
      <c r="E17" s="305"/>
      <c r="F17" s="305"/>
      <c r="G17" s="305"/>
      <c r="H17" s="305"/>
      <c r="I17" s="305"/>
      <c r="J17" s="305"/>
      <c r="K17" s="303"/>
    </row>
    <row r="18" s="1" customFormat="1" ht="15" customHeight="1">
      <c r="B18" s="306"/>
      <c r="C18" s="307"/>
      <c r="D18" s="307"/>
      <c r="E18" s="309" t="s">
        <v>83</v>
      </c>
      <c r="F18" s="305" t="s">
        <v>1538</v>
      </c>
      <c r="G18" s="305"/>
      <c r="H18" s="305"/>
      <c r="I18" s="305"/>
      <c r="J18" s="305"/>
      <c r="K18" s="303"/>
    </row>
    <row r="19" s="1" customFormat="1" ht="15" customHeight="1">
      <c r="B19" s="306"/>
      <c r="C19" s="307"/>
      <c r="D19" s="307"/>
      <c r="E19" s="309" t="s">
        <v>1539</v>
      </c>
      <c r="F19" s="305" t="s">
        <v>1540</v>
      </c>
      <c r="G19" s="305"/>
      <c r="H19" s="305"/>
      <c r="I19" s="305"/>
      <c r="J19" s="305"/>
      <c r="K19" s="303"/>
    </row>
    <row r="20" s="1" customFormat="1" ht="15" customHeight="1">
      <c r="B20" s="306"/>
      <c r="C20" s="307"/>
      <c r="D20" s="307"/>
      <c r="E20" s="309" t="s">
        <v>1541</v>
      </c>
      <c r="F20" s="305" t="s">
        <v>1542</v>
      </c>
      <c r="G20" s="305"/>
      <c r="H20" s="305"/>
      <c r="I20" s="305"/>
      <c r="J20" s="305"/>
      <c r="K20" s="303"/>
    </row>
    <row r="21" s="1" customFormat="1" ht="15" customHeight="1">
      <c r="B21" s="306"/>
      <c r="C21" s="307"/>
      <c r="D21" s="307"/>
      <c r="E21" s="309" t="s">
        <v>1543</v>
      </c>
      <c r="F21" s="305" t="s">
        <v>1544</v>
      </c>
      <c r="G21" s="305"/>
      <c r="H21" s="305"/>
      <c r="I21" s="305"/>
      <c r="J21" s="305"/>
      <c r="K21" s="303"/>
    </row>
    <row r="22" s="1" customFormat="1" ht="15" customHeight="1">
      <c r="B22" s="306"/>
      <c r="C22" s="307"/>
      <c r="D22" s="307"/>
      <c r="E22" s="309" t="s">
        <v>1545</v>
      </c>
      <c r="F22" s="305" t="s">
        <v>1546</v>
      </c>
      <c r="G22" s="305"/>
      <c r="H22" s="305"/>
      <c r="I22" s="305"/>
      <c r="J22" s="305"/>
      <c r="K22" s="303"/>
    </row>
    <row r="23" s="1" customFormat="1" ht="15" customHeight="1">
      <c r="B23" s="306"/>
      <c r="C23" s="307"/>
      <c r="D23" s="307"/>
      <c r="E23" s="309" t="s">
        <v>89</v>
      </c>
      <c r="F23" s="305" t="s">
        <v>1547</v>
      </c>
      <c r="G23" s="305"/>
      <c r="H23" s="305"/>
      <c r="I23" s="305"/>
      <c r="J23" s="305"/>
      <c r="K23" s="303"/>
    </row>
    <row r="24" s="1" customFormat="1" ht="12.75" customHeight="1">
      <c r="B24" s="306"/>
      <c r="C24" s="307"/>
      <c r="D24" s="307"/>
      <c r="E24" s="307"/>
      <c r="F24" s="307"/>
      <c r="G24" s="307"/>
      <c r="H24" s="307"/>
      <c r="I24" s="307"/>
      <c r="J24" s="307"/>
      <c r="K24" s="303"/>
    </row>
    <row r="25" s="1" customFormat="1" ht="15" customHeight="1">
      <c r="B25" s="306"/>
      <c r="C25" s="305" t="s">
        <v>1548</v>
      </c>
      <c r="D25" s="305"/>
      <c r="E25" s="305"/>
      <c r="F25" s="305"/>
      <c r="G25" s="305"/>
      <c r="H25" s="305"/>
      <c r="I25" s="305"/>
      <c r="J25" s="305"/>
      <c r="K25" s="303"/>
    </row>
    <row r="26" s="1" customFormat="1" ht="15" customHeight="1">
      <c r="B26" s="306"/>
      <c r="C26" s="305" t="s">
        <v>1549</v>
      </c>
      <c r="D26" s="305"/>
      <c r="E26" s="305"/>
      <c r="F26" s="305"/>
      <c r="G26" s="305"/>
      <c r="H26" s="305"/>
      <c r="I26" s="305"/>
      <c r="J26" s="305"/>
      <c r="K26" s="303"/>
    </row>
    <row r="27" s="1" customFormat="1" ht="15" customHeight="1">
      <c r="B27" s="306"/>
      <c r="C27" s="305"/>
      <c r="D27" s="305" t="s">
        <v>1550</v>
      </c>
      <c r="E27" s="305"/>
      <c r="F27" s="305"/>
      <c r="G27" s="305"/>
      <c r="H27" s="305"/>
      <c r="I27" s="305"/>
      <c r="J27" s="305"/>
      <c r="K27" s="303"/>
    </row>
    <row r="28" s="1" customFormat="1" ht="15" customHeight="1">
      <c r="B28" s="306"/>
      <c r="C28" s="307"/>
      <c r="D28" s="305" t="s">
        <v>1551</v>
      </c>
      <c r="E28" s="305"/>
      <c r="F28" s="305"/>
      <c r="G28" s="305"/>
      <c r="H28" s="305"/>
      <c r="I28" s="305"/>
      <c r="J28" s="305"/>
      <c r="K28" s="303"/>
    </row>
    <row r="29" s="1" customFormat="1" ht="12.75" customHeight="1">
      <c r="B29" s="306"/>
      <c r="C29" s="307"/>
      <c r="D29" s="307"/>
      <c r="E29" s="307"/>
      <c r="F29" s="307"/>
      <c r="G29" s="307"/>
      <c r="H29" s="307"/>
      <c r="I29" s="307"/>
      <c r="J29" s="307"/>
      <c r="K29" s="303"/>
    </row>
    <row r="30" s="1" customFormat="1" ht="15" customHeight="1">
      <c r="B30" s="306"/>
      <c r="C30" s="307"/>
      <c r="D30" s="305" t="s">
        <v>1552</v>
      </c>
      <c r="E30" s="305"/>
      <c r="F30" s="305"/>
      <c r="G30" s="305"/>
      <c r="H30" s="305"/>
      <c r="I30" s="305"/>
      <c r="J30" s="305"/>
      <c r="K30" s="303"/>
    </row>
    <row r="31" s="1" customFormat="1" ht="15" customHeight="1">
      <c r="B31" s="306"/>
      <c r="C31" s="307"/>
      <c r="D31" s="305" t="s">
        <v>1553</v>
      </c>
      <c r="E31" s="305"/>
      <c r="F31" s="305"/>
      <c r="G31" s="305"/>
      <c r="H31" s="305"/>
      <c r="I31" s="305"/>
      <c r="J31" s="305"/>
      <c r="K31" s="303"/>
    </row>
    <row r="32" s="1" customFormat="1" ht="12.75" customHeight="1">
      <c r="B32" s="306"/>
      <c r="C32" s="307"/>
      <c r="D32" s="307"/>
      <c r="E32" s="307"/>
      <c r="F32" s="307"/>
      <c r="G32" s="307"/>
      <c r="H32" s="307"/>
      <c r="I32" s="307"/>
      <c r="J32" s="307"/>
      <c r="K32" s="303"/>
    </row>
    <row r="33" s="1" customFormat="1" ht="15" customHeight="1">
      <c r="B33" s="306"/>
      <c r="C33" s="307"/>
      <c r="D33" s="305" t="s">
        <v>1554</v>
      </c>
      <c r="E33" s="305"/>
      <c r="F33" s="305"/>
      <c r="G33" s="305"/>
      <c r="H33" s="305"/>
      <c r="I33" s="305"/>
      <c r="J33" s="305"/>
      <c r="K33" s="303"/>
    </row>
    <row r="34" s="1" customFormat="1" ht="15" customHeight="1">
      <c r="B34" s="306"/>
      <c r="C34" s="307"/>
      <c r="D34" s="305" t="s">
        <v>1555</v>
      </c>
      <c r="E34" s="305"/>
      <c r="F34" s="305"/>
      <c r="G34" s="305"/>
      <c r="H34" s="305"/>
      <c r="I34" s="305"/>
      <c r="J34" s="305"/>
      <c r="K34" s="303"/>
    </row>
    <row r="35" s="1" customFormat="1" ht="15" customHeight="1">
      <c r="B35" s="306"/>
      <c r="C35" s="307"/>
      <c r="D35" s="305" t="s">
        <v>1556</v>
      </c>
      <c r="E35" s="305"/>
      <c r="F35" s="305"/>
      <c r="G35" s="305"/>
      <c r="H35" s="305"/>
      <c r="I35" s="305"/>
      <c r="J35" s="305"/>
      <c r="K35" s="303"/>
    </row>
    <row r="36" s="1" customFormat="1" ht="15" customHeight="1">
      <c r="B36" s="306"/>
      <c r="C36" s="307"/>
      <c r="D36" s="305"/>
      <c r="E36" s="308" t="s">
        <v>156</v>
      </c>
      <c r="F36" s="305"/>
      <c r="G36" s="305" t="s">
        <v>1557</v>
      </c>
      <c r="H36" s="305"/>
      <c r="I36" s="305"/>
      <c r="J36" s="305"/>
      <c r="K36" s="303"/>
    </row>
    <row r="37" s="1" customFormat="1" ht="30.75" customHeight="1">
      <c r="B37" s="306"/>
      <c r="C37" s="307"/>
      <c r="D37" s="305"/>
      <c r="E37" s="308" t="s">
        <v>1558</v>
      </c>
      <c r="F37" s="305"/>
      <c r="G37" s="305" t="s">
        <v>1559</v>
      </c>
      <c r="H37" s="305"/>
      <c r="I37" s="305"/>
      <c r="J37" s="305"/>
      <c r="K37" s="303"/>
    </row>
    <row r="38" s="1" customFormat="1" ht="15" customHeight="1">
      <c r="B38" s="306"/>
      <c r="C38" s="307"/>
      <c r="D38" s="305"/>
      <c r="E38" s="308" t="s">
        <v>58</v>
      </c>
      <c r="F38" s="305"/>
      <c r="G38" s="305" t="s">
        <v>1560</v>
      </c>
      <c r="H38" s="305"/>
      <c r="I38" s="305"/>
      <c r="J38" s="305"/>
      <c r="K38" s="303"/>
    </row>
    <row r="39" s="1" customFormat="1" ht="15" customHeight="1">
      <c r="B39" s="306"/>
      <c r="C39" s="307"/>
      <c r="D39" s="305"/>
      <c r="E39" s="308" t="s">
        <v>59</v>
      </c>
      <c r="F39" s="305"/>
      <c r="G39" s="305" t="s">
        <v>1561</v>
      </c>
      <c r="H39" s="305"/>
      <c r="I39" s="305"/>
      <c r="J39" s="305"/>
      <c r="K39" s="303"/>
    </row>
    <row r="40" s="1" customFormat="1" ht="15" customHeight="1">
      <c r="B40" s="306"/>
      <c r="C40" s="307"/>
      <c r="D40" s="305"/>
      <c r="E40" s="308" t="s">
        <v>157</v>
      </c>
      <c r="F40" s="305"/>
      <c r="G40" s="305" t="s">
        <v>1562</v>
      </c>
      <c r="H40" s="305"/>
      <c r="I40" s="305"/>
      <c r="J40" s="305"/>
      <c r="K40" s="303"/>
    </row>
    <row r="41" s="1" customFormat="1" ht="15" customHeight="1">
      <c r="B41" s="306"/>
      <c r="C41" s="307"/>
      <c r="D41" s="305"/>
      <c r="E41" s="308" t="s">
        <v>158</v>
      </c>
      <c r="F41" s="305"/>
      <c r="G41" s="305" t="s">
        <v>1563</v>
      </c>
      <c r="H41" s="305"/>
      <c r="I41" s="305"/>
      <c r="J41" s="305"/>
      <c r="K41" s="303"/>
    </row>
    <row r="42" s="1" customFormat="1" ht="15" customHeight="1">
      <c r="B42" s="306"/>
      <c r="C42" s="307"/>
      <c r="D42" s="305"/>
      <c r="E42" s="308" t="s">
        <v>1564</v>
      </c>
      <c r="F42" s="305"/>
      <c r="G42" s="305" t="s">
        <v>1565</v>
      </c>
      <c r="H42" s="305"/>
      <c r="I42" s="305"/>
      <c r="J42" s="305"/>
      <c r="K42" s="303"/>
    </row>
    <row r="43" s="1" customFormat="1" ht="15" customHeight="1">
      <c r="B43" s="306"/>
      <c r="C43" s="307"/>
      <c r="D43" s="305"/>
      <c r="E43" s="308"/>
      <c r="F43" s="305"/>
      <c r="G43" s="305" t="s">
        <v>1566</v>
      </c>
      <c r="H43" s="305"/>
      <c r="I43" s="305"/>
      <c r="J43" s="305"/>
      <c r="K43" s="303"/>
    </row>
    <row r="44" s="1" customFormat="1" ht="15" customHeight="1">
      <c r="B44" s="306"/>
      <c r="C44" s="307"/>
      <c r="D44" s="305"/>
      <c r="E44" s="308" t="s">
        <v>1567</v>
      </c>
      <c r="F44" s="305"/>
      <c r="G44" s="305" t="s">
        <v>1568</v>
      </c>
      <c r="H44" s="305"/>
      <c r="I44" s="305"/>
      <c r="J44" s="305"/>
      <c r="K44" s="303"/>
    </row>
    <row r="45" s="1" customFormat="1" ht="15" customHeight="1">
      <c r="B45" s="306"/>
      <c r="C45" s="307"/>
      <c r="D45" s="305"/>
      <c r="E45" s="308" t="s">
        <v>160</v>
      </c>
      <c r="F45" s="305"/>
      <c r="G45" s="305" t="s">
        <v>1569</v>
      </c>
      <c r="H45" s="305"/>
      <c r="I45" s="305"/>
      <c r="J45" s="305"/>
      <c r="K45" s="303"/>
    </row>
    <row r="46" s="1" customFormat="1" ht="12.75" customHeight="1">
      <c r="B46" s="306"/>
      <c r="C46" s="307"/>
      <c r="D46" s="305"/>
      <c r="E46" s="305"/>
      <c r="F46" s="305"/>
      <c r="G46" s="305"/>
      <c r="H46" s="305"/>
      <c r="I46" s="305"/>
      <c r="J46" s="305"/>
      <c r="K46" s="303"/>
    </row>
    <row r="47" s="1" customFormat="1" ht="15" customHeight="1">
      <c r="B47" s="306"/>
      <c r="C47" s="307"/>
      <c r="D47" s="305" t="s">
        <v>1570</v>
      </c>
      <c r="E47" s="305"/>
      <c r="F47" s="305"/>
      <c r="G47" s="305"/>
      <c r="H47" s="305"/>
      <c r="I47" s="305"/>
      <c r="J47" s="305"/>
      <c r="K47" s="303"/>
    </row>
    <row r="48" s="1" customFormat="1" ht="15" customHeight="1">
      <c r="B48" s="306"/>
      <c r="C48" s="307"/>
      <c r="D48" s="307"/>
      <c r="E48" s="305" t="s">
        <v>1571</v>
      </c>
      <c r="F48" s="305"/>
      <c r="G48" s="305"/>
      <c r="H48" s="305"/>
      <c r="I48" s="305"/>
      <c r="J48" s="305"/>
      <c r="K48" s="303"/>
    </row>
    <row r="49" s="1" customFormat="1" ht="15" customHeight="1">
      <c r="B49" s="306"/>
      <c r="C49" s="307"/>
      <c r="D49" s="307"/>
      <c r="E49" s="305" t="s">
        <v>1572</v>
      </c>
      <c r="F49" s="305"/>
      <c r="G49" s="305"/>
      <c r="H49" s="305"/>
      <c r="I49" s="305"/>
      <c r="J49" s="305"/>
      <c r="K49" s="303"/>
    </row>
    <row r="50" s="1" customFormat="1" ht="15" customHeight="1">
      <c r="B50" s="306"/>
      <c r="C50" s="307"/>
      <c r="D50" s="307"/>
      <c r="E50" s="305" t="s">
        <v>1573</v>
      </c>
      <c r="F50" s="305"/>
      <c r="G50" s="305"/>
      <c r="H50" s="305"/>
      <c r="I50" s="305"/>
      <c r="J50" s="305"/>
      <c r="K50" s="303"/>
    </row>
    <row r="51" s="1" customFormat="1" ht="15" customHeight="1">
      <c r="B51" s="306"/>
      <c r="C51" s="307"/>
      <c r="D51" s="305" t="s">
        <v>1574</v>
      </c>
      <c r="E51" s="305"/>
      <c r="F51" s="305"/>
      <c r="G51" s="305"/>
      <c r="H51" s="305"/>
      <c r="I51" s="305"/>
      <c r="J51" s="305"/>
      <c r="K51" s="303"/>
    </row>
    <row r="52" s="1" customFormat="1" ht="25.5" customHeight="1">
      <c r="B52" s="301"/>
      <c r="C52" s="302" t="s">
        <v>1575</v>
      </c>
      <c r="D52" s="302"/>
      <c r="E52" s="302"/>
      <c r="F52" s="302"/>
      <c r="G52" s="302"/>
      <c r="H52" s="302"/>
      <c r="I52" s="302"/>
      <c r="J52" s="302"/>
      <c r="K52" s="303"/>
    </row>
    <row r="53" s="1" customFormat="1" ht="5.25" customHeight="1">
      <c r="B53" s="301"/>
      <c r="C53" s="304"/>
      <c r="D53" s="304"/>
      <c r="E53" s="304"/>
      <c r="F53" s="304"/>
      <c r="G53" s="304"/>
      <c r="H53" s="304"/>
      <c r="I53" s="304"/>
      <c r="J53" s="304"/>
      <c r="K53" s="303"/>
    </row>
    <row r="54" s="1" customFormat="1" ht="15" customHeight="1">
      <c r="B54" s="301"/>
      <c r="C54" s="305" t="s">
        <v>1576</v>
      </c>
      <c r="D54" s="305"/>
      <c r="E54" s="305"/>
      <c r="F54" s="305"/>
      <c r="G54" s="305"/>
      <c r="H54" s="305"/>
      <c r="I54" s="305"/>
      <c r="J54" s="305"/>
      <c r="K54" s="303"/>
    </row>
    <row r="55" s="1" customFormat="1" ht="15" customHeight="1">
      <c r="B55" s="301"/>
      <c r="C55" s="305" t="s">
        <v>1577</v>
      </c>
      <c r="D55" s="305"/>
      <c r="E55" s="305"/>
      <c r="F55" s="305"/>
      <c r="G55" s="305"/>
      <c r="H55" s="305"/>
      <c r="I55" s="305"/>
      <c r="J55" s="305"/>
      <c r="K55" s="303"/>
    </row>
    <row r="56" s="1" customFormat="1" ht="12.75" customHeight="1">
      <c r="B56" s="301"/>
      <c r="C56" s="305"/>
      <c r="D56" s="305"/>
      <c r="E56" s="305"/>
      <c r="F56" s="305"/>
      <c r="G56" s="305"/>
      <c r="H56" s="305"/>
      <c r="I56" s="305"/>
      <c r="J56" s="305"/>
      <c r="K56" s="303"/>
    </row>
    <row r="57" s="1" customFormat="1" ht="15" customHeight="1">
      <c r="B57" s="301"/>
      <c r="C57" s="305" t="s">
        <v>1578</v>
      </c>
      <c r="D57" s="305"/>
      <c r="E57" s="305"/>
      <c r="F57" s="305"/>
      <c r="G57" s="305"/>
      <c r="H57" s="305"/>
      <c r="I57" s="305"/>
      <c r="J57" s="305"/>
      <c r="K57" s="303"/>
    </row>
    <row r="58" s="1" customFormat="1" ht="15" customHeight="1">
      <c r="B58" s="301"/>
      <c r="C58" s="307"/>
      <c r="D58" s="305" t="s">
        <v>1579</v>
      </c>
      <c r="E58" s="305"/>
      <c r="F58" s="305"/>
      <c r="G58" s="305"/>
      <c r="H58" s="305"/>
      <c r="I58" s="305"/>
      <c r="J58" s="305"/>
      <c r="K58" s="303"/>
    </row>
    <row r="59" s="1" customFormat="1" ht="15" customHeight="1">
      <c r="B59" s="301"/>
      <c r="C59" s="307"/>
      <c r="D59" s="305" t="s">
        <v>1580</v>
      </c>
      <c r="E59" s="305"/>
      <c r="F59" s="305"/>
      <c r="G59" s="305"/>
      <c r="H59" s="305"/>
      <c r="I59" s="305"/>
      <c r="J59" s="305"/>
      <c r="K59" s="303"/>
    </row>
    <row r="60" s="1" customFormat="1" ht="15" customHeight="1">
      <c r="B60" s="301"/>
      <c r="C60" s="307"/>
      <c r="D60" s="305" t="s">
        <v>1581</v>
      </c>
      <c r="E60" s="305"/>
      <c r="F60" s="305"/>
      <c r="G60" s="305"/>
      <c r="H60" s="305"/>
      <c r="I60" s="305"/>
      <c r="J60" s="305"/>
      <c r="K60" s="303"/>
    </row>
    <row r="61" s="1" customFormat="1" ht="15" customHeight="1">
      <c r="B61" s="301"/>
      <c r="C61" s="307"/>
      <c r="D61" s="305" t="s">
        <v>1582</v>
      </c>
      <c r="E61" s="305"/>
      <c r="F61" s="305"/>
      <c r="G61" s="305"/>
      <c r="H61" s="305"/>
      <c r="I61" s="305"/>
      <c r="J61" s="305"/>
      <c r="K61" s="303"/>
    </row>
    <row r="62" s="1" customFormat="1" ht="15" customHeight="1">
      <c r="B62" s="301"/>
      <c r="C62" s="307"/>
      <c r="D62" s="310" t="s">
        <v>1583</v>
      </c>
      <c r="E62" s="310"/>
      <c r="F62" s="310"/>
      <c r="G62" s="310"/>
      <c r="H62" s="310"/>
      <c r="I62" s="310"/>
      <c r="J62" s="310"/>
      <c r="K62" s="303"/>
    </row>
    <row r="63" s="1" customFormat="1" ht="15" customHeight="1">
      <c r="B63" s="301"/>
      <c r="C63" s="307"/>
      <c r="D63" s="305" t="s">
        <v>1584</v>
      </c>
      <c r="E63" s="305"/>
      <c r="F63" s="305"/>
      <c r="G63" s="305"/>
      <c r="H63" s="305"/>
      <c r="I63" s="305"/>
      <c r="J63" s="305"/>
      <c r="K63" s="303"/>
    </row>
    <row r="64" s="1" customFormat="1" ht="12.75" customHeight="1">
      <c r="B64" s="301"/>
      <c r="C64" s="307"/>
      <c r="D64" s="307"/>
      <c r="E64" s="311"/>
      <c r="F64" s="307"/>
      <c r="G64" s="307"/>
      <c r="H64" s="307"/>
      <c r="I64" s="307"/>
      <c r="J64" s="307"/>
      <c r="K64" s="303"/>
    </row>
    <row r="65" s="1" customFormat="1" ht="15" customHeight="1">
      <c r="B65" s="301"/>
      <c r="C65" s="307"/>
      <c r="D65" s="305" t="s">
        <v>1585</v>
      </c>
      <c r="E65" s="305"/>
      <c r="F65" s="305"/>
      <c r="G65" s="305"/>
      <c r="H65" s="305"/>
      <c r="I65" s="305"/>
      <c r="J65" s="305"/>
      <c r="K65" s="303"/>
    </row>
    <row r="66" s="1" customFormat="1" ht="15" customHeight="1">
      <c r="B66" s="301"/>
      <c r="C66" s="307"/>
      <c r="D66" s="310" t="s">
        <v>1586</v>
      </c>
      <c r="E66" s="310"/>
      <c r="F66" s="310"/>
      <c r="G66" s="310"/>
      <c r="H66" s="310"/>
      <c r="I66" s="310"/>
      <c r="J66" s="310"/>
      <c r="K66" s="303"/>
    </row>
    <row r="67" s="1" customFormat="1" ht="15" customHeight="1">
      <c r="B67" s="301"/>
      <c r="C67" s="307"/>
      <c r="D67" s="305" t="s">
        <v>1587</v>
      </c>
      <c r="E67" s="305"/>
      <c r="F67" s="305"/>
      <c r="G67" s="305"/>
      <c r="H67" s="305"/>
      <c r="I67" s="305"/>
      <c r="J67" s="305"/>
      <c r="K67" s="303"/>
    </row>
    <row r="68" s="1" customFormat="1" ht="15" customHeight="1">
      <c r="B68" s="301"/>
      <c r="C68" s="307"/>
      <c r="D68" s="305" t="s">
        <v>1588</v>
      </c>
      <c r="E68" s="305"/>
      <c r="F68" s="305"/>
      <c r="G68" s="305"/>
      <c r="H68" s="305"/>
      <c r="I68" s="305"/>
      <c r="J68" s="305"/>
      <c r="K68" s="303"/>
    </row>
    <row r="69" s="1" customFormat="1" ht="15" customHeight="1">
      <c r="B69" s="301"/>
      <c r="C69" s="307"/>
      <c r="D69" s="305" t="s">
        <v>1589</v>
      </c>
      <c r="E69" s="305"/>
      <c r="F69" s="305"/>
      <c r="G69" s="305"/>
      <c r="H69" s="305"/>
      <c r="I69" s="305"/>
      <c r="J69" s="305"/>
      <c r="K69" s="303"/>
    </row>
    <row r="70" s="1" customFormat="1" ht="15" customHeight="1">
      <c r="B70" s="301"/>
      <c r="C70" s="307"/>
      <c r="D70" s="305" t="s">
        <v>1590</v>
      </c>
      <c r="E70" s="305"/>
      <c r="F70" s="305"/>
      <c r="G70" s="305"/>
      <c r="H70" s="305"/>
      <c r="I70" s="305"/>
      <c r="J70" s="305"/>
      <c r="K70" s="303"/>
    </row>
    <row r="71" s="1" customFormat="1" ht="12.75" customHeight="1">
      <c r="B71" s="312"/>
      <c r="C71" s="313"/>
      <c r="D71" s="313"/>
      <c r="E71" s="313"/>
      <c r="F71" s="313"/>
      <c r="G71" s="313"/>
      <c r="H71" s="313"/>
      <c r="I71" s="313"/>
      <c r="J71" s="313"/>
      <c r="K71" s="314"/>
    </row>
    <row r="72" s="1" customFormat="1" ht="18.75" customHeight="1">
      <c r="B72" s="315"/>
      <c r="C72" s="315"/>
      <c r="D72" s="315"/>
      <c r="E72" s="315"/>
      <c r="F72" s="315"/>
      <c r="G72" s="315"/>
      <c r="H72" s="315"/>
      <c r="I72" s="315"/>
      <c r="J72" s="315"/>
      <c r="K72" s="316"/>
    </row>
    <row r="73" s="1" customFormat="1" ht="18.75" customHeight="1">
      <c r="B73" s="316"/>
      <c r="C73" s="316"/>
      <c r="D73" s="316"/>
      <c r="E73" s="316"/>
      <c r="F73" s="316"/>
      <c r="G73" s="316"/>
      <c r="H73" s="316"/>
      <c r="I73" s="316"/>
      <c r="J73" s="316"/>
      <c r="K73" s="316"/>
    </row>
    <row r="74" s="1" customFormat="1" ht="7.5" customHeight="1">
      <c r="B74" s="317"/>
      <c r="C74" s="318"/>
      <c r="D74" s="318"/>
      <c r="E74" s="318"/>
      <c r="F74" s="318"/>
      <c r="G74" s="318"/>
      <c r="H74" s="318"/>
      <c r="I74" s="318"/>
      <c r="J74" s="318"/>
      <c r="K74" s="319"/>
    </row>
    <row r="75" s="1" customFormat="1" ht="45" customHeight="1">
      <c r="B75" s="320"/>
      <c r="C75" s="321" t="s">
        <v>1591</v>
      </c>
      <c r="D75" s="321"/>
      <c r="E75" s="321"/>
      <c r="F75" s="321"/>
      <c r="G75" s="321"/>
      <c r="H75" s="321"/>
      <c r="I75" s="321"/>
      <c r="J75" s="321"/>
      <c r="K75" s="322"/>
    </row>
    <row r="76" s="1" customFormat="1" ht="17.25" customHeight="1">
      <c r="B76" s="320"/>
      <c r="C76" s="323" t="s">
        <v>1592</v>
      </c>
      <c r="D76" s="323"/>
      <c r="E76" s="323"/>
      <c r="F76" s="323" t="s">
        <v>1593</v>
      </c>
      <c r="G76" s="324"/>
      <c r="H76" s="323" t="s">
        <v>59</v>
      </c>
      <c r="I76" s="323" t="s">
        <v>62</v>
      </c>
      <c r="J76" s="323" t="s">
        <v>1594</v>
      </c>
      <c r="K76" s="322"/>
    </row>
    <row r="77" s="1" customFormat="1" ht="17.25" customHeight="1">
      <c r="B77" s="320"/>
      <c r="C77" s="325" t="s">
        <v>1595</v>
      </c>
      <c r="D77" s="325"/>
      <c r="E77" s="325"/>
      <c r="F77" s="326" t="s">
        <v>1596</v>
      </c>
      <c r="G77" s="327"/>
      <c r="H77" s="325"/>
      <c r="I77" s="325"/>
      <c r="J77" s="325" t="s">
        <v>1597</v>
      </c>
      <c r="K77" s="322"/>
    </row>
    <row r="78" s="1" customFormat="1" ht="5.25" customHeight="1">
      <c r="B78" s="320"/>
      <c r="C78" s="328"/>
      <c r="D78" s="328"/>
      <c r="E78" s="328"/>
      <c r="F78" s="328"/>
      <c r="G78" s="329"/>
      <c r="H78" s="328"/>
      <c r="I78" s="328"/>
      <c r="J78" s="328"/>
      <c r="K78" s="322"/>
    </row>
    <row r="79" s="1" customFormat="1" ht="15" customHeight="1">
      <c r="B79" s="320"/>
      <c r="C79" s="308" t="s">
        <v>58</v>
      </c>
      <c r="D79" s="330"/>
      <c r="E79" s="330"/>
      <c r="F79" s="331" t="s">
        <v>1598</v>
      </c>
      <c r="G79" s="332"/>
      <c r="H79" s="308" t="s">
        <v>1599</v>
      </c>
      <c r="I79" s="308" t="s">
        <v>1600</v>
      </c>
      <c r="J79" s="308">
        <v>20</v>
      </c>
      <c r="K79" s="322"/>
    </row>
    <row r="80" s="1" customFormat="1" ht="15" customHeight="1">
      <c r="B80" s="320"/>
      <c r="C80" s="308" t="s">
        <v>1601</v>
      </c>
      <c r="D80" s="308"/>
      <c r="E80" s="308"/>
      <c r="F80" s="331" t="s">
        <v>1598</v>
      </c>
      <c r="G80" s="332"/>
      <c r="H80" s="308" t="s">
        <v>1602</v>
      </c>
      <c r="I80" s="308" t="s">
        <v>1600</v>
      </c>
      <c r="J80" s="308">
        <v>120</v>
      </c>
      <c r="K80" s="322"/>
    </row>
    <row r="81" s="1" customFormat="1" ht="15" customHeight="1">
      <c r="B81" s="333"/>
      <c r="C81" s="308" t="s">
        <v>1603</v>
      </c>
      <c r="D81" s="308"/>
      <c r="E81" s="308"/>
      <c r="F81" s="331" t="s">
        <v>1604</v>
      </c>
      <c r="G81" s="332"/>
      <c r="H81" s="308" t="s">
        <v>1605</v>
      </c>
      <c r="I81" s="308" t="s">
        <v>1600</v>
      </c>
      <c r="J81" s="308">
        <v>50</v>
      </c>
      <c r="K81" s="322"/>
    </row>
    <row r="82" s="1" customFormat="1" ht="15" customHeight="1">
      <c r="B82" s="333"/>
      <c r="C82" s="308" t="s">
        <v>1606</v>
      </c>
      <c r="D82" s="308"/>
      <c r="E82" s="308"/>
      <c r="F82" s="331" t="s">
        <v>1598</v>
      </c>
      <c r="G82" s="332"/>
      <c r="H82" s="308" t="s">
        <v>1607</v>
      </c>
      <c r="I82" s="308" t="s">
        <v>1608</v>
      </c>
      <c r="J82" s="308"/>
      <c r="K82" s="322"/>
    </row>
    <row r="83" s="1" customFormat="1" ht="15" customHeight="1">
      <c r="B83" s="333"/>
      <c r="C83" s="334" t="s">
        <v>1609</v>
      </c>
      <c r="D83" s="334"/>
      <c r="E83" s="334"/>
      <c r="F83" s="335" t="s">
        <v>1604</v>
      </c>
      <c r="G83" s="334"/>
      <c r="H83" s="334" t="s">
        <v>1610</v>
      </c>
      <c r="I83" s="334" t="s">
        <v>1600</v>
      </c>
      <c r="J83" s="334">
        <v>15</v>
      </c>
      <c r="K83" s="322"/>
    </row>
    <row r="84" s="1" customFormat="1" ht="15" customHeight="1">
      <c r="B84" s="333"/>
      <c r="C84" s="334" t="s">
        <v>1611</v>
      </c>
      <c r="D84" s="334"/>
      <c r="E84" s="334"/>
      <c r="F84" s="335" t="s">
        <v>1604</v>
      </c>
      <c r="G84" s="334"/>
      <c r="H84" s="334" t="s">
        <v>1612</v>
      </c>
      <c r="I84" s="334" t="s">
        <v>1600</v>
      </c>
      <c r="J84" s="334">
        <v>15</v>
      </c>
      <c r="K84" s="322"/>
    </row>
    <row r="85" s="1" customFormat="1" ht="15" customHeight="1">
      <c r="B85" s="333"/>
      <c r="C85" s="334" t="s">
        <v>1613</v>
      </c>
      <c r="D85" s="334"/>
      <c r="E85" s="334"/>
      <c r="F85" s="335" t="s">
        <v>1604</v>
      </c>
      <c r="G85" s="334"/>
      <c r="H85" s="334" t="s">
        <v>1614</v>
      </c>
      <c r="I85" s="334" t="s">
        <v>1600</v>
      </c>
      <c r="J85" s="334">
        <v>20</v>
      </c>
      <c r="K85" s="322"/>
    </row>
    <row r="86" s="1" customFormat="1" ht="15" customHeight="1">
      <c r="B86" s="333"/>
      <c r="C86" s="334" t="s">
        <v>1615</v>
      </c>
      <c r="D86" s="334"/>
      <c r="E86" s="334"/>
      <c r="F86" s="335" t="s">
        <v>1604</v>
      </c>
      <c r="G86" s="334"/>
      <c r="H86" s="334" t="s">
        <v>1616</v>
      </c>
      <c r="I86" s="334" t="s">
        <v>1600</v>
      </c>
      <c r="J86" s="334">
        <v>20</v>
      </c>
      <c r="K86" s="322"/>
    </row>
    <row r="87" s="1" customFormat="1" ht="15" customHeight="1">
      <c r="B87" s="333"/>
      <c r="C87" s="308" t="s">
        <v>1617</v>
      </c>
      <c r="D87" s="308"/>
      <c r="E87" s="308"/>
      <c r="F87" s="331" t="s">
        <v>1604</v>
      </c>
      <c r="G87" s="332"/>
      <c r="H87" s="308" t="s">
        <v>1618</v>
      </c>
      <c r="I87" s="308" t="s">
        <v>1600</v>
      </c>
      <c r="J87" s="308">
        <v>50</v>
      </c>
      <c r="K87" s="322"/>
    </row>
    <row r="88" s="1" customFormat="1" ht="15" customHeight="1">
      <c r="B88" s="333"/>
      <c r="C88" s="308" t="s">
        <v>1619</v>
      </c>
      <c r="D88" s="308"/>
      <c r="E88" s="308"/>
      <c r="F88" s="331" t="s">
        <v>1604</v>
      </c>
      <c r="G88" s="332"/>
      <c r="H88" s="308" t="s">
        <v>1620</v>
      </c>
      <c r="I88" s="308" t="s">
        <v>1600</v>
      </c>
      <c r="J88" s="308">
        <v>20</v>
      </c>
      <c r="K88" s="322"/>
    </row>
    <row r="89" s="1" customFormat="1" ht="15" customHeight="1">
      <c r="B89" s="333"/>
      <c r="C89" s="308" t="s">
        <v>1621</v>
      </c>
      <c r="D89" s="308"/>
      <c r="E89" s="308"/>
      <c r="F89" s="331" t="s">
        <v>1604</v>
      </c>
      <c r="G89" s="332"/>
      <c r="H89" s="308" t="s">
        <v>1622</v>
      </c>
      <c r="I89" s="308" t="s">
        <v>1600</v>
      </c>
      <c r="J89" s="308">
        <v>20</v>
      </c>
      <c r="K89" s="322"/>
    </row>
    <row r="90" s="1" customFormat="1" ht="15" customHeight="1">
      <c r="B90" s="333"/>
      <c r="C90" s="308" t="s">
        <v>1623</v>
      </c>
      <c r="D90" s="308"/>
      <c r="E90" s="308"/>
      <c r="F90" s="331" t="s">
        <v>1604</v>
      </c>
      <c r="G90" s="332"/>
      <c r="H90" s="308" t="s">
        <v>1624</v>
      </c>
      <c r="I90" s="308" t="s">
        <v>1600</v>
      </c>
      <c r="J90" s="308">
        <v>50</v>
      </c>
      <c r="K90" s="322"/>
    </row>
    <row r="91" s="1" customFormat="1" ht="15" customHeight="1">
      <c r="B91" s="333"/>
      <c r="C91" s="308" t="s">
        <v>1625</v>
      </c>
      <c r="D91" s="308"/>
      <c r="E91" s="308"/>
      <c r="F91" s="331" t="s">
        <v>1604</v>
      </c>
      <c r="G91" s="332"/>
      <c r="H91" s="308" t="s">
        <v>1625</v>
      </c>
      <c r="I91" s="308" t="s">
        <v>1600</v>
      </c>
      <c r="J91" s="308">
        <v>50</v>
      </c>
      <c r="K91" s="322"/>
    </row>
    <row r="92" s="1" customFormat="1" ht="15" customHeight="1">
      <c r="B92" s="333"/>
      <c r="C92" s="308" t="s">
        <v>1626</v>
      </c>
      <c r="D92" s="308"/>
      <c r="E92" s="308"/>
      <c r="F92" s="331" t="s">
        <v>1604</v>
      </c>
      <c r="G92" s="332"/>
      <c r="H92" s="308" t="s">
        <v>1627</v>
      </c>
      <c r="I92" s="308" t="s">
        <v>1600</v>
      </c>
      <c r="J92" s="308">
        <v>255</v>
      </c>
      <c r="K92" s="322"/>
    </row>
    <row r="93" s="1" customFormat="1" ht="15" customHeight="1">
      <c r="B93" s="333"/>
      <c r="C93" s="308" t="s">
        <v>1628</v>
      </c>
      <c r="D93" s="308"/>
      <c r="E93" s="308"/>
      <c r="F93" s="331" t="s">
        <v>1598</v>
      </c>
      <c r="G93" s="332"/>
      <c r="H93" s="308" t="s">
        <v>1629</v>
      </c>
      <c r="I93" s="308" t="s">
        <v>1630</v>
      </c>
      <c r="J93" s="308"/>
      <c r="K93" s="322"/>
    </row>
    <row r="94" s="1" customFormat="1" ht="15" customHeight="1">
      <c r="B94" s="333"/>
      <c r="C94" s="308" t="s">
        <v>1631</v>
      </c>
      <c r="D94" s="308"/>
      <c r="E94" s="308"/>
      <c r="F94" s="331" t="s">
        <v>1598</v>
      </c>
      <c r="G94" s="332"/>
      <c r="H94" s="308" t="s">
        <v>1632</v>
      </c>
      <c r="I94" s="308" t="s">
        <v>1633</v>
      </c>
      <c r="J94" s="308"/>
      <c r="K94" s="322"/>
    </row>
    <row r="95" s="1" customFormat="1" ht="15" customHeight="1">
      <c r="B95" s="333"/>
      <c r="C95" s="308" t="s">
        <v>1634</v>
      </c>
      <c r="D95" s="308"/>
      <c r="E95" s="308"/>
      <c r="F95" s="331" t="s">
        <v>1598</v>
      </c>
      <c r="G95" s="332"/>
      <c r="H95" s="308" t="s">
        <v>1634</v>
      </c>
      <c r="I95" s="308" t="s">
        <v>1633</v>
      </c>
      <c r="J95" s="308"/>
      <c r="K95" s="322"/>
    </row>
    <row r="96" s="1" customFormat="1" ht="15" customHeight="1">
      <c r="B96" s="333"/>
      <c r="C96" s="308" t="s">
        <v>43</v>
      </c>
      <c r="D96" s="308"/>
      <c r="E96" s="308"/>
      <c r="F96" s="331" t="s">
        <v>1598</v>
      </c>
      <c r="G96" s="332"/>
      <c r="H96" s="308" t="s">
        <v>1635</v>
      </c>
      <c r="I96" s="308" t="s">
        <v>1633</v>
      </c>
      <c r="J96" s="308"/>
      <c r="K96" s="322"/>
    </row>
    <row r="97" s="1" customFormat="1" ht="15" customHeight="1">
      <c r="B97" s="333"/>
      <c r="C97" s="308" t="s">
        <v>53</v>
      </c>
      <c r="D97" s="308"/>
      <c r="E97" s="308"/>
      <c r="F97" s="331" t="s">
        <v>1598</v>
      </c>
      <c r="G97" s="332"/>
      <c r="H97" s="308" t="s">
        <v>1636</v>
      </c>
      <c r="I97" s="308" t="s">
        <v>1633</v>
      </c>
      <c r="J97" s="308"/>
      <c r="K97" s="322"/>
    </row>
    <row r="98" s="1" customFormat="1" ht="15" customHeight="1">
      <c r="B98" s="336"/>
      <c r="C98" s="337"/>
      <c r="D98" s="337"/>
      <c r="E98" s="337"/>
      <c r="F98" s="337"/>
      <c r="G98" s="337"/>
      <c r="H98" s="337"/>
      <c r="I98" s="337"/>
      <c r="J98" s="337"/>
      <c r="K98" s="338"/>
    </row>
    <row r="99" s="1" customFormat="1" ht="18.75" customHeight="1">
      <c r="B99" s="339"/>
      <c r="C99" s="340"/>
      <c r="D99" s="340"/>
      <c r="E99" s="340"/>
      <c r="F99" s="340"/>
      <c r="G99" s="340"/>
      <c r="H99" s="340"/>
      <c r="I99" s="340"/>
      <c r="J99" s="340"/>
      <c r="K99" s="339"/>
    </row>
    <row r="100" s="1" customFormat="1" ht="18.75" customHeight="1">
      <c r="B100" s="316"/>
      <c r="C100" s="316"/>
      <c r="D100" s="316"/>
      <c r="E100" s="316"/>
      <c r="F100" s="316"/>
      <c r="G100" s="316"/>
      <c r="H100" s="316"/>
      <c r="I100" s="316"/>
      <c r="J100" s="316"/>
      <c r="K100" s="316"/>
    </row>
    <row r="101" s="1" customFormat="1" ht="7.5" customHeight="1">
      <c r="B101" s="317"/>
      <c r="C101" s="318"/>
      <c r="D101" s="318"/>
      <c r="E101" s="318"/>
      <c r="F101" s="318"/>
      <c r="G101" s="318"/>
      <c r="H101" s="318"/>
      <c r="I101" s="318"/>
      <c r="J101" s="318"/>
      <c r="K101" s="319"/>
    </row>
    <row r="102" s="1" customFormat="1" ht="45" customHeight="1">
      <c r="B102" s="320"/>
      <c r="C102" s="321" t="s">
        <v>1637</v>
      </c>
      <c r="D102" s="321"/>
      <c r="E102" s="321"/>
      <c r="F102" s="321"/>
      <c r="G102" s="321"/>
      <c r="H102" s="321"/>
      <c r="I102" s="321"/>
      <c r="J102" s="321"/>
      <c r="K102" s="322"/>
    </row>
    <row r="103" s="1" customFormat="1" ht="17.25" customHeight="1">
      <c r="B103" s="320"/>
      <c r="C103" s="323" t="s">
        <v>1592</v>
      </c>
      <c r="D103" s="323"/>
      <c r="E103" s="323"/>
      <c r="F103" s="323" t="s">
        <v>1593</v>
      </c>
      <c r="G103" s="324"/>
      <c r="H103" s="323" t="s">
        <v>59</v>
      </c>
      <c r="I103" s="323" t="s">
        <v>62</v>
      </c>
      <c r="J103" s="323" t="s">
        <v>1594</v>
      </c>
      <c r="K103" s="322"/>
    </row>
    <row r="104" s="1" customFormat="1" ht="17.25" customHeight="1">
      <c r="B104" s="320"/>
      <c r="C104" s="325" t="s">
        <v>1595</v>
      </c>
      <c r="D104" s="325"/>
      <c r="E104" s="325"/>
      <c r="F104" s="326" t="s">
        <v>1596</v>
      </c>
      <c r="G104" s="327"/>
      <c r="H104" s="325"/>
      <c r="I104" s="325"/>
      <c r="J104" s="325" t="s">
        <v>1597</v>
      </c>
      <c r="K104" s="322"/>
    </row>
    <row r="105" s="1" customFormat="1" ht="5.25" customHeight="1">
      <c r="B105" s="320"/>
      <c r="C105" s="323"/>
      <c r="D105" s="323"/>
      <c r="E105" s="323"/>
      <c r="F105" s="323"/>
      <c r="G105" s="341"/>
      <c r="H105" s="323"/>
      <c r="I105" s="323"/>
      <c r="J105" s="323"/>
      <c r="K105" s="322"/>
    </row>
    <row r="106" s="1" customFormat="1" ht="15" customHeight="1">
      <c r="B106" s="320"/>
      <c r="C106" s="308" t="s">
        <v>58</v>
      </c>
      <c r="D106" s="330"/>
      <c r="E106" s="330"/>
      <c r="F106" s="331" t="s">
        <v>1598</v>
      </c>
      <c r="G106" s="308"/>
      <c r="H106" s="308" t="s">
        <v>1638</v>
      </c>
      <c r="I106" s="308" t="s">
        <v>1600</v>
      </c>
      <c r="J106" s="308">
        <v>20</v>
      </c>
      <c r="K106" s="322"/>
    </row>
    <row r="107" s="1" customFormat="1" ht="15" customHeight="1">
      <c r="B107" s="320"/>
      <c r="C107" s="308" t="s">
        <v>1601</v>
      </c>
      <c r="D107" s="308"/>
      <c r="E107" s="308"/>
      <c r="F107" s="331" t="s">
        <v>1598</v>
      </c>
      <c r="G107" s="308"/>
      <c r="H107" s="308" t="s">
        <v>1638</v>
      </c>
      <c r="I107" s="308" t="s">
        <v>1600</v>
      </c>
      <c r="J107" s="308">
        <v>120</v>
      </c>
      <c r="K107" s="322"/>
    </row>
    <row r="108" s="1" customFormat="1" ht="15" customHeight="1">
      <c r="B108" s="333"/>
      <c r="C108" s="308" t="s">
        <v>1603</v>
      </c>
      <c r="D108" s="308"/>
      <c r="E108" s="308"/>
      <c r="F108" s="331" t="s">
        <v>1604</v>
      </c>
      <c r="G108" s="308"/>
      <c r="H108" s="308" t="s">
        <v>1638</v>
      </c>
      <c r="I108" s="308" t="s">
        <v>1600</v>
      </c>
      <c r="J108" s="308">
        <v>50</v>
      </c>
      <c r="K108" s="322"/>
    </row>
    <row r="109" s="1" customFormat="1" ht="15" customHeight="1">
      <c r="B109" s="333"/>
      <c r="C109" s="308" t="s">
        <v>1606</v>
      </c>
      <c r="D109" s="308"/>
      <c r="E109" s="308"/>
      <c r="F109" s="331" t="s">
        <v>1598</v>
      </c>
      <c r="G109" s="308"/>
      <c r="H109" s="308" t="s">
        <v>1638</v>
      </c>
      <c r="I109" s="308" t="s">
        <v>1608</v>
      </c>
      <c r="J109" s="308"/>
      <c r="K109" s="322"/>
    </row>
    <row r="110" s="1" customFormat="1" ht="15" customHeight="1">
      <c r="B110" s="333"/>
      <c r="C110" s="308" t="s">
        <v>1617</v>
      </c>
      <c r="D110" s="308"/>
      <c r="E110" s="308"/>
      <c r="F110" s="331" t="s">
        <v>1604</v>
      </c>
      <c r="G110" s="308"/>
      <c r="H110" s="308" t="s">
        <v>1638</v>
      </c>
      <c r="I110" s="308" t="s">
        <v>1600</v>
      </c>
      <c r="J110" s="308">
        <v>50</v>
      </c>
      <c r="K110" s="322"/>
    </row>
    <row r="111" s="1" customFormat="1" ht="15" customHeight="1">
      <c r="B111" s="333"/>
      <c r="C111" s="308" t="s">
        <v>1625</v>
      </c>
      <c r="D111" s="308"/>
      <c r="E111" s="308"/>
      <c r="F111" s="331" t="s">
        <v>1604</v>
      </c>
      <c r="G111" s="308"/>
      <c r="H111" s="308" t="s">
        <v>1638</v>
      </c>
      <c r="I111" s="308" t="s">
        <v>1600</v>
      </c>
      <c r="J111" s="308">
        <v>50</v>
      </c>
      <c r="K111" s="322"/>
    </row>
    <row r="112" s="1" customFormat="1" ht="15" customHeight="1">
      <c r="B112" s="333"/>
      <c r="C112" s="308" t="s">
        <v>1623</v>
      </c>
      <c r="D112" s="308"/>
      <c r="E112" s="308"/>
      <c r="F112" s="331" t="s">
        <v>1604</v>
      </c>
      <c r="G112" s="308"/>
      <c r="H112" s="308" t="s">
        <v>1638</v>
      </c>
      <c r="I112" s="308" t="s">
        <v>1600</v>
      </c>
      <c r="J112" s="308">
        <v>50</v>
      </c>
      <c r="K112" s="322"/>
    </row>
    <row r="113" s="1" customFormat="1" ht="15" customHeight="1">
      <c r="B113" s="333"/>
      <c r="C113" s="308" t="s">
        <v>58</v>
      </c>
      <c r="D113" s="308"/>
      <c r="E113" s="308"/>
      <c r="F113" s="331" t="s">
        <v>1598</v>
      </c>
      <c r="G113" s="308"/>
      <c r="H113" s="308" t="s">
        <v>1639</v>
      </c>
      <c r="I113" s="308" t="s">
        <v>1600</v>
      </c>
      <c r="J113" s="308">
        <v>20</v>
      </c>
      <c r="K113" s="322"/>
    </row>
    <row r="114" s="1" customFormat="1" ht="15" customHeight="1">
      <c r="B114" s="333"/>
      <c r="C114" s="308" t="s">
        <v>1640</v>
      </c>
      <c r="D114" s="308"/>
      <c r="E114" s="308"/>
      <c r="F114" s="331" t="s">
        <v>1598</v>
      </c>
      <c r="G114" s="308"/>
      <c r="H114" s="308" t="s">
        <v>1641</v>
      </c>
      <c r="I114" s="308" t="s">
        <v>1600</v>
      </c>
      <c r="J114" s="308">
        <v>120</v>
      </c>
      <c r="K114" s="322"/>
    </row>
    <row r="115" s="1" customFormat="1" ht="15" customHeight="1">
      <c r="B115" s="333"/>
      <c r="C115" s="308" t="s">
        <v>43</v>
      </c>
      <c r="D115" s="308"/>
      <c r="E115" s="308"/>
      <c r="F115" s="331" t="s">
        <v>1598</v>
      </c>
      <c r="G115" s="308"/>
      <c r="H115" s="308" t="s">
        <v>1642</v>
      </c>
      <c r="I115" s="308" t="s">
        <v>1633</v>
      </c>
      <c r="J115" s="308"/>
      <c r="K115" s="322"/>
    </row>
    <row r="116" s="1" customFormat="1" ht="15" customHeight="1">
      <c r="B116" s="333"/>
      <c r="C116" s="308" t="s">
        <v>53</v>
      </c>
      <c r="D116" s="308"/>
      <c r="E116" s="308"/>
      <c r="F116" s="331" t="s">
        <v>1598</v>
      </c>
      <c r="G116" s="308"/>
      <c r="H116" s="308" t="s">
        <v>1643</v>
      </c>
      <c r="I116" s="308" t="s">
        <v>1633</v>
      </c>
      <c r="J116" s="308"/>
      <c r="K116" s="322"/>
    </row>
    <row r="117" s="1" customFormat="1" ht="15" customHeight="1">
      <c r="B117" s="333"/>
      <c r="C117" s="308" t="s">
        <v>62</v>
      </c>
      <c r="D117" s="308"/>
      <c r="E117" s="308"/>
      <c r="F117" s="331" t="s">
        <v>1598</v>
      </c>
      <c r="G117" s="308"/>
      <c r="H117" s="308" t="s">
        <v>1644</v>
      </c>
      <c r="I117" s="308" t="s">
        <v>1645</v>
      </c>
      <c r="J117" s="308"/>
      <c r="K117" s="322"/>
    </row>
    <row r="118" s="1" customFormat="1" ht="15" customHeight="1">
      <c r="B118" s="336"/>
      <c r="C118" s="342"/>
      <c r="D118" s="342"/>
      <c r="E118" s="342"/>
      <c r="F118" s="342"/>
      <c r="G118" s="342"/>
      <c r="H118" s="342"/>
      <c r="I118" s="342"/>
      <c r="J118" s="342"/>
      <c r="K118" s="338"/>
    </row>
    <row r="119" s="1" customFormat="1" ht="18.75" customHeight="1">
      <c r="B119" s="343"/>
      <c r="C119" s="344"/>
      <c r="D119" s="344"/>
      <c r="E119" s="344"/>
      <c r="F119" s="345"/>
      <c r="G119" s="344"/>
      <c r="H119" s="344"/>
      <c r="I119" s="344"/>
      <c r="J119" s="344"/>
      <c r="K119" s="343"/>
    </row>
    <row r="120" s="1" customFormat="1" ht="18.75" customHeight="1">
      <c r="B120" s="316"/>
      <c r="C120" s="316"/>
      <c r="D120" s="316"/>
      <c r="E120" s="316"/>
      <c r="F120" s="316"/>
      <c r="G120" s="316"/>
      <c r="H120" s="316"/>
      <c r="I120" s="316"/>
      <c r="J120" s="316"/>
      <c r="K120" s="316"/>
    </row>
    <row r="121" s="1" customFormat="1" ht="7.5" customHeight="1">
      <c r="B121" s="346"/>
      <c r="C121" s="347"/>
      <c r="D121" s="347"/>
      <c r="E121" s="347"/>
      <c r="F121" s="347"/>
      <c r="G121" s="347"/>
      <c r="H121" s="347"/>
      <c r="I121" s="347"/>
      <c r="J121" s="347"/>
      <c r="K121" s="348"/>
    </row>
    <row r="122" s="1" customFormat="1" ht="45" customHeight="1">
      <c r="B122" s="349"/>
      <c r="C122" s="299" t="s">
        <v>1646</v>
      </c>
      <c r="D122" s="299"/>
      <c r="E122" s="299"/>
      <c r="F122" s="299"/>
      <c r="G122" s="299"/>
      <c r="H122" s="299"/>
      <c r="I122" s="299"/>
      <c r="J122" s="299"/>
      <c r="K122" s="350"/>
    </row>
    <row r="123" s="1" customFormat="1" ht="17.25" customHeight="1">
      <c r="B123" s="351"/>
      <c r="C123" s="323" t="s">
        <v>1592</v>
      </c>
      <c r="D123" s="323"/>
      <c r="E123" s="323"/>
      <c r="F123" s="323" t="s">
        <v>1593</v>
      </c>
      <c r="G123" s="324"/>
      <c r="H123" s="323" t="s">
        <v>59</v>
      </c>
      <c r="I123" s="323" t="s">
        <v>62</v>
      </c>
      <c r="J123" s="323" t="s">
        <v>1594</v>
      </c>
      <c r="K123" s="352"/>
    </row>
    <row r="124" s="1" customFormat="1" ht="17.25" customHeight="1">
      <c r="B124" s="351"/>
      <c r="C124" s="325" t="s">
        <v>1595</v>
      </c>
      <c r="D124" s="325"/>
      <c r="E124" s="325"/>
      <c r="F124" s="326" t="s">
        <v>1596</v>
      </c>
      <c r="G124" s="327"/>
      <c r="H124" s="325"/>
      <c r="I124" s="325"/>
      <c r="J124" s="325" t="s">
        <v>1597</v>
      </c>
      <c r="K124" s="352"/>
    </row>
    <row r="125" s="1" customFormat="1" ht="5.25" customHeight="1">
      <c r="B125" s="353"/>
      <c r="C125" s="328"/>
      <c r="D125" s="328"/>
      <c r="E125" s="328"/>
      <c r="F125" s="328"/>
      <c r="G125" s="354"/>
      <c r="H125" s="328"/>
      <c r="I125" s="328"/>
      <c r="J125" s="328"/>
      <c r="K125" s="355"/>
    </row>
    <row r="126" s="1" customFormat="1" ht="15" customHeight="1">
      <c r="B126" s="353"/>
      <c r="C126" s="308" t="s">
        <v>1601</v>
      </c>
      <c r="D126" s="330"/>
      <c r="E126" s="330"/>
      <c r="F126" s="331" t="s">
        <v>1598</v>
      </c>
      <c r="G126" s="308"/>
      <c r="H126" s="308" t="s">
        <v>1638</v>
      </c>
      <c r="I126" s="308" t="s">
        <v>1600</v>
      </c>
      <c r="J126" s="308">
        <v>120</v>
      </c>
      <c r="K126" s="356"/>
    </row>
    <row r="127" s="1" customFormat="1" ht="15" customHeight="1">
      <c r="B127" s="353"/>
      <c r="C127" s="308" t="s">
        <v>1647</v>
      </c>
      <c r="D127" s="308"/>
      <c r="E127" s="308"/>
      <c r="F127" s="331" t="s">
        <v>1598</v>
      </c>
      <c r="G127" s="308"/>
      <c r="H127" s="308" t="s">
        <v>1648</v>
      </c>
      <c r="I127" s="308" t="s">
        <v>1600</v>
      </c>
      <c r="J127" s="308" t="s">
        <v>1649</v>
      </c>
      <c r="K127" s="356"/>
    </row>
    <row r="128" s="1" customFormat="1" ht="15" customHeight="1">
      <c r="B128" s="353"/>
      <c r="C128" s="308" t="s">
        <v>89</v>
      </c>
      <c r="D128" s="308"/>
      <c r="E128" s="308"/>
      <c r="F128" s="331" t="s">
        <v>1598</v>
      </c>
      <c r="G128" s="308"/>
      <c r="H128" s="308" t="s">
        <v>1650</v>
      </c>
      <c r="I128" s="308" t="s">
        <v>1600</v>
      </c>
      <c r="J128" s="308" t="s">
        <v>1649</v>
      </c>
      <c r="K128" s="356"/>
    </row>
    <row r="129" s="1" customFormat="1" ht="15" customHeight="1">
      <c r="B129" s="353"/>
      <c r="C129" s="308" t="s">
        <v>1609</v>
      </c>
      <c r="D129" s="308"/>
      <c r="E129" s="308"/>
      <c r="F129" s="331" t="s">
        <v>1604</v>
      </c>
      <c r="G129" s="308"/>
      <c r="H129" s="308" t="s">
        <v>1610</v>
      </c>
      <c r="I129" s="308" t="s">
        <v>1600</v>
      </c>
      <c r="J129" s="308">
        <v>15</v>
      </c>
      <c r="K129" s="356"/>
    </row>
    <row r="130" s="1" customFormat="1" ht="15" customHeight="1">
      <c r="B130" s="353"/>
      <c r="C130" s="334" t="s">
        <v>1611</v>
      </c>
      <c r="D130" s="334"/>
      <c r="E130" s="334"/>
      <c r="F130" s="335" t="s">
        <v>1604</v>
      </c>
      <c r="G130" s="334"/>
      <c r="H130" s="334" t="s">
        <v>1612</v>
      </c>
      <c r="I130" s="334" t="s">
        <v>1600</v>
      </c>
      <c r="J130" s="334">
        <v>15</v>
      </c>
      <c r="K130" s="356"/>
    </row>
    <row r="131" s="1" customFormat="1" ht="15" customHeight="1">
      <c r="B131" s="353"/>
      <c r="C131" s="334" t="s">
        <v>1613</v>
      </c>
      <c r="D131" s="334"/>
      <c r="E131" s="334"/>
      <c r="F131" s="335" t="s">
        <v>1604</v>
      </c>
      <c r="G131" s="334"/>
      <c r="H131" s="334" t="s">
        <v>1614</v>
      </c>
      <c r="I131" s="334" t="s">
        <v>1600</v>
      </c>
      <c r="J131" s="334">
        <v>20</v>
      </c>
      <c r="K131" s="356"/>
    </row>
    <row r="132" s="1" customFormat="1" ht="15" customHeight="1">
      <c r="B132" s="353"/>
      <c r="C132" s="334" t="s">
        <v>1615</v>
      </c>
      <c r="D132" s="334"/>
      <c r="E132" s="334"/>
      <c r="F132" s="335" t="s">
        <v>1604</v>
      </c>
      <c r="G132" s="334"/>
      <c r="H132" s="334" t="s">
        <v>1616</v>
      </c>
      <c r="I132" s="334" t="s">
        <v>1600</v>
      </c>
      <c r="J132" s="334">
        <v>20</v>
      </c>
      <c r="K132" s="356"/>
    </row>
    <row r="133" s="1" customFormat="1" ht="15" customHeight="1">
      <c r="B133" s="353"/>
      <c r="C133" s="308" t="s">
        <v>1603</v>
      </c>
      <c r="D133" s="308"/>
      <c r="E133" s="308"/>
      <c r="F133" s="331" t="s">
        <v>1604</v>
      </c>
      <c r="G133" s="308"/>
      <c r="H133" s="308" t="s">
        <v>1638</v>
      </c>
      <c r="I133" s="308" t="s">
        <v>1600</v>
      </c>
      <c r="J133" s="308">
        <v>50</v>
      </c>
      <c r="K133" s="356"/>
    </row>
    <row r="134" s="1" customFormat="1" ht="15" customHeight="1">
      <c r="B134" s="353"/>
      <c r="C134" s="308" t="s">
        <v>1617</v>
      </c>
      <c r="D134" s="308"/>
      <c r="E134" s="308"/>
      <c r="F134" s="331" t="s">
        <v>1604</v>
      </c>
      <c r="G134" s="308"/>
      <c r="H134" s="308" t="s">
        <v>1638</v>
      </c>
      <c r="I134" s="308" t="s">
        <v>1600</v>
      </c>
      <c r="J134" s="308">
        <v>50</v>
      </c>
      <c r="K134" s="356"/>
    </row>
    <row r="135" s="1" customFormat="1" ht="15" customHeight="1">
      <c r="B135" s="353"/>
      <c r="C135" s="308" t="s">
        <v>1623</v>
      </c>
      <c r="D135" s="308"/>
      <c r="E135" s="308"/>
      <c r="F135" s="331" t="s">
        <v>1604</v>
      </c>
      <c r="G135" s="308"/>
      <c r="H135" s="308" t="s">
        <v>1638</v>
      </c>
      <c r="I135" s="308" t="s">
        <v>1600</v>
      </c>
      <c r="J135" s="308">
        <v>50</v>
      </c>
      <c r="K135" s="356"/>
    </row>
    <row r="136" s="1" customFormat="1" ht="15" customHeight="1">
      <c r="B136" s="353"/>
      <c r="C136" s="308" t="s">
        <v>1625</v>
      </c>
      <c r="D136" s="308"/>
      <c r="E136" s="308"/>
      <c r="F136" s="331" t="s">
        <v>1604</v>
      </c>
      <c r="G136" s="308"/>
      <c r="H136" s="308" t="s">
        <v>1638</v>
      </c>
      <c r="I136" s="308" t="s">
        <v>1600</v>
      </c>
      <c r="J136" s="308">
        <v>50</v>
      </c>
      <c r="K136" s="356"/>
    </row>
    <row r="137" s="1" customFormat="1" ht="15" customHeight="1">
      <c r="B137" s="353"/>
      <c r="C137" s="308" t="s">
        <v>1626</v>
      </c>
      <c r="D137" s="308"/>
      <c r="E137" s="308"/>
      <c r="F137" s="331" t="s">
        <v>1604</v>
      </c>
      <c r="G137" s="308"/>
      <c r="H137" s="308" t="s">
        <v>1651</v>
      </c>
      <c r="I137" s="308" t="s">
        <v>1600</v>
      </c>
      <c r="J137" s="308">
        <v>255</v>
      </c>
      <c r="K137" s="356"/>
    </row>
    <row r="138" s="1" customFormat="1" ht="15" customHeight="1">
      <c r="B138" s="353"/>
      <c r="C138" s="308" t="s">
        <v>1628</v>
      </c>
      <c r="D138" s="308"/>
      <c r="E138" s="308"/>
      <c r="F138" s="331" t="s">
        <v>1598</v>
      </c>
      <c r="G138" s="308"/>
      <c r="H138" s="308" t="s">
        <v>1652</v>
      </c>
      <c r="I138" s="308" t="s">
        <v>1630</v>
      </c>
      <c r="J138" s="308"/>
      <c r="K138" s="356"/>
    </row>
    <row r="139" s="1" customFormat="1" ht="15" customHeight="1">
      <c r="B139" s="353"/>
      <c r="C139" s="308" t="s">
        <v>1631</v>
      </c>
      <c r="D139" s="308"/>
      <c r="E139" s="308"/>
      <c r="F139" s="331" t="s">
        <v>1598</v>
      </c>
      <c r="G139" s="308"/>
      <c r="H139" s="308" t="s">
        <v>1653</v>
      </c>
      <c r="I139" s="308" t="s">
        <v>1633</v>
      </c>
      <c r="J139" s="308"/>
      <c r="K139" s="356"/>
    </row>
    <row r="140" s="1" customFormat="1" ht="15" customHeight="1">
      <c r="B140" s="353"/>
      <c r="C140" s="308" t="s">
        <v>1634</v>
      </c>
      <c r="D140" s="308"/>
      <c r="E140" s="308"/>
      <c r="F140" s="331" t="s">
        <v>1598</v>
      </c>
      <c r="G140" s="308"/>
      <c r="H140" s="308" t="s">
        <v>1634</v>
      </c>
      <c r="I140" s="308" t="s">
        <v>1633</v>
      </c>
      <c r="J140" s="308"/>
      <c r="K140" s="356"/>
    </row>
    <row r="141" s="1" customFormat="1" ht="15" customHeight="1">
      <c r="B141" s="353"/>
      <c r="C141" s="308" t="s">
        <v>43</v>
      </c>
      <c r="D141" s="308"/>
      <c r="E141" s="308"/>
      <c r="F141" s="331" t="s">
        <v>1598</v>
      </c>
      <c r="G141" s="308"/>
      <c r="H141" s="308" t="s">
        <v>1654</v>
      </c>
      <c r="I141" s="308" t="s">
        <v>1633</v>
      </c>
      <c r="J141" s="308"/>
      <c r="K141" s="356"/>
    </row>
    <row r="142" s="1" customFormat="1" ht="15" customHeight="1">
      <c r="B142" s="353"/>
      <c r="C142" s="308" t="s">
        <v>1655</v>
      </c>
      <c r="D142" s="308"/>
      <c r="E142" s="308"/>
      <c r="F142" s="331" t="s">
        <v>1598</v>
      </c>
      <c r="G142" s="308"/>
      <c r="H142" s="308" t="s">
        <v>1656</v>
      </c>
      <c r="I142" s="308" t="s">
        <v>1633</v>
      </c>
      <c r="J142" s="308"/>
      <c r="K142" s="356"/>
    </row>
    <row r="143" s="1" customFormat="1" ht="15" customHeight="1">
      <c r="B143" s="357"/>
      <c r="C143" s="358"/>
      <c r="D143" s="358"/>
      <c r="E143" s="358"/>
      <c r="F143" s="358"/>
      <c r="G143" s="358"/>
      <c r="H143" s="358"/>
      <c r="I143" s="358"/>
      <c r="J143" s="358"/>
      <c r="K143" s="359"/>
    </row>
    <row r="144" s="1" customFormat="1" ht="18.75" customHeight="1">
      <c r="B144" s="344"/>
      <c r="C144" s="344"/>
      <c r="D144" s="344"/>
      <c r="E144" s="344"/>
      <c r="F144" s="345"/>
      <c r="G144" s="344"/>
      <c r="H144" s="344"/>
      <c r="I144" s="344"/>
      <c r="J144" s="344"/>
      <c r="K144" s="344"/>
    </row>
    <row r="145" s="1" customFormat="1" ht="18.75" customHeight="1">
      <c r="B145" s="316"/>
      <c r="C145" s="316"/>
      <c r="D145" s="316"/>
      <c r="E145" s="316"/>
      <c r="F145" s="316"/>
      <c r="G145" s="316"/>
      <c r="H145" s="316"/>
      <c r="I145" s="316"/>
      <c r="J145" s="316"/>
      <c r="K145" s="316"/>
    </row>
    <row r="146" s="1" customFormat="1" ht="7.5" customHeight="1">
      <c r="B146" s="317"/>
      <c r="C146" s="318"/>
      <c r="D146" s="318"/>
      <c r="E146" s="318"/>
      <c r="F146" s="318"/>
      <c r="G146" s="318"/>
      <c r="H146" s="318"/>
      <c r="I146" s="318"/>
      <c r="J146" s="318"/>
      <c r="K146" s="319"/>
    </row>
    <row r="147" s="1" customFormat="1" ht="45" customHeight="1">
      <c r="B147" s="320"/>
      <c r="C147" s="321" t="s">
        <v>1657</v>
      </c>
      <c r="D147" s="321"/>
      <c r="E147" s="321"/>
      <c r="F147" s="321"/>
      <c r="G147" s="321"/>
      <c r="H147" s="321"/>
      <c r="I147" s="321"/>
      <c r="J147" s="321"/>
      <c r="K147" s="322"/>
    </row>
    <row r="148" s="1" customFormat="1" ht="17.25" customHeight="1">
      <c r="B148" s="320"/>
      <c r="C148" s="323" t="s">
        <v>1592</v>
      </c>
      <c r="D148" s="323"/>
      <c r="E148" s="323"/>
      <c r="F148" s="323" t="s">
        <v>1593</v>
      </c>
      <c r="G148" s="324"/>
      <c r="H148" s="323" t="s">
        <v>59</v>
      </c>
      <c r="I148" s="323" t="s">
        <v>62</v>
      </c>
      <c r="J148" s="323" t="s">
        <v>1594</v>
      </c>
      <c r="K148" s="322"/>
    </row>
    <row r="149" s="1" customFormat="1" ht="17.25" customHeight="1">
      <c r="B149" s="320"/>
      <c r="C149" s="325" t="s">
        <v>1595</v>
      </c>
      <c r="D149" s="325"/>
      <c r="E149" s="325"/>
      <c r="F149" s="326" t="s">
        <v>1596</v>
      </c>
      <c r="G149" s="327"/>
      <c r="H149" s="325"/>
      <c r="I149" s="325"/>
      <c r="J149" s="325" t="s">
        <v>1597</v>
      </c>
      <c r="K149" s="322"/>
    </row>
    <row r="150" s="1" customFormat="1" ht="5.25" customHeight="1">
      <c r="B150" s="333"/>
      <c r="C150" s="328"/>
      <c r="D150" s="328"/>
      <c r="E150" s="328"/>
      <c r="F150" s="328"/>
      <c r="G150" s="329"/>
      <c r="H150" s="328"/>
      <c r="I150" s="328"/>
      <c r="J150" s="328"/>
      <c r="K150" s="356"/>
    </row>
    <row r="151" s="1" customFormat="1" ht="15" customHeight="1">
      <c r="B151" s="333"/>
      <c r="C151" s="360" t="s">
        <v>1601</v>
      </c>
      <c r="D151" s="308"/>
      <c r="E151" s="308"/>
      <c r="F151" s="361" t="s">
        <v>1598</v>
      </c>
      <c r="G151" s="308"/>
      <c r="H151" s="360" t="s">
        <v>1638</v>
      </c>
      <c r="I151" s="360" t="s">
        <v>1600</v>
      </c>
      <c r="J151" s="360">
        <v>120</v>
      </c>
      <c r="K151" s="356"/>
    </row>
    <row r="152" s="1" customFormat="1" ht="15" customHeight="1">
      <c r="B152" s="333"/>
      <c r="C152" s="360" t="s">
        <v>1647</v>
      </c>
      <c r="D152" s="308"/>
      <c r="E152" s="308"/>
      <c r="F152" s="361" t="s">
        <v>1598</v>
      </c>
      <c r="G152" s="308"/>
      <c r="H152" s="360" t="s">
        <v>1658</v>
      </c>
      <c r="I152" s="360" t="s">
        <v>1600</v>
      </c>
      <c r="J152" s="360" t="s">
        <v>1649</v>
      </c>
      <c r="K152" s="356"/>
    </row>
    <row r="153" s="1" customFormat="1" ht="15" customHeight="1">
      <c r="B153" s="333"/>
      <c r="C153" s="360" t="s">
        <v>89</v>
      </c>
      <c r="D153" s="308"/>
      <c r="E153" s="308"/>
      <c r="F153" s="361" t="s">
        <v>1598</v>
      </c>
      <c r="G153" s="308"/>
      <c r="H153" s="360" t="s">
        <v>1659</v>
      </c>
      <c r="I153" s="360" t="s">
        <v>1600</v>
      </c>
      <c r="J153" s="360" t="s">
        <v>1649</v>
      </c>
      <c r="K153" s="356"/>
    </row>
    <row r="154" s="1" customFormat="1" ht="15" customHeight="1">
      <c r="B154" s="333"/>
      <c r="C154" s="360" t="s">
        <v>1603</v>
      </c>
      <c r="D154" s="308"/>
      <c r="E154" s="308"/>
      <c r="F154" s="361" t="s">
        <v>1604</v>
      </c>
      <c r="G154" s="308"/>
      <c r="H154" s="360" t="s">
        <v>1638</v>
      </c>
      <c r="I154" s="360" t="s">
        <v>1600</v>
      </c>
      <c r="J154" s="360">
        <v>50</v>
      </c>
      <c r="K154" s="356"/>
    </row>
    <row r="155" s="1" customFormat="1" ht="15" customHeight="1">
      <c r="B155" s="333"/>
      <c r="C155" s="360" t="s">
        <v>1606</v>
      </c>
      <c r="D155" s="308"/>
      <c r="E155" s="308"/>
      <c r="F155" s="361" t="s">
        <v>1598</v>
      </c>
      <c r="G155" s="308"/>
      <c r="H155" s="360" t="s">
        <v>1638</v>
      </c>
      <c r="I155" s="360" t="s">
        <v>1608</v>
      </c>
      <c r="J155" s="360"/>
      <c r="K155" s="356"/>
    </row>
    <row r="156" s="1" customFormat="1" ht="15" customHeight="1">
      <c r="B156" s="333"/>
      <c r="C156" s="360" t="s">
        <v>1617</v>
      </c>
      <c r="D156" s="308"/>
      <c r="E156" s="308"/>
      <c r="F156" s="361" t="s">
        <v>1604</v>
      </c>
      <c r="G156" s="308"/>
      <c r="H156" s="360" t="s">
        <v>1638</v>
      </c>
      <c r="I156" s="360" t="s">
        <v>1600</v>
      </c>
      <c r="J156" s="360">
        <v>50</v>
      </c>
      <c r="K156" s="356"/>
    </row>
    <row r="157" s="1" customFormat="1" ht="15" customHeight="1">
      <c r="B157" s="333"/>
      <c r="C157" s="360" t="s">
        <v>1625</v>
      </c>
      <c r="D157" s="308"/>
      <c r="E157" s="308"/>
      <c r="F157" s="361" t="s">
        <v>1604</v>
      </c>
      <c r="G157" s="308"/>
      <c r="H157" s="360" t="s">
        <v>1638</v>
      </c>
      <c r="I157" s="360" t="s">
        <v>1600</v>
      </c>
      <c r="J157" s="360">
        <v>50</v>
      </c>
      <c r="K157" s="356"/>
    </row>
    <row r="158" s="1" customFormat="1" ht="15" customHeight="1">
      <c r="B158" s="333"/>
      <c r="C158" s="360" t="s">
        <v>1623</v>
      </c>
      <c r="D158" s="308"/>
      <c r="E158" s="308"/>
      <c r="F158" s="361" t="s">
        <v>1604</v>
      </c>
      <c r="G158" s="308"/>
      <c r="H158" s="360" t="s">
        <v>1638</v>
      </c>
      <c r="I158" s="360" t="s">
        <v>1600</v>
      </c>
      <c r="J158" s="360">
        <v>50</v>
      </c>
      <c r="K158" s="356"/>
    </row>
    <row r="159" s="1" customFormat="1" ht="15" customHeight="1">
      <c r="B159" s="333"/>
      <c r="C159" s="360" t="s">
        <v>132</v>
      </c>
      <c r="D159" s="308"/>
      <c r="E159" s="308"/>
      <c r="F159" s="361" t="s">
        <v>1598</v>
      </c>
      <c r="G159" s="308"/>
      <c r="H159" s="360" t="s">
        <v>1660</v>
      </c>
      <c r="I159" s="360" t="s">
        <v>1600</v>
      </c>
      <c r="J159" s="360" t="s">
        <v>1661</v>
      </c>
      <c r="K159" s="356"/>
    </row>
    <row r="160" s="1" customFormat="1" ht="15" customHeight="1">
      <c r="B160" s="333"/>
      <c r="C160" s="360" t="s">
        <v>1662</v>
      </c>
      <c r="D160" s="308"/>
      <c r="E160" s="308"/>
      <c r="F160" s="361" t="s">
        <v>1598</v>
      </c>
      <c r="G160" s="308"/>
      <c r="H160" s="360" t="s">
        <v>1663</v>
      </c>
      <c r="I160" s="360" t="s">
        <v>1633</v>
      </c>
      <c r="J160" s="360"/>
      <c r="K160" s="356"/>
    </row>
    <row r="161" s="1" customFormat="1" ht="15" customHeight="1">
      <c r="B161" s="362"/>
      <c r="C161" s="342"/>
      <c r="D161" s="342"/>
      <c r="E161" s="342"/>
      <c r="F161" s="342"/>
      <c r="G161" s="342"/>
      <c r="H161" s="342"/>
      <c r="I161" s="342"/>
      <c r="J161" s="342"/>
      <c r="K161" s="363"/>
    </row>
    <row r="162" s="1" customFormat="1" ht="18.75" customHeight="1">
      <c r="B162" s="344"/>
      <c r="C162" s="354"/>
      <c r="D162" s="354"/>
      <c r="E162" s="354"/>
      <c r="F162" s="364"/>
      <c r="G162" s="354"/>
      <c r="H162" s="354"/>
      <c r="I162" s="354"/>
      <c r="J162" s="354"/>
      <c r="K162" s="344"/>
    </row>
    <row r="163" s="1" customFormat="1" ht="18.75" customHeight="1">
      <c r="B163" s="316"/>
      <c r="C163" s="316"/>
      <c r="D163" s="316"/>
      <c r="E163" s="316"/>
      <c r="F163" s="316"/>
      <c r="G163" s="316"/>
      <c r="H163" s="316"/>
      <c r="I163" s="316"/>
      <c r="J163" s="316"/>
      <c r="K163" s="316"/>
    </row>
    <row r="164" s="1" customFormat="1" ht="7.5" customHeight="1">
      <c r="B164" s="295"/>
      <c r="C164" s="296"/>
      <c r="D164" s="296"/>
      <c r="E164" s="296"/>
      <c r="F164" s="296"/>
      <c r="G164" s="296"/>
      <c r="H164" s="296"/>
      <c r="I164" s="296"/>
      <c r="J164" s="296"/>
      <c r="K164" s="297"/>
    </row>
    <row r="165" s="1" customFormat="1" ht="45" customHeight="1">
      <c r="B165" s="298"/>
      <c r="C165" s="299" t="s">
        <v>1664</v>
      </c>
      <c r="D165" s="299"/>
      <c r="E165" s="299"/>
      <c r="F165" s="299"/>
      <c r="G165" s="299"/>
      <c r="H165" s="299"/>
      <c r="I165" s="299"/>
      <c r="J165" s="299"/>
      <c r="K165" s="300"/>
    </row>
    <row r="166" s="1" customFormat="1" ht="17.25" customHeight="1">
      <c r="B166" s="298"/>
      <c r="C166" s="323" t="s">
        <v>1592</v>
      </c>
      <c r="D166" s="323"/>
      <c r="E166" s="323"/>
      <c r="F166" s="323" t="s">
        <v>1593</v>
      </c>
      <c r="G166" s="365"/>
      <c r="H166" s="366" t="s">
        <v>59</v>
      </c>
      <c r="I166" s="366" t="s">
        <v>62</v>
      </c>
      <c r="J166" s="323" t="s">
        <v>1594</v>
      </c>
      <c r="K166" s="300"/>
    </row>
    <row r="167" s="1" customFormat="1" ht="17.25" customHeight="1">
      <c r="B167" s="301"/>
      <c r="C167" s="325" t="s">
        <v>1595</v>
      </c>
      <c r="D167" s="325"/>
      <c r="E167" s="325"/>
      <c r="F167" s="326" t="s">
        <v>1596</v>
      </c>
      <c r="G167" s="367"/>
      <c r="H167" s="368"/>
      <c r="I167" s="368"/>
      <c r="J167" s="325" t="s">
        <v>1597</v>
      </c>
      <c r="K167" s="303"/>
    </row>
    <row r="168" s="1" customFormat="1" ht="5.25" customHeight="1">
      <c r="B168" s="333"/>
      <c r="C168" s="328"/>
      <c r="D168" s="328"/>
      <c r="E168" s="328"/>
      <c r="F168" s="328"/>
      <c r="G168" s="329"/>
      <c r="H168" s="328"/>
      <c r="I168" s="328"/>
      <c r="J168" s="328"/>
      <c r="K168" s="356"/>
    </row>
    <row r="169" s="1" customFormat="1" ht="15" customHeight="1">
      <c r="B169" s="333"/>
      <c r="C169" s="308" t="s">
        <v>1601</v>
      </c>
      <c r="D169" s="308"/>
      <c r="E169" s="308"/>
      <c r="F169" s="331" t="s">
        <v>1598</v>
      </c>
      <c r="G169" s="308"/>
      <c r="H169" s="308" t="s">
        <v>1638</v>
      </c>
      <c r="I169" s="308" t="s">
        <v>1600</v>
      </c>
      <c r="J169" s="308">
        <v>120</v>
      </c>
      <c r="K169" s="356"/>
    </row>
    <row r="170" s="1" customFormat="1" ht="15" customHeight="1">
      <c r="B170" s="333"/>
      <c r="C170" s="308" t="s">
        <v>1647</v>
      </c>
      <c r="D170" s="308"/>
      <c r="E170" s="308"/>
      <c r="F170" s="331" t="s">
        <v>1598</v>
      </c>
      <c r="G170" s="308"/>
      <c r="H170" s="308" t="s">
        <v>1648</v>
      </c>
      <c r="I170" s="308" t="s">
        <v>1600</v>
      </c>
      <c r="J170" s="308" t="s">
        <v>1649</v>
      </c>
      <c r="K170" s="356"/>
    </row>
    <row r="171" s="1" customFormat="1" ht="15" customHeight="1">
      <c r="B171" s="333"/>
      <c r="C171" s="308" t="s">
        <v>89</v>
      </c>
      <c r="D171" s="308"/>
      <c r="E171" s="308"/>
      <c r="F171" s="331" t="s">
        <v>1598</v>
      </c>
      <c r="G171" s="308"/>
      <c r="H171" s="308" t="s">
        <v>1665</v>
      </c>
      <c r="I171" s="308" t="s">
        <v>1600</v>
      </c>
      <c r="J171" s="308" t="s">
        <v>1649</v>
      </c>
      <c r="K171" s="356"/>
    </row>
    <row r="172" s="1" customFormat="1" ht="15" customHeight="1">
      <c r="B172" s="333"/>
      <c r="C172" s="308" t="s">
        <v>1603</v>
      </c>
      <c r="D172" s="308"/>
      <c r="E172" s="308"/>
      <c r="F172" s="331" t="s">
        <v>1604</v>
      </c>
      <c r="G172" s="308"/>
      <c r="H172" s="308" t="s">
        <v>1665</v>
      </c>
      <c r="I172" s="308" t="s">
        <v>1600</v>
      </c>
      <c r="J172" s="308">
        <v>50</v>
      </c>
      <c r="K172" s="356"/>
    </row>
    <row r="173" s="1" customFormat="1" ht="15" customHeight="1">
      <c r="B173" s="333"/>
      <c r="C173" s="308" t="s">
        <v>1606</v>
      </c>
      <c r="D173" s="308"/>
      <c r="E173" s="308"/>
      <c r="F173" s="331" t="s">
        <v>1598</v>
      </c>
      <c r="G173" s="308"/>
      <c r="H173" s="308" t="s">
        <v>1665</v>
      </c>
      <c r="I173" s="308" t="s">
        <v>1608</v>
      </c>
      <c r="J173" s="308"/>
      <c r="K173" s="356"/>
    </row>
    <row r="174" s="1" customFormat="1" ht="15" customHeight="1">
      <c r="B174" s="333"/>
      <c r="C174" s="308" t="s">
        <v>1617</v>
      </c>
      <c r="D174" s="308"/>
      <c r="E174" s="308"/>
      <c r="F174" s="331" t="s">
        <v>1604</v>
      </c>
      <c r="G174" s="308"/>
      <c r="H174" s="308" t="s">
        <v>1665</v>
      </c>
      <c r="I174" s="308" t="s">
        <v>1600</v>
      </c>
      <c r="J174" s="308">
        <v>50</v>
      </c>
      <c r="K174" s="356"/>
    </row>
    <row r="175" s="1" customFormat="1" ht="15" customHeight="1">
      <c r="B175" s="333"/>
      <c r="C175" s="308" t="s">
        <v>1625</v>
      </c>
      <c r="D175" s="308"/>
      <c r="E175" s="308"/>
      <c r="F175" s="331" t="s">
        <v>1604</v>
      </c>
      <c r="G175" s="308"/>
      <c r="H175" s="308" t="s">
        <v>1665</v>
      </c>
      <c r="I175" s="308" t="s">
        <v>1600</v>
      </c>
      <c r="J175" s="308">
        <v>50</v>
      </c>
      <c r="K175" s="356"/>
    </row>
    <row r="176" s="1" customFormat="1" ht="15" customHeight="1">
      <c r="B176" s="333"/>
      <c r="C176" s="308" t="s">
        <v>1623</v>
      </c>
      <c r="D176" s="308"/>
      <c r="E176" s="308"/>
      <c r="F176" s="331" t="s">
        <v>1604</v>
      </c>
      <c r="G176" s="308"/>
      <c r="H176" s="308" t="s">
        <v>1665</v>
      </c>
      <c r="I176" s="308" t="s">
        <v>1600</v>
      </c>
      <c r="J176" s="308">
        <v>50</v>
      </c>
      <c r="K176" s="356"/>
    </row>
    <row r="177" s="1" customFormat="1" ht="15" customHeight="1">
      <c r="B177" s="333"/>
      <c r="C177" s="308" t="s">
        <v>156</v>
      </c>
      <c r="D177" s="308"/>
      <c r="E177" s="308"/>
      <c r="F177" s="331" t="s">
        <v>1598</v>
      </c>
      <c r="G177" s="308"/>
      <c r="H177" s="308" t="s">
        <v>1666</v>
      </c>
      <c r="I177" s="308" t="s">
        <v>1667</v>
      </c>
      <c r="J177" s="308"/>
      <c r="K177" s="356"/>
    </row>
    <row r="178" s="1" customFormat="1" ht="15" customHeight="1">
      <c r="B178" s="333"/>
      <c r="C178" s="308" t="s">
        <v>62</v>
      </c>
      <c r="D178" s="308"/>
      <c r="E178" s="308"/>
      <c r="F178" s="331" t="s">
        <v>1598</v>
      </c>
      <c r="G178" s="308"/>
      <c r="H178" s="308" t="s">
        <v>1668</v>
      </c>
      <c r="I178" s="308" t="s">
        <v>1669</v>
      </c>
      <c r="J178" s="308">
        <v>1</v>
      </c>
      <c r="K178" s="356"/>
    </row>
    <row r="179" s="1" customFormat="1" ht="15" customHeight="1">
      <c r="B179" s="333"/>
      <c r="C179" s="308" t="s">
        <v>58</v>
      </c>
      <c r="D179" s="308"/>
      <c r="E179" s="308"/>
      <c r="F179" s="331" t="s">
        <v>1598</v>
      </c>
      <c r="G179" s="308"/>
      <c r="H179" s="308" t="s">
        <v>1670</v>
      </c>
      <c r="I179" s="308" t="s">
        <v>1600</v>
      </c>
      <c r="J179" s="308">
        <v>20</v>
      </c>
      <c r="K179" s="356"/>
    </row>
    <row r="180" s="1" customFormat="1" ht="15" customHeight="1">
      <c r="B180" s="333"/>
      <c r="C180" s="308" t="s">
        <v>59</v>
      </c>
      <c r="D180" s="308"/>
      <c r="E180" s="308"/>
      <c r="F180" s="331" t="s">
        <v>1598</v>
      </c>
      <c r="G180" s="308"/>
      <c r="H180" s="308" t="s">
        <v>1671</v>
      </c>
      <c r="I180" s="308" t="s">
        <v>1600</v>
      </c>
      <c r="J180" s="308">
        <v>255</v>
      </c>
      <c r="K180" s="356"/>
    </row>
    <row r="181" s="1" customFormat="1" ht="15" customHeight="1">
      <c r="B181" s="333"/>
      <c r="C181" s="308" t="s">
        <v>157</v>
      </c>
      <c r="D181" s="308"/>
      <c r="E181" s="308"/>
      <c r="F181" s="331" t="s">
        <v>1598</v>
      </c>
      <c r="G181" s="308"/>
      <c r="H181" s="308" t="s">
        <v>1562</v>
      </c>
      <c r="I181" s="308" t="s">
        <v>1600</v>
      </c>
      <c r="J181" s="308">
        <v>10</v>
      </c>
      <c r="K181" s="356"/>
    </row>
    <row r="182" s="1" customFormat="1" ht="15" customHeight="1">
      <c r="B182" s="333"/>
      <c r="C182" s="308" t="s">
        <v>158</v>
      </c>
      <c r="D182" s="308"/>
      <c r="E182" s="308"/>
      <c r="F182" s="331" t="s">
        <v>1598</v>
      </c>
      <c r="G182" s="308"/>
      <c r="H182" s="308" t="s">
        <v>1672</v>
      </c>
      <c r="I182" s="308" t="s">
        <v>1633</v>
      </c>
      <c r="J182" s="308"/>
      <c r="K182" s="356"/>
    </row>
    <row r="183" s="1" customFormat="1" ht="15" customHeight="1">
      <c r="B183" s="333"/>
      <c r="C183" s="308" t="s">
        <v>1673</v>
      </c>
      <c r="D183" s="308"/>
      <c r="E183" s="308"/>
      <c r="F183" s="331" t="s">
        <v>1598</v>
      </c>
      <c r="G183" s="308"/>
      <c r="H183" s="308" t="s">
        <v>1674</v>
      </c>
      <c r="I183" s="308" t="s">
        <v>1633</v>
      </c>
      <c r="J183" s="308"/>
      <c r="K183" s="356"/>
    </row>
    <row r="184" s="1" customFormat="1" ht="15" customHeight="1">
      <c r="B184" s="333"/>
      <c r="C184" s="308" t="s">
        <v>1662</v>
      </c>
      <c r="D184" s="308"/>
      <c r="E184" s="308"/>
      <c r="F184" s="331" t="s">
        <v>1598</v>
      </c>
      <c r="G184" s="308"/>
      <c r="H184" s="308" t="s">
        <v>1675</v>
      </c>
      <c r="I184" s="308" t="s">
        <v>1633</v>
      </c>
      <c r="J184" s="308"/>
      <c r="K184" s="356"/>
    </row>
    <row r="185" s="1" customFormat="1" ht="15" customHeight="1">
      <c r="B185" s="333"/>
      <c r="C185" s="308" t="s">
        <v>160</v>
      </c>
      <c r="D185" s="308"/>
      <c r="E185" s="308"/>
      <c r="F185" s="331" t="s">
        <v>1604</v>
      </c>
      <c r="G185" s="308"/>
      <c r="H185" s="308" t="s">
        <v>1676</v>
      </c>
      <c r="I185" s="308" t="s">
        <v>1600</v>
      </c>
      <c r="J185" s="308">
        <v>50</v>
      </c>
      <c r="K185" s="356"/>
    </row>
    <row r="186" s="1" customFormat="1" ht="15" customHeight="1">
      <c r="B186" s="333"/>
      <c r="C186" s="308" t="s">
        <v>1677</v>
      </c>
      <c r="D186" s="308"/>
      <c r="E186" s="308"/>
      <c r="F186" s="331" t="s">
        <v>1604</v>
      </c>
      <c r="G186" s="308"/>
      <c r="H186" s="308" t="s">
        <v>1678</v>
      </c>
      <c r="I186" s="308" t="s">
        <v>1679</v>
      </c>
      <c r="J186" s="308"/>
      <c r="K186" s="356"/>
    </row>
    <row r="187" s="1" customFormat="1" ht="15" customHeight="1">
      <c r="B187" s="333"/>
      <c r="C187" s="308" t="s">
        <v>1680</v>
      </c>
      <c r="D187" s="308"/>
      <c r="E187" s="308"/>
      <c r="F187" s="331" t="s">
        <v>1604</v>
      </c>
      <c r="G187" s="308"/>
      <c r="H187" s="308" t="s">
        <v>1681</v>
      </c>
      <c r="I187" s="308" t="s">
        <v>1679</v>
      </c>
      <c r="J187" s="308"/>
      <c r="K187" s="356"/>
    </row>
    <row r="188" s="1" customFormat="1" ht="15" customHeight="1">
      <c r="B188" s="333"/>
      <c r="C188" s="308" t="s">
        <v>1682</v>
      </c>
      <c r="D188" s="308"/>
      <c r="E188" s="308"/>
      <c r="F188" s="331" t="s">
        <v>1604</v>
      </c>
      <c r="G188" s="308"/>
      <c r="H188" s="308" t="s">
        <v>1683</v>
      </c>
      <c r="I188" s="308" t="s">
        <v>1679</v>
      </c>
      <c r="J188" s="308"/>
      <c r="K188" s="356"/>
    </row>
    <row r="189" s="1" customFormat="1" ht="15" customHeight="1">
      <c r="B189" s="333"/>
      <c r="C189" s="369" t="s">
        <v>1684</v>
      </c>
      <c r="D189" s="308"/>
      <c r="E189" s="308"/>
      <c r="F189" s="331" t="s">
        <v>1604</v>
      </c>
      <c r="G189" s="308"/>
      <c r="H189" s="308" t="s">
        <v>1685</v>
      </c>
      <c r="I189" s="308" t="s">
        <v>1686</v>
      </c>
      <c r="J189" s="370" t="s">
        <v>1687</v>
      </c>
      <c r="K189" s="356"/>
    </row>
    <row r="190" s="17" customFormat="1" ht="15" customHeight="1">
      <c r="B190" s="371"/>
      <c r="C190" s="372" t="s">
        <v>1688</v>
      </c>
      <c r="D190" s="373"/>
      <c r="E190" s="373"/>
      <c r="F190" s="374" t="s">
        <v>1604</v>
      </c>
      <c r="G190" s="373"/>
      <c r="H190" s="373" t="s">
        <v>1689</v>
      </c>
      <c r="I190" s="373" t="s">
        <v>1686</v>
      </c>
      <c r="J190" s="375" t="s">
        <v>1687</v>
      </c>
      <c r="K190" s="376"/>
    </row>
    <row r="191" s="1" customFormat="1" ht="15" customHeight="1">
      <c r="B191" s="333"/>
      <c r="C191" s="369" t="s">
        <v>47</v>
      </c>
      <c r="D191" s="308"/>
      <c r="E191" s="308"/>
      <c r="F191" s="331" t="s">
        <v>1598</v>
      </c>
      <c r="G191" s="308"/>
      <c r="H191" s="305" t="s">
        <v>1690</v>
      </c>
      <c r="I191" s="308" t="s">
        <v>1691</v>
      </c>
      <c r="J191" s="308"/>
      <c r="K191" s="356"/>
    </row>
    <row r="192" s="1" customFormat="1" ht="15" customHeight="1">
      <c r="B192" s="333"/>
      <c r="C192" s="369" t="s">
        <v>1692</v>
      </c>
      <c r="D192" s="308"/>
      <c r="E192" s="308"/>
      <c r="F192" s="331" t="s">
        <v>1598</v>
      </c>
      <c r="G192" s="308"/>
      <c r="H192" s="308" t="s">
        <v>1693</v>
      </c>
      <c r="I192" s="308" t="s">
        <v>1633</v>
      </c>
      <c r="J192" s="308"/>
      <c r="K192" s="356"/>
    </row>
    <row r="193" s="1" customFormat="1" ht="15" customHeight="1">
      <c r="B193" s="333"/>
      <c r="C193" s="369" t="s">
        <v>1694</v>
      </c>
      <c r="D193" s="308"/>
      <c r="E193" s="308"/>
      <c r="F193" s="331" t="s">
        <v>1598</v>
      </c>
      <c r="G193" s="308"/>
      <c r="H193" s="308" t="s">
        <v>1695</v>
      </c>
      <c r="I193" s="308" t="s">
        <v>1633</v>
      </c>
      <c r="J193" s="308"/>
      <c r="K193" s="356"/>
    </row>
    <row r="194" s="1" customFormat="1" ht="15" customHeight="1">
      <c r="B194" s="333"/>
      <c r="C194" s="369" t="s">
        <v>1696</v>
      </c>
      <c r="D194" s="308"/>
      <c r="E194" s="308"/>
      <c r="F194" s="331" t="s">
        <v>1604</v>
      </c>
      <c r="G194" s="308"/>
      <c r="H194" s="308" t="s">
        <v>1697</v>
      </c>
      <c r="I194" s="308" t="s">
        <v>1633</v>
      </c>
      <c r="J194" s="308"/>
      <c r="K194" s="356"/>
    </row>
    <row r="195" s="1" customFormat="1" ht="15" customHeight="1">
      <c r="B195" s="362"/>
      <c r="C195" s="377"/>
      <c r="D195" s="342"/>
      <c r="E195" s="342"/>
      <c r="F195" s="342"/>
      <c r="G195" s="342"/>
      <c r="H195" s="342"/>
      <c r="I195" s="342"/>
      <c r="J195" s="342"/>
      <c r="K195" s="363"/>
    </row>
    <row r="196" s="1" customFormat="1" ht="18.75" customHeight="1">
      <c r="B196" s="344"/>
      <c r="C196" s="354"/>
      <c r="D196" s="354"/>
      <c r="E196" s="354"/>
      <c r="F196" s="364"/>
      <c r="G196" s="354"/>
      <c r="H196" s="354"/>
      <c r="I196" s="354"/>
      <c r="J196" s="354"/>
      <c r="K196" s="344"/>
    </row>
    <row r="197" s="1" customFormat="1" ht="18.75" customHeight="1">
      <c r="B197" s="344"/>
      <c r="C197" s="354"/>
      <c r="D197" s="354"/>
      <c r="E197" s="354"/>
      <c r="F197" s="364"/>
      <c r="G197" s="354"/>
      <c r="H197" s="354"/>
      <c r="I197" s="354"/>
      <c r="J197" s="354"/>
      <c r="K197" s="344"/>
    </row>
    <row r="198" s="1" customFormat="1" ht="18.75" customHeight="1">
      <c r="B198" s="316"/>
      <c r="C198" s="316"/>
      <c r="D198" s="316"/>
      <c r="E198" s="316"/>
      <c r="F198" s="316"/>
      <c r="G198" s="316"/>
      <c r="H198" s="316"/>
      <c r="I198" s="316"/>
      <c r="J198" s="316"/>
      <c r="K198" s="316"/>
    </row>
    <row r="199" s="1" customFormat="1" ht="13.5">
      <c r="B199" s="295"/>
      <c r="C199" s="296"/>
      <c r="D199" s="296"/>
      <c r="E199" s="296"/>
      <c r="F199" s="296"/>
      <c r="G199" s="296"/>
      <c r="H199" s="296"/>
      <c r="I199" s="296"/>
      <c r="J199" s="296"/>
      <c r="K199" s="297"/>
    </row>
    <row r="200" s="1" customFormat="1" ht="21">
      <c r="B200" s="298"/>
      <c r="C200" s="299" t="s">
        <v>1698</v>
      </c>
      <c r="D200" s="299"/>
      <c r="E200" s="299"/>
      <c r="F200" s="299"/>
      <c r="G200" s="299"/>
      <c r="H200" s="299"/>
      <c r="I200" s="299"/>
      <c r="J200" s="299"/>
      <c r="K200" s="300"/>
    </row>
    <row r="201" s="1" customFormat="1" ht="25.5" customHeight="1">
      <c r="B201" s="298"/>
      <c r="C201" s="378" t="s">
        <v>1699</v>
      </c>
      <c r="D201" s="378"/>
      <c r="E201" s="378"/>
      <c r="F201" s="378" t="s">
        <v>1700</v>
      </c>
      <c r="G201" s="379"/>
      <c r="H201" s="378" t="s">
        <v>1701</v>
      </c>
      <c r="I201" s="378"/>
      <c r="J201" s="378"/>
      <c r="K201" s="300"/>
    </row>
    <row r="202" s="1" customFormat="1" ht="5.25" customHeight="1">
      <c r="B202" s="333"/>
      <c r="C202" s="328"/>
      <c r="D202" s="328"/>
      <c r="E202" s="328"/>
      <c r="F202" s="328"/>
      <c r="G202" s="354"/>
      <c r="H202" s="328"/>
      <c r="I202" s="328"/>
      <c r="J202" s="328"/>
      <c r="K202" s="356"/>
    </row>
    <row r="203" s="1" customFormat="1" ht="15" customHeight="1">
      <c r="B203" s="333"/>
      <c r="C203" s="308" t="s">
        <v>1691</v>
      </c>
      <c r="D203" s="308"/>
      <c r="E203" s="308"/>
      <c r="F203" s="331" t="s">
        <v>48</v>
      </c>
      <c r="G203" s="308"/>
      <c r="H203" s="308" t="s">
        <v>1702</v>
      </c>
      <c r="I203" s="308"/>
      <c r="J203" s="308"/>
      <c r="K203" s="356"/>
    </row>
    <row r="204" s="1" customFormat="1" ht="15" customHeight="1">
      <c r="B204" s="333"/>
      <c r="C204" s="308"/>
      <c r="D204" s="308"/>
      <c r="E204" s="308"/>
      <c r="F204" s="331" t="s">
        <v>49</v>
      </c>
      <c r="G204" s="308"/>
      <c r="H204" s="308" t="s">
        <v>1703</v>
      </c>
      <c r="I204" s="308"/>
      <c r="J204" s="308"/>
      <c r="K204" s="356"/>
    </row>
    <row r="205" s="1" customFormat="1" ht="15" customHeight="1">
      <c r="B205" s="333"/>
      <c r="C205" s="308"/>
      <c r="D205" s="308"/>
      <c r="E205" s="308"/>
      <c r="F205" s="331" t="s">
        <v>52</v>
      </c>
      <c r="G205" s="308"/>
      <c r="H205" s="308" t="s">
        <v>1704</v>
      </c>
      <c r="I205" s="308"/>
      <c r="J205" s="308"/>
      <c r="K205" s="356"/>
    </row>
    <row r="206" s="1" customFormat="1" ht="15" customHeight="1">
      <c r="B206" s="333"/>
      <c r="C206" s="308"/>
      <c r="D206" s="308"/>
      <c r="E206" s="308"/>
      <c r="F206" s="331" t="s">
        <v>50</v>
      </c>
      <c r="G206" s="308"/>
      <c r="H206" s="308" t="s">
        <v>1705</v>
      </c>
      <c r="I206" s="308"/>
      <c r="J206" s="308"/>
      <c r="K206" s="356"/>
    </row>
    <row r="207" s="1" customFormat="1" ht="15" customHeight="1">
      <c r="B207" s="333"/>
      <c r="C207" s="308"/>
      <c r="D207" s="308"/>
      <c r="E207" s="308"/>
      <c r="F207" s="331" t="s">
        <v>51</v>
      </c>
      <c r="G207" s="308"/>
      <c r="H207" s="308" t="s">
        <v>1706</v>
      </c>
      <c r="I207" s="308"/>
      <c r="J207" s="308"/>
      <c r="K207" s="356"/>
    </row>
    <row r="208" s="1" customFormat="1" ht="15" customHeight="1">
      <c r="B208" s="333"/>
      <c r="C208" s="308"/>
      <c r="D208" s="308"/>
      <c r="E208" s="308"/>
      <c r="F208" s="331"/>
      <c r="G208" s="308"/>
      <c r="H208" s="308"/>
      <c r="I208" s="308"/>
      <c r="J208" s="308"/>
      <c r="K208" s="356"/>
    </row>
    <row r="209" s="1" customFormat="1" ht="15" customHeight="1">
      <c r="B209" s="333"/>
      <c r="C209" s="308" t="s">
        <v>1645</v>
      </c>
      <c r="D209" s="308"/>
      <c r="E209" s="308"/>
      <c r="F209" s="331" t="s">
        <v>83</v>
      </c>
      <c r="G209" s="308"/>
      <c r="H209" s="308" t="s">
        <v>1707</v>
      </c>
      <c r="I209" s="308"/>
      <c r="J209" s="308"/>
      <c r="K209" s="356"/>
    </row>
    <row r="210" s="1" customFormat="1" ht="15" customHeight="1">
      <c r="B210" s="333"/>
      <c r="C210" s="308"/>
      <c r="D210" s="308"/>
      <c r="E210" s="308"/>
      <c r="F210" s="331" t="s">
        <v>1541</v>
      </c>
      <c r="G210" s="308"/>
      <c r="H210" s="308" t="s">
        <v>1542</v>
      </c>
      <c r="I210" s="308"/>
      <c r="J210" s="308"/>
      <c r="K210" s="356"/>
    </row>
    <row r="211" s="1" customFormat="1" ht="15" customHeight="1">
      <c r="B211" s="333"/>
      <c r="C211" s="308"/>
      <c r="D211" s="308"/>
      <c r="E211" s="308"/>
      <c r="F211" s="331" t="s">
        <v>1539</v>
      </c>
      <c r="G211" s="308"/>
      <c r="H211" s="308" t="s">
        <v>1708</v>
      </c>
      <c r="I211" s="308"/>
      <c r="J211" s="308"/>
      <c r="K211" s="356"/>
    </row>
    <row r="212" s="1" customFormat="1" ht="15" customHeight="1">
      <c r="B212" s="380"/>
      <c r="C212" s="308"/>
      <c r="D212" s="308"/>
      <c r="E212" s="308"/>
      <c r="F212" s="331" t="s">
        <v>1543</v>
      </c>
      <c r="G212" s="369"/>
      <c r="H212" s="360" t="s">
        <v>1544</v>
      </c>
      <c r="I212" s="360"/>
      <c r="J212" s="360"/>
      <c r="K212" s="381"/>
    </row>
    <row r="213" s="1" customFormat="1" ht="15" customHeight="1">
      <c r="B213" s="380"/>
      <c r="C213" s="308"/>
      <c r="D213" s="308"/>
      <c r="E213" s="308"/>
      <c r="F213" s="331" t="s">
        <v>1545</v>
      </c>
      <c r="G213" s="369"/>
      <c r="H213" s="360" t="s">
        <v>1182</v>
      </c>
      <c r="I213" s="360"/>
      <c r="J213" s="360"/>
      <c r="K213" s="381"/>
    </row>
    <row r="214" s="1" customFormat="1" ht="15" customHeight="1">
      <c r="B214" s="380"/>
      <c r="C214" s="308"/>
      <c r="D214" s="308"/>
      <c r="E214" s="308"/>
      <c r="F214" s="331"/>
      <c r="G214" s="369"/>
      <c r="H214" s="360"/>
      <c r="I214" s="360"/>
      <c r="J214" s="360"/>
      <c r="K214" s="381"/>
    </row>
    <row r="215" s="1" customFormat="1" ht="15" customHeight="1">
      <c r="B215" s="380"/>
      <c r="C215" s="308" t="s">
        <v>1669</v>
      </c>
      <c r="D215" s="308"/>
      <c r="E215" s="308"/>
      <c r="F215" s="331">
        <v>1</v>
      </c>
      <c r="G215" s="369"/>
      <c r="H215" s="360" t="s">
        <v>1709</v>
      </c>
      <c r="I215" s="360"/>
      <c r="J215" s="360"/>
      <c r="K215" s="381"/>
    </row>
    <row r="216" s="1" customFormat="1" ht="15" customHeight="1">
      <c r="B216" s="380"/>
      <c r="C216" s="308"/>
      <c r="D216" s="308"/>
      <c r="E216" s="308"/>
      <c r="F216" s="331">
        <v>2</v>
      </c>
      <c r="G216" s="369"/>
      <c r="H216" s="360" t="s">
        <v>1710</v>
      </c>
      <c r="I216" s="360"/>
      <c r="J216" s="360"/>
      <c r="K216" s="381"/>
    </row>
    <row r="217" s="1" customFormat="1" ht="15" customHeight="1">
      <c r="B217" s="380"/>
      <c r="C217" s="308"/>
      <c r="D217" s="308"/>
      <c r="E217" s="308"/>
      <c r="F217" s="331">
        <v>3</v>
      </c>
      <c r="G217" s="369"/>
      <c r="H217" s="360" t="s">
        <v>1711</v>
      </c>
      <c r="I217" s="360"/>
      <c r="J217" s="360"/>
      <c r="K217" s="381"/>
    </row>
    <row r="218" s="1" customFormat="1" ht="15" customHeight="1">
      <c r="B218" s="380"/>
      <c r="C218" s="308"/>
      <c r="D218" s="308"/>
      <c r="E218" s="308"/>
      <c r="F218" s="331">
        <v>4</v>
      </c>
      <c r="G218" s="369"/>
      <c r="H218" s="360" t="s">
        <v>1712</v>
      </c>
      <c r="I218" s="360"/>
      <c r="J218" s="360"/>
      <c r="K218" s="381"/>
    </row>
    <row r="219" s="1" customFormat="1" ht="12.75" customHeight="1">
      <c r="B219" s="382"/>
      <c r="C219" s="383"/>
      <c r="D219" s="383"/>
      <c r="E219" s="383"/>
      <c r="F219" s="383"/>
      <c r="G219" s="383"/>
      <c r="H219" s="383"/>
      <c r="I219" s="383"/>
      <c r="J219" s="383"/>
      <c r="K219" s="38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Stolička</dc:creator>
  <cp:lastModifiedBy>Jaroslav Stolička</cp:lastModifiedBy>
  <dcterms:created xsi:type="dcterms:W3CDTF">2025-07-08T07:46:14Z</dcterms:created>
  <dcterms:modified xsi:type="dcterms:W3CDTF">2025-07-08T07:46:27Z</dcterms:modified>
</cp:coreProperties>
</file>