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úpravy" sheetId="2" r:id="rId2"/>
    <sheet name="02 - Silnoproud" sheetId="3" r:id="rId3"/>
    <sheet name="03 - Gastrotechnologie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Stavební úpravy'!$C$95:$K$308</definedName>
    <definedName name="_xlnm.Print_Area" localSheetId="1">'01 - Stavební úpravy'!$C$4:$J$39,'01 - Stavební úpravy'!$C$45:$J$77,'01 - Stavební úpravy'!$C$83:$K$308</definedName>
    <definedName name="_xlnm.Print_Titles" localSheetId="1">'01 - Stavební úpravy'!$95:$95</definedName>
    <definedName name="_xlnm._FilterDatabase" localSheetId="2" hidden="1">'02 - Silnoproud'!$C$82:$K$108</definedName>
    <definedName name="_xlnm.Print_Area" localSheetId="2">'02 - Silnoproud'!$C$4:$J$39,'02 - Silnoproud'!$C$45:$J$64,'02 - Silnoproud'!$C$70:$K$108</definedName>
    <definedName name="_xlnm.Print_Titles" localSheetId="2">'02 - Silnoproud'!$82:$82</definedName>
    <definedName name="_xlnm._FilterDatabase" localSheetId="3" hidden="1">'03 - Gastrotechnologie'!$C$78:$K$100</definedName>
    <definedName name="_xlnm.Print_Area" localSheetId="3">'03 - Gastrotechnologie'!$C$4:$J$39,'03 - Gastrotechnologie'!$C$45:$J$60,'03 - Gastrotechnologie'!$C$66:$K$100</definedName>
    <definedName name="_xlnm.Print_Titles" localSheetId="3">'03 - Gastrotechnologie'!$78:$78</definedName>
    <definedName name="_xlnm._FilterDatabase" localSheetId="4" hidden="1">'VRN - Vedlejší rozpočtové...'!$C$79:$K$109</definedName>
    <definedName name="_xlnm.Print_Area" localSheetId="4">'VRN - Vedlejší rozpočtové...'!$C$4:$J$39,'VRN - Vedlejší rozpočtové...'!$C$45:$J$61,'VRN - Vedlejší rozpočtové...'!$C$67:$K$109</definedName>
    <definedName name="_xlnm.Print_Titles" localSheetId="4">'VRN - Vedlejší rozpočtové...'!$79:$79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6"/>
  <c r="BH86"/>
  <c r="BG86"/>
  <c r="BF86"/>
  <c r="T86"/>
  <c r="R86"/>
  <c r="P86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J76"/>
  <c r="J75"/>
  <c r="F75"/>
  <c r="F73"/>
  <c r="E71"/>
  <c r="J55"/>
  <c r="J54"/>
  <c r="F54"/>
  <c r="F52"/>
  <c r="E50"/>
  <c r="J18"/>
  <c r="E18"/>
  <c r="F76"/>
  <c r="J17"/>
  <c r="J12"/>
  <c r="J52"/>
  <c r="E7"/>
  <c r="E48"/>
  <c i="3" r="J37"/>
  <c r="J36"/>
  <c i="1" r="AY56"/>
  <c i="3" r="J35"/>
  <c i="1" r="AX56"/>
  <c i="3"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77"/>
  <c r="E7"/>
  <c r="E48"/>
  <c i="2" r="J37"/>
  <c r="J36"/>
  <c i="1" r="AY55"/>
  <c i="2" r="J35"/>
  <c i="1" r="AX55"/>
  <c i="2"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R288"/>
  <c r="P288"/>
  <c r="BI285"/>
  <c r="BH285"/>
  <c r="BG285"/>
  <c r="BF285"/>
  <c r="T285"/>
  <c r="R285"/>
  <c r="P285"/>
  <c r="BI280"/>
  <c r="BH280"/>
  <c r="BG280"/>
  <c r="BF280"/>
  <c r="T280"/>
  <c r="R280"/>
  <c r="P280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2"/>
  <c r="BH262"/>
  <c r="BG262"/>
  <c r="BF262"/>
  <c r="T262"/>
  <c r="R262"/>
  <c r="P262"/>
  <c r="BI257"/>
  <c r="BH257"/>
  <c r="BG257"/>
  <c r="BF257"/>
  <c r="T257"/>
  <c r="R257"/>
  <c r="P257"/>
  <c r="BI252"/>
  <c r="BH252"/>
  <c r="BG252"/>
  <c r="BF252"/>
  <c r="T252"/>
  <c r="R252"/>
  <c r="P252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3"/>
  <c r="BH233"/>
  <c r="BG233"/>
  <c r="BF233"/>
  <c r="T233"/>
  <c r="R233"/>
  <c r="P233"/>
  <c r="BI228"/>
  <c r="BH228"/>
  <c r="BG228"/>
  <c r="BF228"/>
  <c r="T228"/>
  <c r="R228"/>
  <c r="P228"/>
  <c r="BI223"/>
  <c r="BH223"/>
  <c r="BG223"/>
  <c r="BF223"/>
  <c r="T223"/>
  <c r="R223"/>
  <c r="P223"/>
  <c r="BI220"/>
  <c r="BH220"/>
  <c r="BG220"/>
  <c r="BF220"/>
  <c r="T220"/>
  <c r="R220"/>
  <c r="P220"/>
  <c r="BI215"/>
  <c r="BH215"/>
  <c r="BG215"/>
  <c r="BF215"/>
  <c r="T215"/>
  <c r="R215"/>
  <c r="P215"/>
  <c r="BI212"/>
  <c r="BH212"/>
  <c r="BG212"/>
  <c r="BF212"/>
  <c r="T212"/>
  <c r="R212"/>
  <c r="P212"/>
  <c r="BI207"/>
  <c r="BH207"/>
  <c r="BG207"/>
  <c r="BF207"/>
  <c r="T207"/>
  <c r="R207"/>
  <c r="P207"/>
  <c r="BI202"/>
  <c r="BH202"/>
  <c r="BG202"/>
  <c r="BF202"/>
  <c r="T202"/>
  <c r="R202"/>
  <c r="P202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T181"/>
  <c r="R182"/>
  <c r="R181"/>
  <c r="P182"/>
  <c r="P181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T129"/>
  <c r="R130"/>
  <c r="R129"/>
  <c r="P130"/>
  <c r="P129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T116"/>
  <c r="R117"/>
  <c r="R116"/>
  <c r="P117"/>
  <c r="P116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J93"/>
  <c r="J92"/>
  <c r="F92"/>
  <c r="F90"/>
  <c r="E88"/>
  <c r="J55"/>
  <c r="J54"/>
  <c r="F54"/>
  <c r="F52"/>
  <c r="E50"/>
  <c r="J18"/>
  <c r="E18"/>
  <c r="F55"/>
  <c r="J17"/>
  <c r="J12"/>
  <c r="J52"/>
  <c r="E7"/>
  <c r="E86"/>
  <c i="1" r="L50"/>
  <c r="AM50"/>
  <c r="AM49"/>
  <c r="L49"/>
  <c r="AM47"/>
  <c r="L47"/>
  <c r="L45"/>
  <c r="L44"/>
  <c i="2" r="BK187"/>
  <c i="3" r="J102"/>
  <c i="4" r="BK81"/>
  <c i="2" r="BK182"/>
  <c r="J150"/>
  <c i="4" r="J95"/>
  <c i="2" r="BK277"/>
  <c i="3" r="BK86"/>
  <c i="4" r="BK85"/>
  <c i="2" r="J146"/>
  <c i="4" r="BK97"/>
  <c i="2" r="J252"/>
  <c r="J220"/>
  <c i="3" r="BK101"/>
  <c i="5" r="J94"/>
  <c i="2" r="BK110"/>
  <c i="3" r="BK106"/>
  <c i="4" r="J85"/>
  <c i="2" r="J136"/>
  <c i="3" r="J100"/>
  <c i="4" r="J82"/>
  <c i="2" r="BK293"/>
  <c i="3" r="J94"/>
  <c i="5" r="BK86"/>
  <c i="2" r="BK233"/>
  <c r="BK136"/>
  <c i="3" r="J106"/>
  <c i="2" r="BK246"/>
  <c r="J100"/>
  <c i="3" r="BK85"/>
  <c i="4" r="J94"/>
  <c i="2" r="J179"/>
  <c i="3" r="J88"/>
  <c i="4" r="BK86"/>
  <c i="2" r="BK202"/>
  <c r="J215"/>
  <c i="3" r="BK94"/>
  <c i="2" r="J130"/>
  <c i="3" r="J107"/>
  <c i="4" r="J91"/>
  <c i="2" r="J197"/>
  <c r="BK197"/>
  <c i="4" r="BK99"/>
  <c i="5" r="J102"/>
  <c i="2" r="BK122"/>
  <c i="4" r="BK95"/>
  <c i="2" r="J171"/>
  <c r="J126"/>
  <c i="4" r="BK82"/>
  <c i="2" r="J140"/>
  <c r="J223"/>
  <c i="4" r="BK100"/>
  <c i="2" r="J301"/>
  <c i="4" r="J98"/>
  <c i="2" r="J212"/>
  <c r="J175"/>
  <c i="3" r="BK89"/>
  <c i="2" r="BK305"/>
  <c r="J155"/>
  <c i="3" r="J108"/>
  <c i="4" r="BK87"/>
  <c i="2" r="J187"/>
  <c i="3" r="J96"/>
  <c i="2" r="BK228"/>
  <c r="J165"/>
  <c i="3" r="BK87"/>
  <c i="5" r="J90"/>
  <c i="2" r="J233"/>
  <c i="3" r="J93"/>
  <c i="5" r="J98"/>
  <c i="2" r="J267"/>
  <c i="3" r="J101"/>
  <c i="5" r="BK102"/>
  <c i="2" r="J207"/>
  <c r="J257"/>
  <c i="3" r="J92"/>
  <c i="2" r="J168"/>
  <c r="BK150"/>
  <c i="3" r="BK99"/>
  <c i="2" r="J160"/>
  <c r="J246"/>
  <c i="4" r="J97"/>
  <c i="2" r="BK267"/>
  <c r="J272"/>
  <c i="3" r="BK104"/>
  <c i="5" r="BK98"/>
  <c i="2" r="BK236"/>
  <c i="3" r="BK97"/>
  <c i="4" r="J90"/>
  <c i="2" r="J305"/>
  <c r="J122"/>
  <c i="4" r="J100"/>
  <c i="2" r="J105"/>
  <c r="J293"/>
  <c i="3" r="BK105"/>
  <c i="2" r="BK215"/>
  <c r="BK252"/>
  <c i="3" r="J91"/>
  <c i="4" r="BK93"/>
  <c i="2" r="J182"/>
  <c i="3" r="J99"/>
  <c i="4" r="J89"/>
  <c i="2" r="J285"/>
  <c i="3" r="BK107"/>
  <c i="4" r="J84"/>
  <c i="2" r="BK296"/>
  <c r="BK138"/>
  <c i="4" r="BK94"/>
  <c i="2" r="BK155"/>
  <c i="3" r="BK96"/>
  <c i="4" r="J86"/>
  <c i="2" r="BK192"/>
  <c i="3" r="J85"/>
  <c i="4" r="J88"/>
  <c i="2" r="J117"/>
  <c i="4" r="BK90"/>
  <c i="2" r="BK175"/>
  <c r="BK171"/>
  <c i="4" r="BK80"/>
  <c i="2" r="BK105"/>
  <c r="J192"/>
  <c i="4" r="J93"/>
  <c i="2" r="BK280"/>
  <c r="BK179"/>
  <c i="4" r="J99"/>
  <c i="5" r="BK106"/>
  <c i="2" r="BK168"/>
  <c i="3" r="BK93"/>
  <c i="2" r="BK301"/>
  <c r="J280"/>
  <c i="3" r="J86"/>
  <c i="5" r="BK90"/>
  <c i="2" r="BK100"/>
  <c i="3" r="J95"/>
  <c i="2" r="BK257"/>
  <c r="J110"/>
  <c i="3" r="J105"/>
  <c i="5" r="BK82"/>
  <c i="2" r="BK143"/>
  <c i="3" r="J104"/>
  <c i="2" r="J288"/>
  <c r="J202"/>
  <c i="4" r="BK98"/>
  <c i="5" r="J82"/>
  <c i="2" r="BK288"/>
  <c i="3" r="BK91"/>
  <c i="4" r="BK92"/>
  <c i="2" r="BK285"/>
  <c i="3" r="BK95"/>
  <c i="4" r="BK84"/>
  <c i="2" r="J296"/>
  <c r="BK241"/>
  <c i="4" r="BK96"/>
  <c i="2" r="BK262"/>
  <c r="BK220"/>
  <c i="4" r="BK83"/>
  <c i="2" r="J236"/>
  <c r="BK130"/>
  <c i="4" r="BK88"/>
  <c i="2" r="BK134"/>
  <c r="BK160"/>
  <c i="4" r="BK91"/>
  <c i="2" r="J143"/>
  <c r="J228"/>
  <c i="3" r="BK92"/>
  <c i="4" r="BK89"/>
  <c i="2" r="BK223"/>
  <c r="J241"/>
  <c i="3" r="J89"/>
  <c i="4" r="J83"/>
  <c i="2" r="BK165"/>
  <c i="3" r="J87"/>
  <c i="4" r="J92"/>
  <c i="2" r="J138"/>
  <c r="BK146"/>
  <c i="4" r="J96"/>
  <c i="5" r="BK94"/>
  <c i="2" r="BK126"/>
  <c i="3" r="BK100"/>
  <c i="5" r="J106"/>
  <c i="2" r="BK117"/>
  <c i="3" r="BK88"/>
  <c i="5" r="J86"/>
  <c i="2" r="BK272"/>
  <c i="3" r="BK108"/>
  <c i="4" r="J81"/>
  <c i="2" r="J134"/>
  <c r="BK212"/>
  <c i="4" r="J80"/>
  <c i="2" r="J277"/>
  <c r="J262"/>
  <c i="3" r="BK102"/>
  <c i="2" r="BK207"/>
  <c r="BK140"/>
  <c i="3" r="J97"/>
  <c i="4" r="J87"/>
  <c i="1" r="AS54"/>
  <c i="2" l="1" r="BK133"/>
  <c r="J133"/>
  <c r="J67"/>
  <c r="R149"/>
  <c r="T167"/>
  <c r="P235"/>
  <c r="P295"/>
  <c r="P99"/>
  <c r="P98"/>
  <c r="P121"/>
  <c r="P115"/>
  <c r="T186"/>
  <c r="R251"/>
  <c i="3" r="BK90"/>
  <c r="J90"/>
  <c r="J61"/>
  <c r="T98"/>
  <c i="4" r="T79"/>
  <c i="2" r="T99"/>
  <c r="T98"/>
  <c r="T121"/>
  <c r="T115"/>
  <c r="BK186"/>
  <c r="J186"/>
  <c r="J73"/>
  <c r="R235"/>
  <c r="T295"/>
  <c i="3" r="P90"/>
  <c r="BK103"/>
  <c r="J103"/>
  <c r="J63"/>
  <c i="2" r="P133"/>
  <c r="P149"/>
  <c r="BK167"/>
  <c r="J167"/>
  <c r="J71"/>
  <c r="BK235"/>
  <c r="J235"/>
  <c r="J74"/>
  <c r="BK295"/>
  <c r="J295"/>
  <c r="J76"/>
  <c i="3" r="R90"/>
  <c r="R103"/>
  <c i="2" r="R99"/>
  <c r="R98"/>
  <c r="BK121"/>
  <c r="J121"/>
  <c r="J65"/>
  <c r="BK149"/>
  <c r="J149"/>
  <c r="J70"/>
  <c r="P167"/>
  <c r="T235"/>
  <c r="R295"/>
  <c i="3" r="R84"/>
  <c r="P98"/>
  <c i="4" r="R79"/>
  <c i="5" r="BK81"/>
  <c r="BK80"/>
  <c r="J80"/>
  <c r="J59"/>
  <c i="2" r="R133"/>
  <c r="P186"/>
  <c r="T251"/>
  <c i="3" r="P84"/>
  <c r="BK98"/>
  <c r="J98"/>
  <c r="J62"/>
  <c r="P103"/>
  <c i="4" r="BK79"/>
  <c r="J79"/>
  <c r="J59"/>
  <c i="5" r="P81"/>
  <c r="P80"/>
  <c i="1" r="AU58"/>
  <c i="2" r="BK99"/>
  <c r="J99"/>
  <c r="J62"/>
  <c r="R121"/>
  <c r="R115"/>
  <c r="R186"/>
  <c r="P251"/>
  <c i="3" r="BK84"/>
  <c r="BK83"/>
  <c r="J83"/>
  <c r="J59"/>
  <c r="T90"/>
  <c r="T103"/>
  <c i="5" r="R81"/>
  <c r="R80"/>
  <c i="2" r="T133"/>
  <c r="T149"/>
  <c r="T148"/>
  <c r="R167"/>
  <c r="BK251"/>
  <c r="J251"/>
  <c r="J75"/>
  <c i="3" r="T84"/>
  <c r="T83"/>
  <c r="R98"/>
  <c i="4" r="P79"/>
  <c i="1" r="AU57"/>
  <c i="5" r="T81"/>
  <c r="T80"/>
  <c i="2" r="BK116"/>
  <c r="J116"/>
  <c r="J64"/>
  <c r="BK181"/>
  <c r="J181"/>
  <c r="J72"/>
  <c r="BK129"/>
  <c r="J129"/>
  <c r="J66"/>
  <c r="BK145"/>
  <c r="J145"/>
  <c r="J68"/>
  <c i="5" r="F77"/>
  <c r="J74"/>
  <c r="BE94"/>
  <c r="BE90"/>
  <c r="E70"/>
  <c r="BE82"/>
  <c r="BE86"/>
  <c r="BE102"/>
  <c r="BE106"/>
  <c r="BE98"/>
  <c i="4" r="E69"/>
  <c r="BE80"/>
  <c r="BE82"/>
  <c i="3" r="J84"/>
  <c r="J60"/>
  <c i="4" r="BE88"/>
  <c r="BE89"/>
  <c r="BE92"/>
  <c r="BE87"/>
  <c r="BE90"/>
  <c r="BE91"/>
  <c r="F55"/>
  <c r="J73"/>
  <c r="BE81"/>
  <c r="BE93"/>
  <c r="BE83"/>
  <c r="BE84"/>
  <c r="BE95"/>
  <c r="BE96"/>
  <c r="BE97"/>
  <c r="BE98"/>
  <c r="BE99"/>
  <c r="BE100"/>
  <c r="BE85"/>
  <c r="BE86"/>
  <c r="BE94"/>
  <c i="2" r="BK98"/>
  <c r="J98"/>
  <c r="J61"/>
  <c i="3" r="E73"/>
  <c r="BE95"/>
  <c r="BE104"/>
  <c r="F80"/>
  <c r="BE85"/>
  <c r="BE100"/>
  <c r="BE102"/>
  <c r="BE97"/>
  <c r="BE99"/>
  <c i="2" r="BK115"/>
  <c r="J115"/>
  <c r="J63"/>
  <c i="3" r="BE88"/>
  <c r="BE93"/>
  <c r="BE96"/>
  <c r="BE101"/>
  <c r="BE107"/>
  <c r="BE108"/>
  <c r="J52"/>
  <c r="BE86"/>
  <c r="BE92"/>
  <c r="BE106"/>
  <c r="BE89"/>
  <c r="BE91"/>
  <c r="BE105"/>
  <c r="BE87"/>
  <c r="BE94"/>
  <c i="2" r="F93"/>
  <c r="BE160"/>
  <c r="BE215"/>
  <c r="BE236"/>
  <c r="BE257"/>
  <c r="BE285"/>
  <c r="BE100"/>
  <c r="BE105"/>
  <c r="BE110"/>
  <c r="BE117"/>
  <c r="BE146"/>
  <c r="BE168"/>
  <c r="BE202"/>
  <c r="BE207"/>
  <c r="BE277"/>
  <c r="BE288"/>
  <c r="BE296"/>
  <c r="J90"/>
  <c r="BE130"/>
  <c r="BE140"/>
  <c r="BE150"/>
  <c r="BE192"/>
  <c r="BE212"/>
  <c r="BE223"/>
  <c r="BE233"/>
  <c r="BE246"/>
  <c r="BE272"/>
  <c r="E48"/>
  <c r="BE126"/>
  <c r="BE171"/>
  <c r="BE175"/>
  <c r="BE179"/>
  <c r="BE197"/>
  <c r="BE262"/>
  <c r="BE267"/>
  <c r="BE134"/>
  <c r="BE136"/>
  <c r="BE155"/>
  <c r="BE182"/>
  <c r="BE220"/>
  <c r="BE241"/>
  <c r="BE280"/>
  <c r="BE293"/>
  <c r="BE301"/>
  <c r="BE305"/>
  <c r="BE165"/>
  <c r="BE252"/>
  <c r="BE143"/>
  <c r="BE187"/>
  <c r="BE122"/>
  <c r="BE138"/>
  <c r="BE228"/>
  <c i="3" r="F35"/>
  <c i="1" r="BB56"/>
  <c i="2" r="F37"/>
  <c i="1" r="BD55"/>
  <c i="4" r="F34"/>
  <c i="1" r="BA57"/>
  <c i="3" r="F37"/>
  <c i="1" r="BD56"/>
  <c i="5" r="F35"/>
  <c i="1" r="BB58"/>
  <c i="4" r="J30"/>
  <c i="5" r="J34"/>
  <c i="1" r="AW58"/>
  <c i="4" r="J34"/>
  <c i="1" r="AW57"/>
  <c i="5" r="F37"/>
  <c i="1" r="BD58"/>
  <c i="3" r="F36"/>
  <c i="1" r="BC56"/>
  <c i="4" r="F36"/>
  <c i="1" r="BC57"/>
  <c i="2" r="J34"/>
  <c i="1" r="AW55"/>
  <c i="3" r="J34"/>
  <c i="1" r="AW56"/>
  <c i="5" r="F34"/>
  <c i="1" r="BA58"/>
  <c i="2" r="F36"/>
  <c i="1" r="BC55"/>
  <c i="3" r="F34"/>
  <c i="1" r="BA56"/>
  <c i="5" r="F36"/>
  <c i="1" r="BC58"/>
  <c i="4" r="F35"/>
  <c i="1" r="BB57"/>
  <c i="4" r="F37"/>
  <c i="1" r="BD57"/>
  <c i="3" r="J30"/>
  <c i="2" r="F35"/>
  <c i="1" r="BB55"/>
  <c i="2" r="F34"/>
  <c i="1" r="BA55"/>
  <c i="3" l="1" r="P83"/>
  <c i="1" r="AU56"/>
  <c i="2" r="P148"/>
  <c i="3" r="R83"/>
  <c i="2" r="R148"/>
  <c r="R97"/>
  <c r="R96"/>
  <c r="T97"/>
  <c r="T96"/>
  <c r="P97"/>
  <c r="P96"/>
  <c i="1" r="AU55"/>
  <c i="2" r="BK148"/>
  <c r="J148"/>
  <c r="J69"/>
  <c i="5" r="J81"/>
  <c r="J60"/>
  <c i="1" r="AG57"/>
  <c r="AG56"/>
  <c i="2" r="BK97"/>
  <c r="J97"/>
  <c r="J60"/>
  <c i="3" r="J33"/>
  <c i="1" r="AV56"/>
  <c r="AT56"/>
  <c r="AN56"/>
  <c r="BC54"/>
  <c r="W32"/>
  <c i="2" r="J33"/>
  <c i="1" r="AV55"/>
  <c r="AT55"/>
  <c i="5" r="J30"/>
  <c i="1" r="AG58"/>
  <c i="2" r="F33"/>
  <c i="1" r="AZ55"/>
  <c r="AU54"/>
  <c r="BB54"/>
  <c r="W31"/>
  <c i="4" r="J33"/>
  <c i="1" r="AV57"/>
  <c r="AT57"/>
  <c r="AN57"/>
  <c r="BA54"/>
  <c r="W30"/>
  <c i="5" r="J33"/>
  <c i="1" r="AV58"/>
  <c r="AT58"/>
  <c r="AN58"/>
  <c i="3" r="F33"/>
  <c i="1" r="AZ56"/>
  <c r="BD54"/>
  <c r="W33"/>
  <c i="4" r="F33"/>
  <c i="1" r="AZ57"/>
  <c i="5" r="F33"/>
  <c i="1" r="AZ58"/>
  <c i="5" l="1" r="J39"/>
  <c i="4" r="J39"/>
  <c i="2" r="BK96"/>
  <c r="J96"/>
  <c r="J59"/>
  <c i="3" r="J39"/>
  <c i="1" r="AZ54"/>
  <c r="AV54"/>
  <c r="AK29"/>
  <c r="AW54"/>
  <c r="AK30"/>
  <c r="AY54"/>
  <c r="AX54"/>
  <c i="2" l="1" r="J30"/>
  <c i="1" r="AG55"/>
  <c r="AG54"/>
  <c r="AK26"/>
  <c r="AK35"/>
  <c r="AT54"/>
  <c r="W29"/>
  <c l="1" r="AN54"/>
  <c r="AN55"/>
  <c i="2" r="J3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<sst xmlns="http://schemas.openxmlformats.org/spreadsheetml/2006/main">
  <si>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</si>
  <si>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</si>
  <si>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</si>
  <si>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</si>
  <si>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</si>
  <si>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{ae5759b8-117c-4cd9-bd36-2e4774bad7d3}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</si>
  <si>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</si>
  <si>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</si>
  <si>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</si>
  <si>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</si>
  <si>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</si>
  <si>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</si>
  <si>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</si>
  <si>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</si>
  <si>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JS25-067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</si>
  <si>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</si>
  <si>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</si>
  <si>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Částečná rekonstrukce Menzy Jarov</t>
  </si>
  <si>
    <t>KSO:</t>
  </si>
  <si>
    <t/>
  </si>
  <si>
    <t>CC-CZ:</t>
  </si>
  <si>
    <t>Místo:</t>
  </si>
  <si>
    <t>Jeseniova 2769/208, 13000 Praha 3 - Žižkov</t>
  </si>
  <si>
    <t>Datum:</t>
  </si>
  <si>
    <t>9. 6. 2025</t>
  </si>
  <si>
    <t>Zadavatel:</t>
  </si>
  <si>
    <t>IČ:</t>
  </si>
  <si>
    <t>61384399</t>
  </si>
  <si>
    <t>Správa účelových zařízení VŠE v Praze</t>
  </si>
  <si>
    <t>DIČ:</t>
  </si>
  <si>
    <t>CZ61384399</t>
  </si>
  <si>
    <t>Účastník:</t>
  </si>
  <si>
    <t>Vyplň údaj</t>
  </si>
  <si>
    <t>Projektant:</t>
  </si>
  <si>
    <t>26499924</t>
  </si>
  <si>
    <t>DROBNÝ ARCHITECTS, s.r.o.</t>
  </si>
  <si>
    <t>CZ26499924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</si>
  <si>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</si>
  <si>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</si>
  <si>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</si>
  <si>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</si>
  <si>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</si>
  <si>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</si>
  <si>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</si>
  <si>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</si>
  <si>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</si>
  <si>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</si>
  <si>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</si>
  <si>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</si>
  <si>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</si>
  <si>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</si>
  <si>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</si>
  <si>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</si>
  <si>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</si>
  <si>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</si>
  <si>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</si>
  <si>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</si>
  <si>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</si>
  <si>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</si>
  <si>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</si>
  <si>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</si>
  <si>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</si>
  <si>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</si>
  <si>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</si>
  <si>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</si>
  <si>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</si>
  <si>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</si>
  <si>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</si>
  <si>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</si>
  <si>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</si>
  <si>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</si>
  <si>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</si>
  <si>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</si>
  <si>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</si>
  <si>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</si>
  <si>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</si>
  <si>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</si>
  <si>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</si>
  <si>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</si>
  <si>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</si>
  <si>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</si>
  <si>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</si>
  <si>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</si>
  <si>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</si>
  <si>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</si>
  <si>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</si>
  <si>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{89419c15-a423-45af-b87c-bc5605d590fd}</t>
  </si>
  <si>
    <t>2</t>
  </si>
  <si>
    <t>02</t>
  </si>
  <si>
    <t>Silnoproud</t>
  </si>
  <si>
    <t>{7a8dd173-d015-4f71-aa86-5fde1b8ee66a}</t>
  </si>
  <si>
    <t>03</t>
  </si>
  <si>
    <t>Gastrotechnologie</t>
  </si>
  <si>
    <t>{6503c7f1-70c2-4d17-ad0f-7f34de19ce56}</t>
  </si>
  <si>
    <t>VRN</t>
  </si>
  <si>
    <t>Vedlejší rozpočtové náklady</t>
  </si>
  <si>
    <t>{4551e777-7e99-473e-8052-59ca8e41a4ff}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</si>
  <si>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</si>
  <si>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</si>
  <si>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</si>
  <si>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</si>
  <si>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</si>
  <si>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</si>
  <si>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</si>
  <si>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</si>
  <si>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</si>
  <si>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</si>
  <si>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</si>
  <si>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</si>
  <si>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</si>
  <si>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</si>
  <si>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</si>
  <si>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</si>
  <si>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</si>
  <si>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</si>
  <si>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</si>
  <si>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</si>
  <si>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</si>
  <si>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</si>
  <si>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</si>
  <si>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</si>
  <si>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</si>
  <si>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</si>
  <si>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</si>
  <si>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</si>
  <si>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</si>
  <si>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</si>
  <si>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</si>
  <si>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</si>
  <si>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</si>
  <si>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</si>
  <si>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</si>
  <si>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</si>
  <si>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</si>
  <si>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</si>
  <si>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</si>
  <si>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</si>
  <si>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</si>
  <si>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</si>
  <si>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</si>
  <si>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</si>
  <si>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</si>
  <si>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612131101</t>
  </si>
  <si>
    <t>Podkladní a spojovací vrstva vnitřních omítaných ploch cementový postřik nanášený ručně celoplošně stěn</t>
  </si>
  <si>
    <t>m2</t>
  </si>
  <si>
    <t>CS ÚRS 2025 01</t>
  </si>
  <si>
    <t>4</t>
  </si>
  <si>
    <t>3</t>
  </si>
  <si>
    <t>998284859</t>
  </si>
  <si>
    <t>Online PSC</t>
  </si>
  <si>
    <t>https://podminky.urs.cz/item/CS_URS_2025_01/612131101</t>
  </si>
  <si>
    <t>VV</t>
  </si>
  <si>
    <t>3,0*(0,05+0,05) "začištění omítky po demontáži rolety"</t>
  </si>
  <si>
    <t>3,17*(0,1+0,1) "začištění omítek po demontáži stěny"</t>
  </si>
  <si>
    <t>Součet</t>
  </si>
  <si>
    <t>612321141</t>
  </si>
  <si>
    <t>Omítka vápenocementová vnitřních ploch nanášená ručně dvouvrstvá, tloušťky jádrové omítky do 10 mm a tloušťky štuku do 3 mm štuková svislých konstrukcí stěn</t>
  </si>
  <si>
    <t>-1209068038</t>
  </si>
  <si>
    <t>https://podminky.urs.cz/item/CS_URS_2025_01/612321141</t>
  </si>
  <si>
    <t>612321191</t>
  </si>
  <si>
    <t>Omítka vápenocementová vnitřních ploch nanášená ručně Příplatek k cenám za každých dalších i započatých 5 mm tloušťky omítky přes 10 mm stěn</t>
  </si>
  <si>
    <t>-1723087170</t>
  </si>
  <si>
    <t>https://podminky.urs.cz/item/CS_URS_2025_01/612321191</t>
  </si>
  <si>
    <t>9</t>
  </si>
  <si>
    <t>Ostatní konstrukce a práce, bourání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</si>
  <si>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</si>
  <si>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</si>
  <si>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</si>
  <si>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</si>
  <si>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-1914296386</t>
  </si>
  <si>
    <t>https://podminky.urs.cz/item/CS_URS_2025_01/949101112</t>
  </si>
  <si>
    <t>182,81</t>
  </si>
  <si>
    <t>95</t>
  </si>
  <si>
    <t>Různé dokončovací konstrukce a práce pozemních staveb</t>
  </si>
  <si>
    <t>5</t>
  </si>
  <si>
    <t>952901111</t>
  </si>
  <si>
    <t>Vyčištění budov nebo objektů před předáním do užívání budov bytové nebo občanské výstavby, světlé výšky podlaží do 4 m</t>
  </si>
  <si>
    <t>1024142426</t>
  </si>
  <si>
    <t>https://podminky.urs.cz/item/CS_URS_2025_01/952901111</t>
  </si>
  <si>
    <t>950000001R</t>
  </si>
  <si>
    <t>Stavební přípomoce a prostupy profesí TZB</t>
  </si>
  <si>
    <t>kpl</t>
  </si>
  <si>
    <t>1463073483</t>
  </si>
  <si>
    <t>96</t>
  </si>
  <si>
    <t>Bourání konstrukcí</t>
  </si>
  <si>
    <t>7</t>
  </si>
  <si>
    <t>968072559R</t>
  </si>
  <si>
    <t>Demontáž skládacích stěn</t>
  </si>
  <si>
    <t>-881381682</t>
  </si>
  <si>
    <t>3,17*3,34</t>
  </si>
  <si>
    <t>997</t>
  </si>
  <si>
    <t>Přesun sutě</t>
  </si>
  <si>
    <t>8</t>
  </si>
  <si>
    <t>997013211</t>
  </si>
  <si>
    <t>Vnitrostaveništní doprava suti a vybouraných hmot vodorovně do 50 m s naložením ručně pro budovy a haly výšky do 6 m</t>
  </si>
  <si>
    <t>t</t>
  </si>
  <si>
    <t>1150347542</t>
  </si>
  <si>
    <t>https://podminky.urs.cz/item/CS_URS_2025_01/997013211</t>
  </si>
  <si>
    <t>997006012</t>
  </si>
  <si>
    <t>Úprava stavebního odpadu třídění ruční</t>
  </si>
  <si>
    <t>1847305645</t>
  </si>
  <si>
    <t>https://podminky.urs.cz/item/CS_URS_2025_01/997006012</t>
  </si>
  <si>
    <t>10</t>
  </si>
  <si>
    <t>997006512</t>
  </si>
  <si>
    <t>Vodorovná doprava suti na skládku s naložením na dopravní prostředek a složením přes 100 m do 1 km</t>
  </si>
  <si>
    <t>-1085808187</t>
  </si>
  <si>
    <t>https://podminky.urs.cz/item/CS_URS_2025_01/997006512</t>
  </si>
  <si>
    <t>11</t>
  </si>
  <si>
    <t>997006519</t>
  </si>
  <si>
    <t>Vodorovná doprava suti na skládku Příplatek k ceně -6512 za každý další i započatý 1 km</t>
  </si>
  <si>
    <t>624600995</t>
  </si>
  <si>
    <t>https://podminky.urs.cz/item/CS_URS_2025_01/997006519</t>
  </si>
  <si>
    <t>3,142*9 'Přepočtené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</si>
  <si>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</si>
  <si>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</si>
  <si>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493929225</t>
  </si>
  <si>
    <t>https://podminky.urs.cz/item/CS_URS_2025_01/997013871</t>
  </si>
  <si>
    <t>998</t>
  </si>
  <si>
    <t>Přesun hmot</t>
  </si>
  <si>
    <t>13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</si>
  <si>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</si>
  <si>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</si>
  <si>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1830710455</t>
  </si>
  <si>
    <t>https://podminky.urs.cz/item/CS_URS_2025_01/998018001</t>
  </si>
  <si>
    <t>PSV</t>
  </si>
  <si>
    <t>Práce a dodávky PSV</t>
  </si>
  <si>
    <t>763</t>
  </si>
  <si>
    <t>Konstrukce suché výstavby</t>
  </si>
  <si>
    <t>14</t>
  </si>
  <si>
    <t>763131411</t>
  </si>
  <si>
    <t>Podhled ze sádrokartonových desek dvouvrstvá zavěšená spodní konstrukce z ocelových profilů CD, UD jednoduše opláštěná deskou standardní A, tl. 12,5 mm, bez izolace</t>
  </si>
  <si>
    <t>16</t>
  </si>
  <si>
    <t>2118949019</t>
  </si>
  <si>
    <t>https://podminky.urs.cz/item/CS_URS_2025_01/763131411</t>
  </si>
  <si>
    <t>0,05*3,1 "doplnění SDK podhledu po demontáži rolety"</t>
  </si>
  <si>
    <t>0,1*3,34 "doplnění SDK podhledu po demontáži stěny"</t>
  </si>
  <si>
    <t>15</t>
  </si>
  <si>
    <t>763131761</t>
  </si>
  <si>
    <t>Podhled ze sádrokartonových desek Příplatek k cenám za plochu do 3 m2 jednotlivě</t>
  </si>
  <si>
    <t>-2073514379</t>
  </si>
  <si>
    <t>https://podminky.urs.cz/item/CS_URS_2025_01/763131761</t>
  </si>
  <si>
    <t>763131714</t>
  </si>
  <si>
    <t>Podhled ze sádrokartonových desek ostatní práce a konstrukce na podhledech ze sádrokartonových desek základní penetrační nátěr</t>
  </si>
  <si>
    <t>337056919</t>
  </si>
  <si>
    <t>https://podminky.urs.cz/item/CS_URS_2025_01/763131714</t>
  </si>
  <si>
    <t>17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</si>
  <si>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</si>
  <si>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</si>
  <si>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1146617423</t>
  </si>
  <si>
    <t>https://podminky.urs.cz/item/CS_URS_2025_01/998763331</t>
  </si>
  <si>
    <t>766</t>
  </si>
  <si>
    <t>Konstrukce truhlářské</t>
  </si>
  <si>
    <t>18</t>
  </si>
  <si>
    <t>766999001R</t>
  </si>
  <si>
    <t>Demontáž truhlářské konstrukce výdejního pultu</t>
  </si>
  <si>
    <t>kus</t>
  </si>
  <si>
    <t>-1624155772</t>
  </si>
  <si>
    <t>19</t>
  </si>
  <si>
    <t>766000T01R</t>
  </si>
  <si>
    <t>D+M - T01 - Obložení kolem vstupních dveří včetně veškerého příslušenství a parametrů dle tabulky truhlářských výrobků v PD</t>
  </si>
  <si>
    <t>2066251435</t>
  </si>
  <si>
    <t>P</t>
  </si>
  <si>
    <t>Poznámka k položce:_x000d_
OBLOŽENÍ KOLEM VSTUPNÍCH DVEŘÍ_x000d_
_x000d_
Materiál: voštinová deska s oboustranou 8mm dřevotřískovou deskou tl. 50mm a vlepeným smrkovým rámem, laminovaný povrch_x000d_
_x000d_
Povrchová úprava: Egger H1176ST37, Dub Halifax bílý_x000d_
_x000d_
Závěšení: neviditelné držáky polic délky 285mm s nosností 40 kg_x000d_
_x000d_
Poznámka: širší strana opatřena stavitelnou nohou pro podepření</t>
  </si>
  <si>
    <t>20</t>
  </si>
  <si>
    <t>766000T02R</t>
  </si>
  <si>
    <t>D+M - T02 - Obložení kolem výdejního okna včetně veškerého příslušenství a parametrů dle tabulky truhlářských výrobků v PD</t>
  </si>
  <si>
    <t>-1035025154</t>
  </si>
  <si>
    <t>Poznámka k položce:_x000d_
OBLOŽENÍ KOLEM VÝDEJNÍHO OKNA_x000d_
_x000d_
Materiál: voštinová deska s oboustranou 8mm dřevotřískovou deskou tl. 50mm laminovaný povrch_x000d_
_x000d_
Povrchová úprava: Egger H1176ST37, Dub Halifax bílý_x000d_
_x000d_
Závěšení: neviditelné držáky polic délky 285mm s nosností 40 kg</t>
  </si>
  <si>
    <t>998766311</t>
  </si>
  <si>
    <t>Přesun hmot pro konstrukce truhlářské stanovený procentní sazbou (%) z ceny vodorovná dopravní vzdálenost do 50 m ruční (bez užití mechanizace) v objektech výšky do 6 m</t>
  </si>
  <si>
    <t>%</t>
  </si>
  <si>
    <t>-2019515936</t>
  </si>
  <si>
    <t>https://podminky.urs.cz/item/CS_URS_2025_01/998766311</t>
  </si>
  <si>
    <t>767</t>
  </si>
  <si>
    <t>Konstrukce zámečnické</t>
  </si>
  <si>
    <t>22</t>
  </si>
  <si>
    <t>767661802</t>
  </si>
  <si>
    <t>Demontáž bezpečnostních rolet plochy přes 9 do 13 m2</t>
  </si>
  <si>
    <t>-1622905513</t>
  </si>
  <si>
    <t>https://podminky.urs.cz/item/CS_URS_2025_01/767661802</t>
  </si>
  <si>
    <t>771</t>
  </si>
  <si>
    <t>Podlahy z dlaždic</t>
  </si>
  <si>
    <t>23</t>
  </si>
  <si>
    <t>771573810</t>
  </si>
  <si>
    <t>Demontáž podlah z dlaždic keramických lepených</t>
  </si>
  <si>
    <t>1609521143</t>
  </si>
  <si>
    <t>https://podminky.urs.cz/item/CS_URS_2025_01/771573810</t>
  </si>
  <si>
    <t>B2.2:</t>
  </si>
  <si>
    <t>15,47</t>
  </si>
  <si>
    <t>24</t>
  </si>
  <si>
    <t>771473810</t>
  </si>
  <si>
    <t>Demontáž soklíků z dlaždic keramických lepených rovných</t>
  </si>
  <si>
    <t>m</t>
  </si>
  <si>
    <t>416803000</t>
  </si>
  <si>
    <t>https://podminky.urs.cz/item/CS_URS_2025_01/771473810</t>
  </si>
  <si>
    <t>3,76+0,75</t>
  </si>
  <si>
    <t>25</t>
  </si>
  <si>
    <t>771111011</t>
  </si>
  <si>
    <t>Příprava podkladu před provedením dlažby vysátí podlah</t>
  </si>
  <si>
    <t>855809785</t>
  </si>
  <si>
    <t>https://podminky.urs.cz/item/CS_URS_2025_01/771111011</t>
  </si>
  <si>
    <t>P2:</t>
  </si>
  <si>
    <t>12,31</t>
  </si>
  <si>
    <t>26</t>
  </si>
  <si>
    <t>771121011</t>
  </si>
  <si>
    <t>Příprava podkladu před provedením dlažby nátěr penetrační na podlahu</t>
  </si>
  <si>
    <t>-959662299</t>
  </si>
  <si>
    <t>https://podminky.urs.cz/item/CS_URS_2025_01/771121011</t>
  </si>
  <si>
    <t>27</t>
  </si>
  <si>
    <t>771574416</t>
  </si>
  <si>
    <t>Montáž podlah z dlaždic keramických lepených cementovým flexibilním lepidlem hladkých, tloušťky do 10 mm přes 9 do 12 ks/m2</t>
  </si>
  <si>
    <t>793602688</t>
  </si>
  <si>
    <t>https://podminky.urs.cz/item/CS_URS_2025_01/771574416</t>
  </si>
  <si>
    <t>28</t>
  </si>
  <si>
    <t>M</t>
  </si>
  <si>
    <t>59761174</t>
  </si>
  <si>
    <t>dlažba keramická slinutá mrazuvzdorná R11 povrch reliéfní/matný tl do 10mm přes 9 do 12ks/m2</t>
  </si>
  <si>
    <t>32</t>
  </si>
  <si>
    <t>1000324494</t>
  </si>
  <si>
    <t>12,31*1,15</t>
  </si>
  <si>
    <t>29</t>
  </si>
  <si>
    <t>771474112</t>
  </si>
  <si>
    <t>Montáž soklů z dlaždic keramických lepených flexibilním lepidlem rovných, výšky přes 65 do 90 mm</t>
  </si>
  <si>
    <t>-1143613910</t>
  </si>
  <si>
    <t>https://podminky.urs.cz/item/CS_URS_2025_01/771474112</t>
  </si>
  <si>
    <t>4,26</t>
  </si>
  <si>
    <t>30</t>
  </si>
  <si>
    <t>59761184</t>
  </si>
  <si>
    <t>sokl keramický mrazuvzdorný povrch hladký/matný tl do 10mm výšky přes 65 do 90mm</t>
  </si>
  <si>
    <t>1670734317</t>
  </si>
  <si>
    <t>4,26*1,15</t>
  </si>
  <si>
    <t>31</t>
  </si>
  <si>
    <t>771591115</t>
  </si>
  <si>
    <t>Podlahy - dokončovací práce spárování silikonem</t>
  </si>
  <si>
    <t>-1075241605</t>
  </si>
  <si>
    <t>https://podminky.urs.cz/item/CS_URS_2025_01/771591115</t>
  </si>
  <si>
    <t>771592011</t>
  </si>
  <si>
    <t>Čištění vnitřních ploch po položení dlažby podlah nebo schodišť chemickými prostředky</t>
  </si>
  <si>
    <t>1323142159</t>
  </si>
  <si>
    <t>https://podminky.urs.cz/item/CS_URS_2025_01/771592011</t>
  </si>
  <si>
    <t>12,31+4,26*0,07</t>
  </si>
  <si>
    <t>33</t>
  </si>
  <si>
    <t>998771121</t>
  </si>
  <si>
    <t>Přesun hmot pro podlahy z dlaždic stanovený z hmotnosti přesunovaného materiálu vodorovná dopravní vzdálenost do 50 m ruční (bez užití mechanizace) v objektech výšky do 6 m</t>
  </si>
  <si>
    <t>1986683857</t>
  </si>
  <si>
    <t>https://podminky.urs.cz/item/CS_URS_2025_01/998771121</t>
  </si>
  <si>
    <t>775</t>
  </si>
  <si>
    <t>Podlahy skládané</t>
  </si>
  <si>
    <t>34</t>
  </si>
  <si>
    <t>775541821</t>
  </si>
  <si>
    <t>Demontáž plovoucích podlah laminátových, dýhovaných, vinylových ap. zaklapávacích (spojených na zámek)</t>
  </si>
  <si>
    <t>-577587164</t>
  </si>
  <si>
    <t>https://podminky.urs.cz/item/CS_URS_2025_01/775541821</t>
  </si>
  <si>
    <t>B2.1:</t>
  </si>
  <si>
    <t>167,34</t>
  </si>
  <si>
    <t>35</t>
  </si>
  <si>
    <t>775145811</t>
  </si>
  <si>
    <t>Demontáž ostatních prvků skládaných podlah podložek a parozábran volně položených</t>
  </si>
  <si>
    <t>-1471899383</t>
  </si>
  <si>
    <t>https://podminky.urs.cz/item/CS_URS_2025_01/775145811</t>
  </si>
  <si>
    <t>36</t>
  </si>
  <si>
    <t>775411820</t>
  </si>
  <si>
    <t>Demontáž soklíků nebo lišt dřevěných do suti</t>
  </si>
  <si>
    <t>1242961170</t>
  </si>
  <si>
    <t>https://podminky.urs.cz/item/CS_URS_2025_01/775411820</t>
  </si>
  <si>
    <t>87,0+1,6*3-3,76-0,75</t>
  </si>
  <si>
    <t>776</t>
  </si>
  <si>
    <t>Podlahy povlakové</t>
  </si>
  <si>
    <t>37</t>
  </si>
  <si>
    <t>776111115</t>
  </si>
  <si>
    <t>Příprava podkladu povlakových podlah a stěn broušení podlah stávajícího podkladu před litím stěrky</t>
  </si>
  <si>
    <t>510869340</t>
  </si>
  <si>
    <t>https://podminky.urs.cz/item/CS_URS_2025_01/776111115</t>
  </si>
  <si>
    <t>P1:</t>
  </si>
  <si>
    <t>170,5</t>
  </si>
  <si>
    <t>38</t>
  </si>
  <si>
    <t>776111311</t>
  </si>
  <si>
    <t>Příprava podkladu povlakových podlah a stěn vysátí podlah</t>
  </si>
  <si>
    <t>-71686038</t>
  </si>
  <si>
    <t>https://podminky.urs.cz/item/CS_URS_2025_01/776111311</t>
  </si>
  <si>
    <t>39</t>
  </si>
  <si>
    <t>776121321</t>
  </si>
  <si>
    <t>Příprava podkladu povlakových podlah a stěn penetrace neředěná podlah</t>
  </si>
  <si>
    <t>1786530121</t>
  </si>
  <si>
    <t>https://podminky.urs.cz/item/CS_URS_2025_01/776121321</t>
  </si>
  <si>
    <t>40</t>
  </si>
  <si>
    <t>776141113</t>
  </si>
  <si>
    <t>Příprava podkladu povlakových podlah a stěn vyrovnání samonivelační stěrkou podlah min.pevnosti 20 MPa, tloušťky přes 5 do 8 mm</t>
  </si>
  <si>
    <t>-2118795651</t>
  </si>
  <si>
    <t>https://podminky.urs.cz/item/CS_URS_2025_01/776141113</t>
  </si>
  <si>
    <t>41</t>
  </si>
  <si>
    <t>776231111</t>
  </si>
  <si>
    <t>Montáž podlahovin z vinylu lepením lamel nebo čtverců standardním lepidlem</t>
  </si>
  <si>
    <t>-1337188896</t>
  </si>
  <si>
    <t>https://podminky.urs.cz/item/CS_URS_2025_01/776231111</t>
  </si>
  <si>
    <t>42</t>
  </si>
  <si>
    <t>28411051R</t>
  </si>
  <si>
    <t>vinylové dílce lepené třída zátěže min 33 tl 3mm</t>
  </si>
  <si>
    <t>549671852</t>
  </si>
  <si>
    <t>170,5*1,1</t>
  </si>
  <si>
    <t>43</t>
  </si>
  <si>
    <t>776421111</t>
  </si>
  <si>
    <t>Montáž lišt obvodových lepených</t>
  </si>
  <si>
    <t>-34689607</t>
  </si>
  <si>
    <t>https://podminky.urs.cz/item/CS_URS_2025_01/776421111</t>
  </si>
  <si>
    <t>87,0+1,6*3-5,96-0,9*2-1,9</t>
  </si>
  <si>
    <t>44</t>
  </si>
  <si>
    <t>28411001</t>
  </si>
  <si>
    <t>lišta soklová PVC 9,7x58mm</t>
  </si>
  <si>
    <t>1394414076</t>
  </si>
  <si>
    <t>82,14*1,15</t>
  </si>
  <si>
    <t>45</t>
  </si>
  <si>
    <t>776991121</t>
  </si>
  <si>
    <t>Ostatní práce údržba nových podlahovin po pokládce čištění základní</t>
  </si>
  <si>
    <t>-674513521</t>
  </si>
  <si>
    <t>https://podminky.urs.cz/item/CS_URS_2025_01/776991121</t>
  </si>
  <si>
    <t>46</t>
  </si>
  <si>
    <t>998776121</t>
  </si>
  <si>
    <t>Přesun hmot pro podlahy povlakové stanovený z hmotnosti přesunovaného materiálu vodorovná dopravní vzdálenost do 50 m ruční (bez užití mechanizace) v objektech výšky do 6 m</t>
  </si>
  <si>
    <t>-146726842</t>
  </si>
  <si>
    <t>https://podminky.urs.cz/item/CS_URS_2025_01/998776121</t>
  </si>
  <si>
    <t>784</t>
  </si>
  <si>
    <t>Dokončovací práce - malby a tapety</t>
  </si>
  <si>
    <t>47</t>
  </si>
  <si>
    <t>784111001</t>
  </si>
  <si>
    <t>Oprášení (ometení) podkladu v místnostech výšky do 3,80 m</t>
  </si>
  <si>
    <t>1055519150</t>
  </si>
  <si>
    <t>https://podminky.urs.cz/item/CS_URS_2025_01/784111001</t>
  </si>
  <si>
    <t>3,0*(14,35-3,1)+3,17*(78,85-3,1+1,6*3) "stěny"</t>
  </si>
  <si>
    <t>182,81 "strop"</t>
  </si>
  <si>
    <t>48</t>
  </si>
  <si>
    <t>784181101R</t>
  </si>
  <si>
    <t>Penetrace podkladu stříkaná jednonásobná základní akrylátová bezbarvá v místnostech výšky do 3,80 m</t>
  </si>
  <si>
    <t>1564136863</t>
  </si>
  <si>
    <t>49</t>
  </si>
  <si>
    <t>784211101R</t>
  </si>
  <si>
    <t>Malby stříkané z malířských směsí oděruvzdorných za mokra dvojnásobné, bílé za mokra oděruvzdorné výborně v místnostech výšky do 3,80 m</t>
  </si>
  <si>
    <t>-243203689</t>
  </si>
  <si>
    <t>02 - Silnoproud</t>
  </si>
  <si>
    <t>D1 - Kabeláž:</t>
  </si>
  <si>
    <t>D2 - Rozváděče RKU2 obsahují :</t>
  </si>
  <si>
    <t>D3 - Zásuvky, spínače, krabice, elektroinstalační materiál :</t>
  </si>
  <si>
    <t>D4 - Ostatní náklady :</t>
  </si>
  <si>
    <t>D1</t>
  </si>
  <si>
    <t>Kabeláž:</t>
  </si>
  <si>
    <t>Pol1</t>
  </si>
  <si>
    <t>Kabel CYKY-J 5x2,5mm2</t>
  </si>
  <si>
    <t>Pol2</t>
  </si>
  <si>
    <t>Kabel CYKY-J 3,2,5mm2</t>
  </si>
  <si>
    <t>Pol3</t>
  </si>
  <si>
    <t>Uzemňovací vodič CYA 6mm2</t>
  </si>
  <si>
    <t>Pol4</t>
  </si>
  <si>
    <t>Trubky do podlahy</t>
  </si>
  <si>
    <t>Pol5</t>
  </si>
  <si>
    <t>Drobný materiál (příchytky, označení kabelů, atd…)</t>
  </si>
  <si>
    <t>D2</t>
  </si>
  <si>
    <t>Rozváděče RKU2 obsahují :</t>
  </si>
  <si>
    <t>Pol6</t>
  </si>
  <si>
    <t>Doplnění stávajícího rozváděče</t>
  </si>
  <si>
    <t>Pol7</t>
  </si>
  <si>
    <t>3f. proudový chránič FI40-4p/0,03, 40A/0,03A</t>
  </si>
  <si>
    <t>ks</t>
  </si>
  <si>
    <t>Pol8</t>
  </si>
  <si>
    <t>Jednofázový jistič B16/1, 16A</t>
  </si>
  <si>
    <t>Pol9</t>
  </si>
  <si>
    <t>Třífázový jistič B16/3, 16A</t>
  </si>
  <si>
    <t>Pol10</t>
  </si>
  <si>
    <t>Úprava stávajícího rozvaděče (případné předrátování apod.)</t>
  </si>
  <si>
    <t>Pol11</t>
  </si>
  <si>
    <t>Revize rozváděče</t>
  </si>
  <si>
    <t>Pol12</t>
  </si>
  <si>
    <t>Drobný materiál (svorky, hřeben, atd…)</t>
  </si>
  <si>
    <t>D3</t>
  </si>
  <si>
    <t>Zásuvky, spínače, krabice, elektroinstalační materiál :</t>
  </si>
  <si>
    <t>Pol13</t>
  </si>
  <si>
    <t>Zásuvka jednoduchá pod omítku 230V, 16A, IP20, komplet</t>
  </si>
  <si>
    <t>Pol14</t>
  </si>
  <si>
    <t>Pomocný a montážní materiál, označovací materiál</t>
  </si>
  <si>
    <t>Pol15</t>
  </si>
  <si>
    <t>Demontáž stávajících koncových prvků</t>
  </si>
  <si>
    <t>Pol16</t>
  </si>
  <si>
    <t>Ostatní drobný elektroinstalační materiál</t>
  </si>
  <si>
    <t>D4</t>
  </si>
  <si>
    <t>Ostatní náklady :</t>
  </si>
  <si>
    <t>Pol17</t>
  </si>
  <si>
    <t>Doprava (silnoproud)</t>
  </si>
  <si>
    <t>Pol18</t>
  </si>
  <si>
    <t>Stavební přípomoce</t>
  </si>
  <si>
    <t>Pol19</t>
  </si>
  <si>
    <t>Drobný materiál (hmoždinky, šrouby, sádra, atd..)</t>
  </si>
  <si>
    <t>Pol20</t>
  </si>
  <si>
    <t>Zkoušky, revize</t>
  </si>
  <si>
    <t>Pol21</t>
  </si>
  <si>
    <t>Dokumentace skutečného stavu</t>
  </si>
  <si>
    <t>03 - Gastrotechnologie</t>
  </si>
  <si>
    <t>NZ Výdejní stůl s 1x vodní lázní pro 4x GN1/1 - cca 1700x700x900 - napouštění a vypouštění kohouty - podstavec jako PS 11, spodní police 1700x700x900</t>
  </si>
  <si>
    <t>3a</t>
  </si>
  <si>
    <t>NZ Dechová nástavba s LED osvětlením - provedení masivní jako GLOBUS - nerezová konstrukce + ESG sklo</t>
  </si>
  <si>
    <t>NZ Výdejní stůl PS 11 - 1800x700x900 - spodní police - příprava na obklad laminem 1800x700x900</t>
  </si>
  <si>
    <t>DVMNT Regál koloniál - LAMINO výkres 01 -1000x700x700 materiál LTD antracit na korpus + lamely LTD v dřevodekoru tl. 18 mm, hrany ABS, větrací mřížka</t>
  </si>
  <si>
    <t>6a</t>
  </si>
  <si>
    <t>NZ Výdejní stůl PS 12 pro kotlíky - 1100x700x900 - v pracovní desce 2x výřez pro kotlíky na polévku - podstavec jako PS 12, spodní police a stavitelná mezipolice 1100x700x900</t>
  </si>
  <si>
    <t>7220738 Kotlik el.na polevku SB-7 DIGI vestavny</t>
  </si>
  <si>
    <t>7100717 Stolní vyhřívaná vitrína PIZZA • VETRINETTA D38 465x430x590</t>
  </si>
  <si>
    <t>7230374 Infra lampa závěsná - černá 180mm 450-1000 mm</t>
  </si>
  <si>
    <t>NZ Výdejní stůl PS 11 - 1900x700x900 mm 1900x700x900</t>
  </si>
  <si>
    <t>NZ Chlazená virína samoobslužná - včetně agregátu - 1200x700x700</t>
  </si>
  <si>
    <t>12a</t>
  </si>
  <si>
    <t>NZ Podstavec pod vitrínu PS11 -1200x660x860</t>
  </si>
  <si>
    <t>NZ Chlazená virína samoobslužná - včetně agregátu - 800x700x700</t>
  </si>
  <si>
    <t>13a</t>
  </si>
  <si>
    <t>NZ Podstavec pod vitrínu PS11 -800x660x860</t>
  </si>
  <si>
    <t>DVMNT Regál koloniál - LAMINO výkres 02 -900x700x700 materiál LTD antracit na korpus + lamely LTD v dřevodekoru tl. 18 mm, hrany ABS, větrací mřížka, police stavitelné</t>
  </si>
  <si>
    <t>NZ Výdejní stůl PS 11 - 1400x700x900 1400x700x900</t>
  </si>
  <si>
    <t>NZ Stůl pod kasu - cca 1300x700x900 - snížená pracovní deska pro pokladnu 1300x700x900</t>
  </si>
  <si>
    <t>NZ Pojezdová dráha trubková - cca 16 bm</t>
  </si>
  <si>
    <t>NZ Soklblenda z vnější strany výdeje - montáž přes nohy</t>
  </si>
  <si>
    <t>NZ Soklblenda z vnitřní strany výdeje - montáž přes nohy</t>
  </si>
  <si>
    <t>NZ Čelní obklad - LAMINO</t>
  </si>
  <si>
    <t>991</t>
  </si>
  <si>
    <t>Montáž a doprava</t>
  </si>
  <si>
    <t>-293048975</t>
  </si>
  <si>
    <t>VRN - Vedlejší rozpočtové náklady</t>
  </si>
  <si>
    <t>010001000</t>
  </si>
  <si>
    <t>Průzkumné, zeměměřičské a projektové práce</t>
  </si>
  <si>
    <t>…</t>
  </si>
  <si>
    <t>1024</t>
  </si>
  <si>
    <t>-291830542</t>
  </si>
  <si>
    <t>https://podminky.urs.cz/item/CS_URS_2025_01/010001000</t>
  </si>
  <si>
    <t>020001000</t>
  </si>
  <si>
    <t>Příprava staveniště</t>
  </si>
  <si>
    <t>-103194491</t>
  </si>
  <si>
    <t>https://podminky.urs.cz/item/CS_URS_2025_01/020001000</t>
  </si>
  <si>
    <t>030001000</t>
  </si>
  <si>
    <t>Zařízení staveniště</t>
  </si>
  <si>
    <t>1967878594</t>
  </si>
  <si>
    <t>https://podminky.urs.cz/item/CS_URS_2025_01/030001000</t>
  </si>
  <si>
    <t>040001000</t>
  </si>
  <si>
    <t>Inženýrská činnost</t>
  </si>
  <si>
    <t>-2092196201</t>
  </si>
  <si>
    <t>https://podminky.urs.cz/item/CS_URS_2025_01/040001000</t>
  </si>
  <si>
    <t>060001000</t>
  </si>
  <si>
    <t>Územní vlivy</t>
  </si>
  <si>
    <t>2067140432</t>
  </si>
  <si>
    <t>https://podminky.urs.cz/item/CS_URS_2025_01/060001000</t>
  </si>
  <si>
    <t>070001000</t>
  </si>
  <si>
    <t>Provozní vlivy</t>
  </si>
  <si>
    <t>-1231916442</t>
  </si>
  <si>
    <t>https://podminky.urs.cz/item/CS_URS_2025_01/070001000</t>
  </si>
  <si>
    <t>090001000</t>
  </si>
  <si>
    <t>Ostatní náklady</t>
  </si>
  <si>
    <t>-1773383654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</si>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</sst>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131101" TargetMode="External" /><Relationship Id="rId2" Type="http://schemas.openxmlformats.org/officeDocument/2006/relationships/hyperlink" Target="https://podminky.urs.cz/item/CS_URS_2025_01/612321141" TargetMode="External" /><Relationship Id="rId3" Type="http://schemas.openxmlformats.org/officeDocument/2006/relationships/hyperlink" Target="https://podminky.urs.cz/item/CS_URS_2025_01/612321191" TargetMode="External" /><Relationship Id="rId4" Type="http://schemas.openxmlformats.org/officeDocument/2006/relationships/hyperlink" Target="https://podminky.urs.cz/item/CS_URS_2025_01/949101112" TargetMode="External" /><Relationship Id="rId5" Type="http://schemas.openxmlformats.org/officeDocument/2006/relationships/hyperlink" Target="https://podminky.urs.cz/item/CS_URS_2025_01/952901111" TargetMode="External" /><Relationship Id="rId6" Type="http://schemas.openxmlformats.org/officeDocument/2006/relationships/hyperlink" Target="https://podminky.urs.cz/item/CS_URS_2025_01/997013211" TargetMode="External" /><Relationship Id="rId7" Type="http://schemas.openxmlformats.org/officeDocument/2006/relationships/hyperlink" Target="https://podminky.urs.cz/item/CS_URS_2025_01/997006012" TargetMode="External" /><Relationship Id="rId8" Type="http://schemas.openxmlformats.org/officeDocument/2006/relationships/hyperlink" Target="https://podminky.urs.cz/item/CS_URS_2025_01/997006512" TargetMode="External" /><Relationship Id="rId9" Type="http://schemas.openxmlformats.org/officeDocument/2006/relationships/hyperlink" Target="https://podminky.urs.cz/item/CS_URS_2025_01/997006519" TargetMode="External" /><Relationship Id="rId10" Type="http://schemas.openxmlformats.org/officeDocument/2006/relationships/hyperlink" Target="https://podminky.urs.cz/item/CS_URS_2025_01/997013871" TargetMode="External" /><Relationship Id="rId11" Type="http://schemas.openxmlformats.org/officeDocument/2006/relationships/hyperlink" Target="https://podminky.urs.cz/item/CS_URS_2025_01/998018001" TargetMode="External" /><Relationship Id="rId12" Type="http://schemas.openxmlformats.org/officeDocument/2006/relationships/hyperlink" Target="https://podminky.urs.cz/item/CS_URS_2025_01/763131411" TargetMode="External" /><Relationship Id="rId13" Type="http://schemas.openxmlformats.org/officeDocument/2006/relationships/hyperlink" Target="https://podminky.urs.cz/item/CS_URS_2025_01/763131761" TargetMode="External" /><Relationship Id="rId14" Type="http://schemas.openxmlformats.org/officeDocument/2006/relationships/hyperlink" Target="https://podminky.urs.cz/item/CS_URS_2025_01/763131714" TargetMode="External" /><Relationship Id="rId15" Type="http://schemas.openxmlformats.org/officeDocument/2006/relationships/hyperlink" Target="https://podminky.urs.cz/item/CS_URS_2025_01/998763331" TargetMode="External" /><Relationship Id="rId16" Type="http://schemas.openxmlformats.org/officeDocument/2006/relationships/hyperlink" Target="https://podminky.urs.cz/item/CS_URS_2025_01/998766311" TargetMode="External" /><Relationship Id="rId17" Type="http://schemas.openxmlformats.org/officeDocument/2006/relationships/hyperlink" Target="https://podminky.urs.cz/item/CS_URS_2025_01/767661802" TargetMode="External" /><Relationship Id="rId18" Type="http://schemas.openxmlformats.org/officeDocument/2006/relationships/hyperlink" Target="https://podminky.urs.cz/item/CS_URS_2025_01/771573810" TargetMode="External" /><Relationship Id="rId19" Type="http://schemas.openxmlformats.org/officeDocument/2006/relationships/hyperlink" Target="https://podminky.urs.cz/item/CS_URS_2025_01/771473810" TargetMode="External" /><Relationship Id="rId20" Type="http://schemas.openxmlformats.org/officeDocument/2006/relationships/hyperlink" Target="https://podminky.urs.cz/item/CS_URS_2025_01/771111011" TargetMode="External" /><Relationship Id="rId21" Type="http://schemas.openxmlformats.org/officeDocument/2006/relationships/hyperlink" Target="https://podminky.urs.cz/item/CS_URS_2025_01/771121011" TargetMode="External" /><Relationship Id="rId22" Type="http://schemas.openxmlformats.org/officeDocument/2006/relationships/hyperlink" Target="https://podminky.urs.cz/item/CS_URS_2025_01/771574416" TargetMode="External" /><Relationship Id="rId23" Type="http://schemas.openxmlformats.org/officeDocument/2006/relationships/hyperlink" Target="https://podminky.urs.cz/item/CS_URS_2025_01/771474112" TargetMode="External" /><Relationship Id="rId24" Type="http://schemas.openxmlformats.org/officeDocument/2006/relationships/hyperlink" Target="https://podminky.urs.cz/item/CS_URS_2025_01/771591115" TargetMode="External" /><Relationship Id="rId25" Type="http://schemas.openxmlformats.org/officeDocument/2006/relationships/hyperlink" Target="https://podminky.urs.cz/item/CS_URS_2025_01/771592011" TargetMode="External" /><Relationship Id="rId26" Type="http://schemas.openxmlformats.org/officeDocument/2006/relationships/hyperlink" Target="https://podminky.urs.cz/item/CS_URS_2025_01/998771121" TargetMode="External" /><Relationship Id="rId27" Type="http://schemas.openxmlformats.org/officeDocument/2006/relationships/hyperlink" Target="https://podminky.urs.cz/item/CS_URS_2025_01/775541821" TargetMode="External" /><Relationship Id="rId28" Type="http://schemas.openxmlformats.org/officeDocument/2006/relationships/hyperlink" Target="https://podminky.urs.cz/item/CS_URS_2025_01/775145811" TargetMode="External" /><Relationship Id="rId29" Type="http://schemas.openxmlformats.org/officeDocument/2006/relationships/hyperlink" Target="https://podminky.urs.cz/item/CS_URS_2025_01/775411820" TargetMode="External" /><Relationship Id="rId30" Type="http://schemas.openxmlformats.org/officeDocument/2006/relationships/hyperlink" Target="https://podminky.urs.cz/item/CS_URS_2025_01/776111115" TargetMode="External" /><Relationship Id="rId31" Type="http://schemas.openxmlformats.org/officeDocument/2006/relationships/hyperlink" Target="https://podminky.urs.cz/item/CS_URS_2025_01/776111311" TargetMode="External" /><Relationship Id="rId32" Type="http://schemas.openxmlformats.org/officeDocument/2006/relationships/hyperlink" Target="https://podminky.urs.cz/item/CS_URS_2025_01/776121321" TargetMode="External" /><Relationship Id="rId33" Type="http://schemas.openxmlformats.org/officeDocument/2006/relationships/hyperlink" Target="https://podminky.urs.cz/item/CS_URS_2025_01/776141113" TargetMode="External" /><Relationship Id="rId34" Type="http://schemas.openxmlformats.org/officeDocument/2006/relationships/hyperlink" Target="https://podminky.urs.cz/item/CS_URS_2025_01/776231111" TargetMode="External" /><Relationship Id="rId35" Type="http://schemas.openxmlformats.org/officeDocument/2006/relationships/hyperlink" Target="https://podminky.urs.cz/item/CS_URS_2025_01/776421111" TargetMode="External" /><Relationship Id="rId36" Type="http://schemas.openxmlformats.org/officeDocument/2006/relationships/hyperlink" Target="https://podminky.urs.cz/item/CS_URS_2025_01/776991121" TargetMode="External" /><Relationship Id="rId37" Type="http://schemas.openxmlformats.org/officeDocument/2006/relationships/hyperlink" Target="https://podminky.urs.cz/item/CS_URS_2025_01/998776121" TargetMode="External" /><Relationship Id="rId38" Type="http://schemas.openxmlformats.org/officeDocument/2006/relationships/hyperlink" Target="https://podminky.urs.cz/item/CS_URS_2025_01/784111001" TargetMode="External" /><Relationship Id="rId3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0001000" TargetMode="External" /><Relationship Id="rId2" Type="http://schemas.openxmlformats.org/officeDocument/2006/relationships/hyperlink" Target="https://podminky.urs.cz/item/CS_URS_2025_01/020001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40001000" TargetMode="External" /><Relationship Id="rId5" Type="http://schemas.openxmlformats.org/officeDocument/2006/relationships/hyperlink" Target="https://podminky.urs.cz/item/CS_URS_2025_01/060001000" TargetMode="External" /><Relationship Id="rId6" Type="http://schemas.openxmlformats.org/officeDocument/2006/relationships/hyperlink" Target="https://podminky.urs.cz/item/CS_URS_2025_01/070001000" TargetMode="External" /><Relationship Id="rId7" Type="http://schemas.openxmlformats.org/officeDocument/2006/relationships/hyperlink" Target="https://podminky.urs.cz/item/CS_URS_2025_01/090001000" TargetMode="External" /><Relationship Id="rId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83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JS25-067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Částečná rekonstrukce Menzy Jarov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Jeseniova 2769/208, 13000 Praha 3 - Žižkov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9. 6. 2025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Správa účelových zařízení VŠE v Praze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DROBNÝ ARCHITECTS, s.r.o.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Ing. Jaroslav Stolička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16.5" customHeight="1">
      <c r="A55" s="113" t="s">
        <v>81</v>
      </c>
      <c r="B55" s="114"/>
      <c r="C55" s="115"/>
      <c r="D55" s="116" t="s">
        <v>82</v>
      </c>
      <c r="E55" s="116"/>
      <c r="F55" s="116"/>
      <c r="G55" s="116"/>
      <c r="H55" s="116"/>
      <c r="I55" s="117"/>
      <c r="J55" s="116" t="s">
        <v>83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úpravy'!J30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'01 - Stavební úpravy'!P96</f>
        <v>0</v>
      </c>
      <c r="AV55" s="122">
        <f>'01 - Stavební úpravy'!J33</f>
        <v>0</v>
      </c>
      <c r="AW55" s="122">
        <f>'01 - Stavební úpravy'!J34</f>
        <v>0</v>
      </c>
      <c r="AX55" s="122">
        <f>'01 - Stavební úpravy'!J35</f>
        <v>0</v>
      </c>
      <c r="AY55" s="122">
        <f>'01 - Stavební úpravy'!J36</f>
        <v>0</v>
      </c>
      <c r="AZ55" s="122">
        <f>'01 - Stavební úpravy'!F33</f>
        <v>0</v>
      </c>
      <c r="BA55" s="122">
        <f>'01 - Stavební úpravy'!F34</f>
        <v>0</v>
      </c>
      <c r="BB55" s="122">
        <f>'01 - Stavební úpravy'!F35</f>
        <v>0</v>
      </c>
      <c r="BC55" s="122">
        <f>'01 - Stavební úpravy'!F36</f>
        <v>0</v>
      </c>
      <c r="BD55" s="124">
        <f>'01 - Stavební úpravy'!F37</f>
        <v>0</v>
      </c>
      <c r="BE55" s="7"/>
      <c r="BT55" s="125" t="s">
        <v>85</v>
      </c>
      <c r="BV55" s="125" t="s">
        <v>79</v>
      </c>
      <c r="BW55" s="125" t="s">
        <v>86</v>
      </c>
      <c r="BX55" s="125" t="s">
        <v>5</v>
      </c>
      <c r="CL55" s="125" t="s">
        <v>19</v>
      </c>
      <c r="CM55" s="125" t="s">
        <v>87</v>
      </c>
    </row>
    <row r="56" s="7" customFormat="1" ht="16.5" customHeight="1">
      <c r="A56" s="113" t="s">
        <v>81</v>
      </c>
      <c r="B56" s="114"/>
      <c r="C56" s="115"/>
      <c r="D56" s="116" t="s">
        <v>88</v>
      </c>
      <c r="E56" s="116"/>
      <c r="F56" s="116"/>
      <c r="G56" s="116"/>
      <c r="H56" s="116"/>
      <c r="I56" s="117"/>
      <c r="J56" s="116" t="s">
        <v>89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Silnoproud'!J30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84</v>
      </c>
      <c r="AR56" s="120"/>
      <c r="AS56" s="121">
        <v>0</v>
      </c>
      <c r="AT56" s="122">
        <f>ROUND(SUM(AV56:AW56),2)</f>
        <v>0</v>
      </c>
      <c r="AU56" s="123">
        <f>'02 - Silnoproud'!P83</f>
        <v>0</v>
      </c>
      <c r="AV56" s="122">
        <f>'02 - Silnoproud'!J33</f>
        <v>0</v>
      </c>
      <c r="AW56" s="122">
        <f>'02 - Silnoproud'!J34</f>
        <v>0</v>
      </c>
      <c r="AX56" s="122">
        <f>'02 - Silnoproud'!J35</f>
        <v>0</v>
      </c>
      <c r="AY56" s="122">
        <f>'02 - Silnoproud'!J36</f>
        <v>0</v>
      </c>
      <c r="AZ56" s="122">
        <f>'02 - Silnoproud'!F33</f>
        <v>0</v>
      </c>
      <c r="BA56" s="122">
        <f>'02 - Silnoproud'!F34</f>
        <v>0</v>
      </c>
      <c r="BB56" s="122">
        <f>'02 - Silnoproud'!F35</f>
        <v>0</v>
      </c>
      <c r="BC56" s="122">
        <f>'02 - Silnoproud'!F36</f>
        <v>0</v>
      </c>
      <c r="BD56" s="124">
        <f>'02 - Silnoproud'!F37</f>
        <v>0</v>
      </c>
      <c r="BE56" s="7"/>
      <c r="BT56" s="125" t="s">
        <v>85</v>
      </c>
      <c r="BV56" s="125" t="s">
        <v>79</v>
      </c>
      <c r="BW56" s="125" t="s">
        <v>90</v>
      </c>
      <c r="BX56" s="125" t="s">
        <v>5</v>
      </c>
      <c r="CL56" s="125" t="s">
        <v>19</v>
      </c>
      <c r="CM56" s="125" t="s">
        <v>87</v>
      </c>
    </row>
    <row r="57" s="7" customFormat="1" ht="16.5" customHeight="1">
      <c r="A57" s="113" t="s">
        <v>81</v>
      </c>
      <c r="B57" s="114"/>
      <c r="C57" s="115"/>
      <c r="D57" s="116" t="s">
        <v>91</v>
      </c>
      <c r="E57" s="116"/>
      <c r="F57" s="116"/>
      <c r="G57" s="116"/>
      <c r="H57" s="116"/>
      <c r="I57" s="117"/>
      <c r="J57" s="116" t="s">
        <v>92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Gastrotechnologie'!J30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84</v>
      </c>
      <c r="AR57" s="120"/>
      <c r="AS57" s="121">
        <v>0</v>
      </c>
      <c r="AT57" s="122">
        <f>ROUND(SUM(AV57:AW57),2)</f>
        <v>0</v>
      </c>
      <c r="AU57" s="123">
        <f>'03 - Gastrotechnologie'!P79</f>
        <v>0</v>
      </c>
      <c r="AV57" s="122">
        <f>'03 - Gastrotechnologie'!J33</f>
        <v>0</v>
      </c>
      <c r="AW57" s="122">
        <f>'03 - Gastrotechnologie'!J34</f>
        <v>0</v>
      </c>
      <c r="AX57" s="122">
        <f>'03 - Gastrotechnologie'!J35</f>
        <v>0</v>
      </c>
      <c r="AY57" s="122">
        <f>'03 - Gastrotechnologie'!J36</f>
        <v>0</v>
      </c>
      <c r="AZ57" s="122">
        <f>'03 - Gastrotechnologie'!F33</f>
        <v>0</v>
      </c>
      <c r="BA57" s="122">
        <f>'03 - Gastrotechnologie'!F34</f>
        <v>0</v>
      </c>
      <c r="BB57" s="122">
        <f>'03 - Gastrotechnologie'!F35</f>
        <v>0</v>
      </c>
      <c r="BC57" s="122">
        <f>'03 - Gastrotechnologie'!F36</f>
        <v>0</v>
      </c>
      <c r="BD57" s="124">
        <f>'03 - Gastrotechnologie'!F37</f>
        <v>0</v>
      </c>
      <c r="BE57" s="7"/>
      <c r="BT57" s="125" t="s">
        <v>85</v>
      </c>
      <c r="BV57" s="125" t="s">
        <v>79</v>
      </c>
      <c r="BW57" s="125" t="s">
        <v>93</v>
      </c>
      <c r="BX57" s="125" t="s">
        <v>5</v>
      </c>
      <c r="CL57" s="125" t="s">
        <v>19</v>
      </c>
      <c r="CM57" s="125" t="s">
        <v>87</v>
      </c>
    </row>
    <row r="58" s="7" customFormat="1" ht="16.5" customHeight="1">
      <c r="A58" s="113" t="s">
        <v>81</v>
      </c>
      <c r="B58" s="114"/>
      <c r="C58" s="115"/>
      <c r="D58" s="116" t="s">
        <v>94</v>
      </c>
      <c r="E58" s="116"/>
      <c r="F58" s="116"/>
      <c r="G58" s="116"/>
      <c r="H58" s="116"/>
      <c r="I58" s="117"/>
      <c r="J58" s="116" t="s">
        <v>95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'VRN - Vedlejší rozpočtové...'!J30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84</v>
      </c>
      <c r="AR58" s="120"/>
      <c r="AS58" s="126">
        <v>0</v>
      </c>
      <c r="AT58" s="127">
        <f>ROUND(SUM(AV58:AW58),2)</f>
        <v>0</v>
      </c>
      <c r="AU58" s="128">
        <f>'VRN - Vedlejší rozpočtové...'!P80</f>
        <v>0</v>
      </c>
      <c r="AV58" s="127">
        <f>'VRN - Vedlejší rozpočtové...'!J33</f>
        <v>0</v>
      </c>
      <c r="AW58" s="127">
        <f>'VRN - Vedlejší rozpočtové...'!J34</f>
        <v>0</v>
      </c>
      <c r="AX58" s="127">
        <f>'VRN - Vedlejší rozpočtové...'!J35</f>
        <v>0</v>
      </c>
      <c r="AY58" s="127">
        <f>'VRN - Vedlejší rozpočtové...'!J36</f>
        <v>0</v>
      </c>
      <c r="AZ58" s="127">
        <f>'VRN - Vedlejší rozpočtové...'!F33</f>
        <v>0</v>
      </c>
      <c r="BA58" s="127">
        <f>'VRN - Vedlejší rozpočtové...'!F34</f>
        <v>0</v>
      </c>
      <c r="BB58" s="127">
        <f>'VRN - Vedlejší rozpočtové...'!F35</f>
        <v>0</v>
      </c>
      <c r="BC58" s="127">
        <f>'VRN - Vedlejší rozpočtové...'!F36</f>
        <v>0</v>
      </c>
      <c r="BD58" s="129">
        <f>'VRN - Vedlejší rozpočtové...'!F37</f>
        <v>0</v>
      </c>
      <c r="BE58" s="7"/>
      <c r="BT58" s="125" t="s">
        <v>85</v>
      </c>
      <c r="BV58" s="125" t="s">
        <v>79</v>
      </c>
      <c r="BW58" s="125" t="s">
        <v>96</v>
      </c>
      <c r="BX58" s="125" t="s">
        <v>5</v>
      </c>
      <c r="CL58" s="125" t="s">
        <v>19</v>
      </c>
      <c r="CM58" s="125" t="s">
        <v>87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u7wPMFnkPQ0vzNalVL9xHOe021dqZW9BERIZ/48MuiiADk2dZydHPJv3vz1a/eeqxaU+Ns+38weshyD43q+9Cg==" hashValue="wtZl8HnJRdljVnE/qz5XmQIq9Xi5wepH5TGcqj4o8ODCOF9XKRizDV4ieBxsvp3DirfU2eVPjnhin3REnyMId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úpravy'!C2" display="/"/>
    <hyperlink ref="A56" location="'02 - Silnoproud'!C2" display="/"/>
    <hyperlink ref="A57" location="'03 - Gastrotechnologie'!C2" display="/"/>
    <hyperlink ref="A5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Částečná rekonstrukce Menzy Jarov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9. 6. 2025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40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ROUND(J96,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ROUND((SUM(BE96:BE308)),  2)</f>
        <v>0</v>
      </c>
      <c r="G33" s="40"/>
      <c r="H33" s="40"/>
      <c r="I33" s="150">
        <v>0.20999999999999999</v>
      </c>
      <c r="J33" s="149">
        <f>ROUND(((SUM(BE96:BE308))*I33),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ROUND((SUM(BF96:BF308)),  2)</f>
        <v>0</v>
      </c>
      <c r="G34" s="40"/>
      <c r="H34" s="40"/>
      <c r="I34" s="150">
        <v>0.12</v>
      </c>
      <c r="J34" s="149">
        <f>ROUND(((SUM(BF96:BF308))*I34),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ROUND((SUM(BG96:BG308)),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ROUND((SUM(BH96:BH308)),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ROUND((SUM(BI96:BI308)),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Částečná rekonstrukce Menzy Jarov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Jeseniova 2769/208, 13000 Praha 3 - Žižkov</v>
      </c>
      <c r="G52" s="42"/>
      <c r="H52" s="42"/>
      <c r="I52" s="34" t="s">
        <v>23</v>
      </c>
      <c r="J52" s="74" t="str">
        <f>IF(J12="","",J12)</f>
        <v>9. 6. 2025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Správa účelových zařízení VŠE v Praze</v>
      </c>
      <c r="G54" s="42"/>
      <c r="H54" s="42"/>
      <c r="I54" s="34" t="s">
        <v>33</v>
      </c>
      <c r="J54" s="38" t="str">
        <f>E21</f>
        <v>DROBNÝ ARCHITECTS,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Jaroslav Stolička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J99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J115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J116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J121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J129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J133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112</v>
      </c>
      <c r="E68" s="176"/>
      <c r="F68" s="176"/>
      <c r="G68" s="176"/>
      <c r="H68" s="176"/>
      <c r="I68" s="176"/>
      <c r="J68" s="177">
        <f>J145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113</v>
      </c>
      <c r="E69" s="170"/>
      <c r="F69" s="170"/>
      <c r="G69" s="170"/>
      <c r="H69" s="170"/>
      <c r="I69" s="170"/>
      <c r="J69" s="171">
        <f>J148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114</v>
      </c>
      <c r="E70" s="176"/>
      <c r="F70" s="176"/>
      <c r="G70" s="176"/>
      <c r="H70" s="176"/>
      <c r="I70" s="176"/>
      <c r="J70" s="177">
        <f>J149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115</v>
      </c>
      <c r="E71" s="176"/>
      <c r="F71" s="176"/>
      <c r="G71" s="176"/>
      <c r="H71" s="176"/>
      <c r="I71" s="176"/>
      <c r="J71" s="177">
        <f>J167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116</v>
      </c>
      <c r="E72" s="176"/>
      <c r="F72" s="176"/>
      <c r="G72" s="176"/>
      <c r="H72" s="176"/>
      <c r="I72" s="176"/>
      <c r="J72" s="177">
        <f>J181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117</v>
      </c>
      <c r="E73" s="176"/>
      <c r="F73" s="176"/>
      <c r="G73" s="176"/>
      <c r="H73" s="176"/>
      <c r="I73" s="176"/>
      <c r="J73" s="177">
        <f>J186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118</v>
      </c>
      <c r="E74" s="176"/>
      <c r="F74" s="176"/>
      <c r="G74" s="176"/>
      <c r="H74" s="176"/>
      <c r="I74" s="176"/>
      <c r="J74" s="177">
        <f>J235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119</v>
      </c>
      <c r="E75" s="176"/>
      <c r="F75" s="176"/>
      <c r="G75" s="176"/>
      <c r="H75" s="176"/>
      <c r="I75" s="176"/>
      <c r="J75" s="177">
        <f>J251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120</v>
      </c>
      <c r="E76" s="176"/>
      <c r="F76" s="176"/>
      <c r="G76" s="176"/>
      <c r="H76" s="176"/>
      <c r="I76" s="176"/>
      <c r="J76" s="177">
        <f>J295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121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62" t="str">
        <f>E7</f>
        <v>Částečná rekonstrukce Menzy Jarov</v>
      </c>
      <c r="F86" s="34"/>
      <c r="G86" s="34"/>
      <c r="H86" s="34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98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01 - Stavební úpravy</v>
      </c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>Jeseniova 2769/208, 13000 Praha 3 - Žižkov</v>
      </c>
      <c r="G90" s="42"/>
      <c r="H90" s="42"/>
      <c r="I90" s="34" t="s">
        <v>23</v>
      </c>
      <c r="J90" s="74" t="str">
        <f>IF(J12="","",J12)</f>
        <v>9. 6. 2025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5.65" customHeight="1">
      <c r="A92" s="40"/>
      <c r="B92" s="41"/>
      <c r="C92" s="34" t="s">
        <v>25</v>
      </c>
      <c r="D92" s="42"/>
      <c r="E92" s="42"/>
      <c r="F92" s="29" t="str">
        <f>E15</f>
        <v>Správa účelových zařízení VŠE v Praze</v>
      </c>
      <c r="G92" s="42"/>
      <c r="H92" s="42"/>
      <c r="I92" s="34" t="s">
        <v>33</v>
      </c>
      <c r="J92" s="38" t="str">
        <f>E21</f>
        <v>DROBNÝ ARCHITECTS, s.r.o.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31</v>
      </c>
      <c r="D93" s="42"/>
      <c r="E93" s="42"/>
      <c r="F93" s="29" t="str">
        <f>IF(E18="","",E18)</f>
        <v>Vyplň údaj</v>
      </c>
      <c r="G93" s="42"/>
      <c r="H93" s="42"/>
      <c r="I93" s="34" t="s">
        <v>38</v>
      </c>
      <c r="J93" s="38" t="str">
        <f>E24</f>
        <v>Ing. Jaroslav Stolička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9"/>
      <c r="B95" s="180"/>
      <c r="C95" s="181" t="s">
        <v>122</v>
      </c>
      <c r="D95" s="182" t="s">
        <v>62</v>
      </c>
      <c r="E95" s="182" t="s">
        <v>58</v>
      </c>
      <c r="F95" s="182" t="s">
        <v>59</v>
      </c>
      <c r="G95" s="182" t="s">
        <v>123</v>
      </c>
      <c r="H95" s="182" t="s">
        <v>124</v>
      </c>
      <c r="I95" s="182" t="s">
        <v>125</v>
      </c>
      <c r="J95" s="182" t="s">
        <v>102</v>
      </c>
      <c r="K95" s="183" t="s">
        <v>126</v>
      </c>
      <c r="L95" s="184"/>
      <c r="M95" s="94" t="s">
        <v>19</v>
      </c>
      <c r="N95" s="95" t="s">
        <v>47</v>
      </c>
      <c r="O95" s="95" t="s">
        <v>127</v>
      </c>
      <c r="P95" s="95" t="s">
        <v>128</v>
      </c>
      <c r="Q95" s="95" t="s">
        <v>129</v>
      </c>
      <c r="R95" s="95" t="s">
        <v>130</v>
      </c>
      <c r="S95" s="95" t="s">
        <v>131</v>
      </c>
      <c r="T95" s="96" t="s">
        <v>132</v>
      </c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="2" customFormat="1" ht="22.8" customHeight="1">
      <c r="A96" s="40"/>
      <c r="B96" s="41"/>
      <c r="C96" s="101" t="s">
        <v>133</v>
      </c>
      <c r="D96" s="42"/>
      <c r="E96" s="42"/>
      <c r="F96" s="42"/>
      <c r="G96" s="42"/>
      <c r="H96" s="42"/>
      <c r="I96" s="42"/>
      <c r="J96" s="185">
        <f>BK96</f>
        <v>0</v>
      </c>
      <c r="K96" s="42"/>
      <c r="L96" s="46"/>
      <c r="M96" s="97"/>
      <c r="N96" s="186"/>
      <c r="O96" s="98"/>
      <c r="P96" s="187">
        <f>P97+P148</f>
        <v>0</v>
      </c>
      <c r="Q96" s="98"/>
      <c r="R96" s="187">
        <f>R97+R148</f>
        <v>3.6396844600000002</v>
      </c>
      <c r="S96" s="98"/>
      <c r="T96" s="188">
        <f>T97+T148</f>
        <v>3.1418965000000001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76</v>
      </c>
      <c r="AU96" s="19" t="s">
        <v>103</v>
      </c>
      <c r="BK96" s="189">
        <f>BK97+BK148</f>
        <v>0</v>
      </c>
    </row>
    <row r="97" s="12" customFormat="1" ht="25.92" customHeight="1">
      <c r="A97" s="12"/>
      <c r="B97" s="190"/>
      <c r="C97" s="191"/>
      <c r="D97" s="192" t="s">
        <v>76</v>
      </c>
      <c r="E97" s="193" t="s">
        <v>134</v>
      </c>
      <c r="F97" s="193" t="s">
        <v>135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P98+P115+P133+P145</f>
        <v>0</v>
      </c>
      <c r="Q97" s="198"/>
      <c r="R97" s="199">
        <f>R98+R115+R133+R145</f>
        <v>0.038722820000000005</v>
      </c>
      <c r="S97" s="198"/>
      <c r="T97" s="200">
        <f>T98+T115+T133+T145</f>
        <v>0.69880799999999998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85</v>
      </c>
      <c r="AT97" s="202" t="s">
        <v>76</v>
      </c>
      <c r="AU97" s="202" t="s">
        <v>77</v>
      </c>
      <c r="AY97" s="201" t="s">
        <v>136</v>
      </c>
      <c r="BK97" s="203">
        <f>BK98+BK115+BK133+BK145</f>
        <v>0</v>
      </c>
    </row>
    <row r="98" s="12" customFormat="1" ht="22.8" customHeight="1">
      <c r="A98" s="12"/>
      <c r="B98" s="190"/>
      <c r="C98" s="191"/>
      <c r="D98" s="192" t="s">
        <v>76</v>
      </c>
      <c r="E98" s="204" t="s">
        <v>137</v>
      </c>
      <c r="F98" s="204" t="s">
        <v>138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P99</f>
        <v>0</v>
      </c>
      <c r="Q98" s="198"/>
      <c r="R98" s="199">
        <f>R99</f>
        <v>0.031410420000000001</v>
      </c>
      <c r="S98" s="198"/>
      <c r="T98" s="200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85</v>
      </c>
      <c r="AT98" s="202" t="s">
        <v>76</v>
      </c>
      <c r="AU98" s="202" t="s">
        <v>85</v>
      </c>
      <c r="AY98" s="201" t="s">
        <v>136</v>
      </c>
      <c r="BK98" s="203">
        <f>BK99</f>
        <v>0</v>
      </c>
    </row>
    <row r="99" s="12" customFormat="1" ht="20.88" customHeight="1">
      <c r="A99" s="12"/>
      <c r="B99" s="190"/>
      <c r="C99" s="191"/>
      <c r="D99" s="192" t="s">
        <v>76</v>
      </c>
      <c r="E99" s="204" t="s">
        <v>139</v>
      </c>
      <c r="F99" s="204" t="s">
        <v>140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SUM(P100:P114)</f>
        <v>0</v>
      </c>
      <c r="Q99" s="198"/>
      <c r="R99" s="199">
        <f>SUM(R100:R114)</f>
        <v>0.031410420000000001</v>
      </c>
      <c r="S99" s="198"/>
      <c r="T99" s="200">
        <f>SUM(T100:T114)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85</v>
      </c>
      <c r="AT99" s="202" t="s">
        <v>76</v>
      </c>
      <c r="AU99" s="202" t="s">
        <v>87</v>
      </c>
      <c r="AY99" s="201" t="s">
        <v>136</v>
      </c>
      <c r="BK99" s="203">
        <f>SUM(BK100:BK114)</f>
        <v>0</v>
      </c>
    </row>
    <row r="100" s="2" customFormat="1" ht="33" customHeight="1">
      <c r="A100" s="40"/>
      <c r="B100" s="41"/>
      <c r="C100" s="206" t="s">
        <v>85</v>
      </c>
      <c r="D100" s="206" t="s">
        <v>141</v>
      </c>
      <c r="E100" s="207" t="s">
        <v>142</v>
      </c>
      <c r="F100" s="208" t="s">
        <v>143</v>
      </c>
      <c r="G100" s="209" t="s">
        <v>144</v>
      </c>
      <c r="H100" s="210">
        <v>0.93400000000000005</v>
      </c>
      <c r="I100" s="211"/>
      <c r="J100" s="212">
        <f>ROUND(I100*H100,2)</f>
        <v>0</v>
      </c>
      <c r="K100" s="208" t="s">
        <v>145</v>
      </c>
      <c r="L100" s="46"/>
      <c r="M100" s="213" t="s">
        <v>19</v>
      </c>
      <c r="N100" s="214" t="s">
        <v>48</v>
      </c>
      <c r="O100" s="86"/>
      <c r="P100" s="215">
        <f>O100*H100</f>
        <v>0</v>
      </c>
      <c r="Q100" s="215">
        <v>0.0073499999999999998</v>
      </c>
      <c r="R100" s="215">
        <f>Q100*H100</f>
        <v>0.0068649000000000002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146</v>
      </c>
      <c r="AT100" s="217" t="s">
        <v>141</v>
      </c>
      <c r="AU100" s="217" t="s">
        <v>147</v>
      </c>
      <c r="AY100" s="19" t="s">
        <v>136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85</v>
      </c>
      <c r="BK100" s="218">
        <f>ROUND(I100*H100,2)</f>
        <v>0</v>
      </c>
      <c r="BL100" s="19" t="s">
        <v>146</v>
      </c>
      <c r="BM100" s="217" t="s">
        <v>148</v>
      </c>
    </row>
    <row r="101" s="2" customFormat="1">
      <c r="A101" s="40"/>
      <c r="B101" s="41"/>
      <c r="C101" s="42"/>
      <c r="D101" s="219" t="s">
        <v>149</v>
      </c>
      <c r="E101" s="42"/>
      <c r="F101" s="220" t="s">
        <v>150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149</v>
      </c>
      <c r="AU101" s="19" t="s">
        <v>147</v>
      </c>
    </row>
    <row r="102" s="13" customFormat="1">
      <c r="A102" s="13"/>
      <c r="B102" s="224"/>
      <c r="C102" s="225"/>
      <c r="D102" s="226" t="s">
        <v>151</v>
      </c>
      <c r="E102" s="227" t="s">
        <v>19</v>
      </c>
      <c r="F102" s="228" t="s">
        <v>152</v>
      </c>
      <c r="G102" s="225"/>
      <c r="H102" s="229">
        <v>0.29999999999999999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151</v>
      </c>
      <c r="AU102" s="235" t="s">
        <v>147</v>
      </c>
      <c r="AV102" s="13" t="s">
        <v>87</v>
      </c>
      <c r="AW102" s="13" t="s">
        <v>37</v>
      </c>
      <c r="AX102" s="13" t="s">
        <v>77</v>
      </c>
      <c r="AY102" s="235" t="s">
        <v>136</v>
      </c>
    </row>
    <row r="103" s="13" customFormat="1">
      <c r="A103" s="13"/>
      <c r="B103" s="224"/>
      <c r="C103" s="225"/>
      <c r="D103" s="226" t="s">
        <v>151</v>
      </c>
      <c r="E103" s="227" t="s">
        <v>19</v>
      </c>
      <c r="F103" s="228" t="s">
        <v>153</v>
      </c>
      <c r="G103" s="225"/>
      <c r="H103" s="229">
        <v>0.63400000000000001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151</v>
      </c>
      <c r="AU103" s="235" t="s">
        <v>147</v>
      </c>
      <c r="AV103" s="13" t="s">
        <v>87</v>
      </c>
      <c r="AW103" s="13" t="s">
        <v>37</v>
      </c>
      <c r="AX103" s="13" t="s">
        <v>77</v>
      </c>
      <c r="AY103" s="235" t="s">
        <v>136</v>
      </c>
    </row>
    <row r="104" s="14" customFormat="1">
      <c r="A104" s="14"/>
      <c r="B104" s="236"/>
      <c r="C104" s="237"/>
      <c r="D104" s="226" t="s">
        <v>151</v>
      </c>
      <c r="E104" s="238" t="s">
        <v>19</v>
      </c>
      <c r="F104" s="239" t="s">
        <v>154</v>
      </c>
      <c r="G104" s="237"/>
      <c r="H104" s="240">
        <v>0.93399999999999994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151</v>
      </c>
      <c r="AU104" s="246" t="s">
        <v>147</v>
      </c>
      <c r="AV104" s="14" t="s">
        <v>146</v>
      </c>
      <c r="AW104" s="14" t="s">
        <v>37</v>
      </c>
      <c r="AX104" s="14" t="s">
        <v>85</v>
      </c>
      <c r="AY104" s="246" t="s">
        <v>136</v>
      </c>
    </row>
    <row r="105" s="2" customFormat="1" ht="44.25" customHeight="1">
      <c r="A105" s="40"/>
      <c r="B105" s="41"/>
      <c r="C105" s="206" t="s">
        <v>87</v>
      </c>
      <c r="D105" s="206" t="s">
        <v>141</v>
      </c>
      <c r="E105" s="207" t="s">
        <v>155</v>
      </c>
      <c r="F105" s="208" t="s">
        <v>156</v>
      </c>
      <c r="G105" s="209" t="s">
        <v>144</v>
      </c>
      <c r="H105" s="210">
        <v>0.93400000000000005</v>
      </c>
      <c r="I105" s="211"/>
      <c r="J105" s="212">
        <f>ROUND(I105*H105,2)</f>
        <v>0</v>
      </c>
      <c r="K105" s="208" t="s">
        <v>145</v>
      </c>
      <c r="L105" s="46"/>
      <c r="M105" s="213" t="s">
        <v>19</v>
      </c>
      <c r="N105" s="214" t="s">
        <v>48</v>
      </c>
      <c r="O105" s="86"/>
      <c r="P105" s="215">
        <f>O105*H105</f>
        <v>0</v>
      </c>
      <c r="Q105" s="215">
        <v>0.018380000000000001</v>
      </c>
      <c r="R105" s="215">
        <f>Q105*H105</f>
        <v>0.017166920000000002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146</v>
      </c>
      <c r="AT105" s="217" t="s">
        <v>141</v>
      </c>
      <c r="AU105" s="217" t="s">
        <v>147</v>
      </c>
      <c r="AY105" s="19" t="s">
        <v>136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85</v>
      </c>
      <c r="BK105" s="218">
        <f>ROUND(I105*H105,2)</f>
        <v>0</v>
      </c>
      <c r="BL105" s="19" t="s">
        <v>146</v>
      </c>
      <c r="BM105" s="217" t="s">
        <v>157</v>
      </c>
    </row>
    <row r="106" s="2" customFormat="1">
      <c r="A106" s="40"/>
      <c r="B106" s="41"/>
      <c r="C106" s="42"/>
      <c r="D106" s="219" t="s">
        <v>149</v>
      </c>
      <c r="E106" s="42"/>
      <c r="F106" s="220" t="s">
        <v>158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149</v>
      </c>
      <c r="AU106" s="19" t="s">
        <v>147</v>
      </c>
    </row>
    <row r="107" s="13" customFormat="1">
      <c r="A107" s="13"/>
      <c r="B107" s="224"/>
      <c r="C107" s="225"/>
      <c r="D107" s="226" t="s">
        <v>151</v>
      </c>
      <c r="E107" s="227" t="s">
        <v>19</v>
      </c>
      <c r="F107" s="228" t="s">
        <v>152</v>
      </c>
      <c r="G107" s="225"/>
      <c r="H107" s="229">
        <v>0.29999999999999999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151</v>
      </c>
      <c r="AU107" s="235" t="s">
        <v>147</v>
      </c>
      <c r="AV107" s="13" t="s">
        <v>87</v>
      </c>
      <c r="AW107" s="13" t="s">
        <v>37</v>
      </c>
      <c r="AX107" s="13" t="s">
        <v>77</v>
      </c>
      <c r="AY107" s="235" t="s">
        <v>136</v>
      </c>
    </row>
    <row r="108" s="13" customFormat="1">
      <c r="A108" s="13"/>
      <c r="B108" s="224"/>
      <c r="C108" s="225"/>
      <c r="D108" s="226" t="s">
        <v>151</v>
      </c>
      <c r="E108" s="227" t="s">
        <v>19</v>
      </c>
      <c r="F108" s="228" t="s">
        <v>153</v>
      </c>
      <c r="G108" s="225"/>
      <c r="H108" s="229">
        <v>0.63400000000000001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151</v>
      </c>
      <c r="AU108" s="235" t="s">
        <v>147</v>
      </c>
      <c r="AV108" s="13" t="s">
        <v>87</v>
      </c>
      <c r="AW108" s="13" t="s">
        <v>37</v>
      </c>
      <c r="AX108" s="13" t="s">
        <v>77</v>
      </c>
      <c r="AY108" s="235" t="s">
        <v>136</v>
      </c>
    </row>
    <row r="109" s="14" customFormat="1">
      <c r="A109" s="14"/>
      <c r="B109" s="236"/>
      <c r="C109" s="237"/>
      <c r="D109" s="226" t="s">
        <v>151</v>
      </c>
      <c r="E109" s="238" t="s">
        <v>19</v>
      </c>
      <c r="F109" s="239" t="s">
        <v>154</v>
      </c>
      <c r="G109" s="237"/>
      <c r="H109" s="240">
        <v>0.93399999999999994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151</v>
      </c>
      <c r="AU109" s="246" t="s">
        <v>147</v>
      </c>
      <c r="AV109" s="14" t="s">
        <v>146</v>
      </c>
      <c r="AW109" s="14" t="s">
        <v>37</v>
      </c>
      <c r="AX109" s="14" t="s">
        <v>85</v>
      </c>
      <c r="AY109" s="246" t="s">
        <v>136</v>
      </c>
    </row>
    <row r="110" s="2" customFormat="1" ht="44.25" customHeight="1">
      <c r="A110" s="40"/>
      <c r="B110" s="41"/>
      <c r="C110" s="206" t="s">
        <v>147</v>
      </c>
      <c r="D110" s="206" t="s">
        <v>141</v>
      </c>
      <c r="E110" s="207" t="s">
        <v>159</v>
      </c>
      <c r="F110" s="208" t="s">
        <v>160</v>
      </c>
      <c r="G110" s="209" t="s">
        <v>144</v>
      </c>
      <c r="H110" s="210">
        <v>0.93400000000000005</v>
      </c>
      <c r="I110" s="211"/>
      <c r="J110" s="212">
        <f>ROUND(I110*H110,2)</f>
        <v>0</v>
      </c>
      <c r="K110" s="208" t="s">
        <v>145</v>
      </c>
      <c r="L110" s="46"/>
      <c r="M110" s="213" t="s">
        <v>19</v>
      </c>
      <c r="N110" s="214" t="s">
        <v>48</v>
      </c>
      <c r="O110" s="86"/>
      <c r="P110" s="215">
        <f>O110*H110</f>
        <v>0</v>
      </c>
      <c r="Q110" s="215">
        <v>0.0079000000000000008</v>
      </c>
      <c r="R110" s="215">
        <f>Q110*H110</f>
        <v>0.0073786000000000008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146</v>
      </c>
      <c r="AT110" s="217" t="s">
        <v>141</v>
      </c>
      <c r="AU110" s="217" t="s">
        <v>147</v>
      </c>
      <c r="AY110" s="19" t="s">
        <v>136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85</v>
      </c>
      <c r="BK110" s="218">
        <f>ROUND(I110*H110,2)</f>
        <v>0</v>
      </c>
      <c r="BL110" s="19" t="s">
        <v>146</v>
      </c>
      <c r="BM110" s="217" t="s">
        <v>161</v>
      </c>
    </row>
    <row r="111" s="2" customFormat="1">
      <c r="A111" s="40"/>
      <c r="B111" s="41"/>
      <c r="C111" s="42"/>
      <c r="D111" s="219" t="s">
        <v>149</v>
      </c>
      <c r="E111" s="42"/>
      <c r="F111" s="220" t="s">
        <v>162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149</v>
      </c>
      <c r="AU111" s="19" t="s">
        <v>147</v>
      </c>
    </row>
    <row r="112" s="13" customFormat="1">
      <c r="A112" s="13"/>
      <c r="B112" s="224"/>
      <c r="C112" s="225"/>
      <c r="D112" s="226" t="s">
        <v>151</v>
      </c>
      <c r="E112" s="227" t="s">
        <v>19</v>
      </c>
      <c r="F112" s="228" t="s">
        <v>152</v>
      </c>
      <c r="G112" s="225"/>
      <c r="H112" s="229">
        <v>0.29999999999999999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151</v>
      </c>
      <c r="AU112" s="235" t="s">
        <v>147</v>
      </c>
      <c r="AV112" s="13" t="s">
        <v>87</v>
      </c>
      <c r="AW112" s="13" t="s">
        <v>37</v>
      </c>
      <c r="AX112" s="13" t="s">
        <v>77</v>
      </c>
      <c r="AY112" s="235" t="s">
        <v>136</v>
      </c>
    </row>
    <row r="113" s="13" customFormat="1">
      <c r="A113" s="13"/>
      <c r="B113" s="224"/>
      <c r="C113" s="225"/>
      <c r="D113" s="226" t="s">
        <v>151</v>
      </c>
      <c r="E113" s="227" t="s">
        <v>19</v>
      </c>
      <c r="F113" s="228" t="s">
        <v>153</v>
      </c>
      <c r="G113" s="225"/>
      <c r="H113" s="229">
        <v>0.63400000000000001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151</v>
      </c>
      <c r="AU113" s="235" t="s">
        <v>147</v>
      </c>
      <c r="AV113" s="13" t="s">
        <v>87</v>
      </c>
      <c r="AW113" s="13" t="s">
        <v>37</v>
      </c>
      <c r="AX113" s="13" t="s">
        <v>77</v>
      </c>
      <c r="AY113" s="235" t="s">
        <v>136</v>
      </c>
    </row>
    <row r="114" s="14" customFormat="1">
      <c r="A114" s="14"/>
      <c r="B114" s="236"/>
      <c r="C114" s="237"/>
      <c r="D114" s="226" t="s">
        <v>151</v>
      </c>
      <c r="E114" s="238" t="s">
        <v>19</v>
      </c>
      <c r="F114" s="239" t="s">
        <v>154</v>
      </c>
      <c r="G114" s="237"/>
      <c r="H114" s="240">
        <v>0.93399999999999994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151</v>
      </c>
      <c r="AU114" s="246" t="s">
        <v>147</v>
      </c>
      <c r="AV114" s="14" t="s">
        <v>146</v>
      </c>
      <c r="AW114" s="14" t="s">
        <v>37</v>
      </c>
      <c r="AX114" s="14" t="s">
        <v>85</v>
      </c>
      <c r="AY114" s="246" t="s">
        <v>136</v>
      </c>
    </row>
    <row r="115" s="12" customFormat="1" ht="22.8" customHeight="1">
      <c r="A115" s="12"/>
      <c r="B115" s="190"/>
      <c r="C115" s="191"/>
      <c r="D115" s="192" t="s">
        <v>76</v>
      </c>
      <c r="E115" s="204" t="s">
        <v>163</v>
      </c>
      <c r="F115" s="204" t="s">
        <v>164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P116+P121+P129</f>
        <v>0</v>
      </c>
      <c r="Q115" s="198"/>
      <c r="R115" s="199">
        <f>R116+R121+R129</f>
        <v>0.007312400000000001</v>
      </c>
      <c r="S115" s="198"/>
      <c r="T115" s="200">
        <f>T116+T121+T129</f>
        <v>0.69880799999999998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85</v>
      </c>
      <c r="AT115" s="202" t="s">
        <v>76</v>
      </c>
      <c r="AU115" s="202" t="s">
        <v>85</v>
      </c>
      <c r="AY115" s="201" t="s">
        <v>136</v>
      </c>
      <c r="BK115" s="203">
        <f>BK116+BK121+BK129</f>
        <v>0</v>
      </c>
    </row>
    <row r="116" s="12" customFormat="1" ht="20.88" customHeight="1">
      <c r="A116" s="12"/>
      <c r="B116" s="190"/>
      <c r="C116" s="191"/>
      <c r="D116" s="192" t="s">
        <v>76</v>
      </c>
      <c r="E116" s="204" t="s">
        <v>165</v>
      </c>
      <c r="F116" s="204" t="s">
        <v>166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SUM(P117:P120)</f>
        <v>0</v>
      </c>
      <c r="Q116" s="198"/>
      <c r="R116" s="199">
        <f>SUM(R117:R120)</f>
        <v>0</v>
      </c>
      <c r="S116" s="198"/>
      <c r="T116" s="200">
        <f>SUM(T117:T120)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85</v>
      </c>
      <c r="AT116" s="202" t="s">
        <v>76</v>
      </c>
      <c r="AU116" s="202" t="s">
        <v>87</v>
      </c>
      <c r="AY116" s="201" t="s">
        <v>136</v>
      </c>
      <c r="BK116" s="203">
        <f>SUM(BK117:BK120)</f>
        <v>0</v>
      </c>
    </row>
    <row r="117" s="2" customFormat="1" ht="37.8" customHeight="1">
      <c r="A117" s="40"/>
      <c r="B117" s="41"/>
      <c r="C117" s="206" t="s">
        <v>146</v>
      </c>
      <c r="D117" s="206" t="s">
        <v>141</v>
      </c>
      <c r="E117" s="207" t="s">
        <v>167</v>
      </c>
      <c r="F117" s="208" t="s">
        <v>168</v>
      </c>
      <c r="G117" s="209" t="s">
        <v>144</v>
      </c>
      <c r="H117" s="210">
        <v>182.81</v>
      </c>
      <c r="I117" s="211"/>
      <c r="J117" s="212">
        <f>ROUND(I117*H117,2)</f>
        <v>0</v>
      </c>
      <c r="K117" s="208" t="s">
        <v>145</v>
      </c>
      <c r="L117" s="46"/>
      <c r="M117" s="213" t="s">
        <v>19</v>
      </c>
      <c r="N117" s="214" t="s">
        <v>48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146</v>
      </c>
      <c r="AT117" s="217" t="s">
        <v>141</v>
      </c>
      <c r="AU117" s="217" t="s">
        <v>147</v>
      </c>
      <c r="AY117" s="19" t="s">
        <v>136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85</v>
      </c>
      <c r="BK117" s="218">
        <f>ROUND(I117*H117,2)</f>
        <v>0</v>
      </c>
      <c r="BL117" s="19" t="s">
        <v>146</v>
      </c>
      <c r="BM117" s="217" t="s">
        <v>169</v>
      </c>
    </row>
    <row r="118" s="2" customFormat="1">
      <c r="A118" s="40"/>
      <c r="B118" s="41"/>
      <c r="C118" s="42"/>
      <c r="D118" s="219" t="s">
        <v>149</v>
      </c>
      <c r="E118" s="42"/>
      <c r="F118" s="220" t="s">
        <v>170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149</v>
      </c>
      <c r="AU118" s="19" t="s">
        <v>147</v>
      </c>
    </row>
    <row r="119" s="13" customFormat="1">
      <c r="A119" s="13"/>
      <c r="B119" s="224"/>
      <c r="C119" s="225"/>
      <c r="D119" s="226" t="s">
        <v>151</v>
      </c>
      <c r="E119" s="227" t="s">
        <v>19</v>
      </c>
      <c r="F119" s="228" t="s">
        <v>171</v>
      </c>
      <c r="G119" s="225"/>
      <c r="H119" s="229">
        <v>182.81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151</v>
      </c>
      <c r="AU119" s="235" t="s">
        <v>147</v>
      </c>
      <c r="AV119" s="13" t="s">
        <v>87</v>
      </c>
      <c r="AW119" s="13" t="s">
        <v>37</v>
      </c>
      <c r="AX119" s="13" t="s">
        <v>77</v>
      </c>
      <c r="AY119" s="235" t="s">
        <v>136</v>
      </c>
    </row>
    <row r="120" s="14" customFormat="1">
      <c r="A120" s="14"/>
      <c r="B120" s="236"/>
      <c r="C120" s="237"/>
      <c r="D120" s="226" t="s">
        <v>151</v>
      </c>
      <c r="E120" s="238" t="s">
        <v>19</v>
      </c>
      <c r="F120" s="239" t="s">
        <v>154</v>
      </c>
      <c r="G120" s="237"/>
      <c r="H120" s="240">
        <v>182.81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151</v>
      </c>
      <c r="AU120" s="246" t="s">
        <v>147</v>
      </c>
      <c r="AV120" s="14" t="s">
        <v>146</v>
      </c>
      <c r="AW120" s="14" t="s">
        <v>37</v>
      </c>
      <c r="AX120" s="14" t="s">
        <v>85</v>
      </c>
      <c r="AY120" s="246" t="s">
        <v>136</v>
      </c>
    </row>
    <row r="121" s="12" customFormat="1" ht="20.88" customHeight="1">
      <c r="A121" s="12"/>
      <c r="B121" s="190"/>
      <c r="C121" s="191"/>
      <c r="D121" s="192" t="s">
        <v>76</v>
      </c>
      <c r="E121" s="204" t="s">
        <v>172</v>
      </c>
      <c r="F121" s="204" t="s">
        <v>173</v>
      </c>
      <c r="G121" s="191"/>
      <c r="H121" s="191"/>
      <c r="I121" s="194"/>
      <c r="J121" s="205">
        <f>BK121</f>
        <v>0</v>
      </c>
      <c r="K121" s="191"/>
      <c r="L121" s="196"/>
      <c r="M121" s="197"/>
      <c r="N121" s="198"/>
      <c r="O121" s="198"/>
      <c r="P121" s="199">
        <f>SUM(P122:P128)</f>
        <v>0</v>
      </c>
      <c r="Q121" s="198"/>
      <c r="R121" s="199">
        <f>SUM(R122:R128)</f>
        <v>0.007312400000000001</v>
      </c>
      <c r="S121" s="198"/>
      <c r="T121" s="200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85</v>
      </c>
      <c r="AT121" s="202" t="s">
        <v>76</v>
      </c>
      <c r="AU121" s="202" t="s">
        <v>87</v>
      </c>
      <c r="AY121" s="201" t="s">
        <v>136</v>
      </c>
      <c r="BK121" s="203">
        <f>SUM(BK122:BK128)</f>
        <v>0</v>
      </c>
    </row>
    <row r="122" s="2" customFormat="1" ht="37.8" customHeight="1">
      <c r="A122" s="40"/>
      <c r="B122" s="41"/>
      <c r="C122" s="206" t="s">
        <v>174</v>
      </c>
      <c r="D122" s="206" t="s">
        <v>141</v>
      </c>
      <c r="E122" s="207" t="s">
        <v>175</v>
      </c>
      <c r="F122" s="208" t="s">
        <v>176</v>
      </c>
      <c r="G122" s="209" t="s">
        <v>144</v>
      </c>
      <c r="H122" s="210">
        <v>182.81</v>
      </c>
      <c r="I122" s="211"/>
      <c r="J122" s="212">
        <f>ROUND(I122*H122,2)</f>
        <v>0</v>
      </c>
      <c r="K122" s="208" t="s">
        <v>145</v>
      </c>
      <c r="L122" s="46"/>
      <c r="M122" s="213" t="s">
        <v>19</v>
      </c>
      <c r="N122" s="214" t="s">
        <v>48</v>
      </c>
      <c r="O122" s="86"/>
      <c r="P122" s="215">
        <f>O122*H122</f>
        <v>0</v>
      </c>
      <c r="Q122" s="215">
        <v>4.0000000000000003E-05</v>
      </c>
      <c r="R122" s="215">
        <f>Q122*H122</f>
        <v>0.007312400000000001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146</v>
      </c>
      <c r="AT122" s="217" t="s">
        <v>141</v>
      </c>
      <c r="AU122" s="217" t="s">
        <v>147</v>
      </c>
      <c r="AY122" s="19" t="s">
        <v>136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85</v>
      </c>
      <c r="BK122" s="218">
        <f>ROUND(I122*H122,2)</f>
        <v>0</v>
      </c>
      <c r="BL122" s="19" t="s">
        <v>146</v>
      </c>
      <c r="BM122" s="217" t="s">
        <v>177</v>
      </c>
    </row>
    <row r="123" s="2" customFormat="1">
      <c r="A123" s="40"/>
      <c r="B123" s="41"/>
      <c r="C123" s="42"/>
      <c r="D123" s="219" t="s">
        <v>149</v>
      </c>
      <c r="E123" s="42"/>
      <c r="F123" s="220" t="s">
        <v>178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149</v>
      </c>
      <c r="AU123" s="19" t="s">
        <v>147</v>
      </c>
    </row>
    <row r="124" s="13" customFormat="1">
      <c r="A124" s="13"/>
      <c r="B124" s="224"/>
      <c r="C124" s="225"/>
      <c r="D124" s="226" t="s">
        <v>151</v>
      </c>
      <c r="E124" s="227" t="s">
        <v>19</v>
      </c>
      <c r="F124" s="228" t="s">
        <v>171</v>
      </c>
      <c r="G124" s="225"/>
      <c r="H124" s="229">
        <v>182.81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151</v>
      </c>
      <c r="AU124" s="235" t="s">
        <v>147</v>
      </c>
      <c r="AV124" s="13" t="s">
        <v>87</v>
      </c>
      <c r="AW124" s="13" t="s">
        <v>37</v>
      </c>
      <c r="AX124" s="13" t="s">
        <v>77</v>
      </c>
      <c r="AY124" s="235" t="s">
        <v>136</v>
      </c>
    </row>
    <row r="125" s="14" customFormat="1">
      <c r="A125" s="14"/>
      <c r="B125" s="236"/>
      <c r="C125" s="237"/>
      <c r="D125" s="226" t="s">
        <v>151</v>
      </c>
      <c r="E125" s="238" t="s">
        <v>19</v>
      </c>
      <c r="F125" s="239" t="s">
        <v>154</v>
      </c>
      <c r="G125" s="237"/>
      <c r="H125" s="240">
        <v>182.81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151</v>
      </c>
      <c r="AU125" s="246" t="s">
        <v>147</v>
      </c>
      <c r="AV125" s="14" t="s">
        <v>146</v>
      </c>
      <c r="AW125" s="14" t="s">
        <v>37</v>
      </c>
      <c r="AX125" s="14" t="s">
        <v>85</v>
      </c>
      <c r="AY125" s="246" t="s">
        <v>136</v>
      </c>
    </row>
    <row r="126" s="2" customFormat="1" ht="16.5" customHeight="1">
      <c r="A126" s="40"/>
      <c r="B126" s="41"/>
      <c r="C126" s="206" t="s">
        <v>137</v>
      </c>
      <c r="D126" s="206" t="s">
        <v>141</v>
      </c>
      <c r="E126" s="207" t="s">
        <v>179</v>
      </c>
      <c r="F126" s="208" t="s">
        <v>180</v>
      </c>
      <c r="G126" s="209" t="s">
        <v>181</v>
      </c>
      <c r="H126" s="210">
        <v>1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48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146</v>
      </c>
      <c r="AT126" s="217" t="s">
        <v>141</v>
      </c>
      <c r="AU126" s="217" t="s">
        <v>147</v>
      </c>
      <c r="AY126" s="19" t="s">
        <v>136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85</v>
      </c>
      <c r="BK126" s="218">
        <f>ROUND(I126*H126,2)</f>
        <v>0</v>
      </c>
      <c r="BL126" s="19" t="s">
        <v>146</v>
      </c>
      <c r="BM126" s="217" t="s">
        <v>182</v>
      </c>
    </row>
    <row r="127" s="13" customFormat="1">
      <c r="A127" s="13"/>
      <c r="B127" s="224"/>
      <c r="C127" s="225"/>
      <c r="D127" s="226" t="s">
        <v>151</v>
      </c>
      <c r="E127" s="227" t="s">
        <v>19</v>
      </c>
      <c r="F127" s="228" t="s">
        <v>85</v>
      </c>
      <c r="G127" s="225"/>
      <c r="H127" s="229">
        <v>1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151</v>
      </c>
      <c r="AU127" s="235" t="s">
        <v>147</v>
      </c>
      <c r="AV127" s="13" t="s">
        <v>87</v>
      </c>
      <c r="AW127" s="13" t="s">
        <v>37</v>
      </c>
      <c r="AX127" s="13" t="s">
        <v>77</v>
      </c>
      <c r="AY127" s="235" t="s">
        <v>136</v>
      </c>
    </row>
    <row r="128" s="14" customFormat="1">
      <c r="A128" s="14"/>
      <c r="B128" s="236"/>
      <c r="C128" s="237"/>
      <c r="D128" s="226" t="s">
        <v>151</v>
      </c>
      <c r="E128" s="238" t="s">
        <v>19</v>
      </c>
      <c r="F128" s="239" t="s">
        <v>154</v>
      </c>
      <c r="G128" s="237"/>
      <c r="H128" s="240">
        <v>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151</v>
      </c>
      <c r="AU128" s="246" t="s">
        <v>147</v>
      </c>
      <c r="AV128" s="14" t="s">
        <v>146</v>
      </c>
      <c r="AW128" s="14" t="s">
        <v>37</v>
      </c>
      <c r="AX128" s="14" t="s">
        <v>85</v>
      </c>
      <c r="AY128" s="246" t="s">
        <v>136</v>
      </c>
    </row>
    <row r="129" s="12" customFormat="1" ht="20.88" customHeight="1">
      <c r="A129" s="12"/>
      <c r="B129" s="190"/>
      <c r="C129" s="191"/>
      <c r="D129" s="192" t="s">
        <v>76</v>
      </c>
      <c r="E129" s="204" t="s">
        <v>183</v>
      </c>
      <c r="F129" s="204" t="s">
        <v>184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SUM(P130:P132)</f>
        <v>0</v>
      </c>
      <c r="Q129" s="198"/>
      <c r="R129" s="199">
        <f>SUM(R130:R132)</f>
        <v>0</v>
      </c>
      <c r="S129" s="198"/>
      <c r="T129" s="200">
        <f>SUM(T130:T132)</f>
        <v>0.69880799999999998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85</v>
      </c>
      <c r="AT129" s="202" t="s">
        <v>76</v>
      </c>
      <c r="AU129" s="202" t="s">
        <v>87</v>
      </c>
      <c r="AY129" s="201" t="s">
        <v>136</v>
      </c>
      <c r="BK129" s="203">
        <f>SUM(BK130:BK132)</f>
        <v>0</v>
      </c>
    </row>
    <row r="130" s="2" customFormat="1" ht="16.5" customHeight="1">
      <c r="A130" s="40"/>
      <c r="B130" s="41"/>
      <c r="C130" s="206" t="s">
        <v>185</v>
      </c>
      <c r="D130" s="206" t="s">
        <v>141</v>
      </c>
      <c r="E130" s="207" t="s">
        <v>186</v>
      </c>
      <c r="F130" s="208" t="s">
        <v>187</v>
      </c>
      <c r="G130" s="209" t="s">
        <v>144</v>
      </c>
      <c r="H130" s="210">
        <v>10.587999999999999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48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0.066000000000000003</v>
      </c>
      <c r="T130" s="216">
        <f>S130*H130</f>
        <v>0.69880799999999998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146</v>
      </c>
      <c r="AT130" s="217" t="s">
        <v>141</v>
      </c>
      <c r="AU130" s="217" t="s">
        <v>147</v>
      </c>
      <c r="AY130" s="19" t="s">
        <v>136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85</v>
      </c>
      <c r="BK130" s="218">
        <f>ROUND(I130*H130,2)</f>
        <v>0</v>
      </c>
      <c r="BL130" s="19" t="s">
        <v>146</v>
      </c>
      <c r="BM130" s="217" t="s">
        <v>188</v>
      </c>
    </row>
    <row r="131" s="13" customFormat="1">
      <c r="A131" s="13"/>
      <c r="B131" s="224"/>
      <c r="C131" s="225"/>
      <c r="D131" s="226" t="s">
        <v>151</v>
      </c>
      <c r="E131" s="227" t="s">
        <v>19</v>
      </c>
      <c r="F131" s="228" t="s">
        <v>189</v>
      </c>
      <c r="G131" s="225"/>
      <c r="H131" s="229">
        <v>10.587999999999999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151</v>
      </c>
      <c r="AU131" s="235" t="s">
        <v>147</v>
      </c>
      <c r="AV131" s="13" t="s">
        <v>87</v>
      </c>
      <c r="AW131" s="13" t="s">
        <v>37</v>
      </c>
      <c r="AX131" s="13" t="s">
        <v>77</v>
      </c>
      <c r="AY131" s="235" t="s">
        <v>136</v>
      </c>
    </row>
    <row r="132" s="14" customFormat="1">
      <c r="A132" s="14"/>
      <c r="B132" s="236"/>
      <c r="C132" s="237"/>
      <c r="D132" s="226" t="s">
        <v>151</v>
      </c>
      <c r="E132" s="238" t="s">
        <v>19</v>
      </c>
      <c r="F132" s="239" t="s">
        <v>154</v>
      </c>
      <c r="G132" s="237"/>
      <c r="H132" s="240">
        <v>10.587999999999999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151</v>
      </c>
      <c r="AU132" s="246" t="s">
        <v>147</v>
      </c>
      <c r="AV132" s="14" t="s">
        <v>146</v>
      </c>
      <c r="AW132" s="14" t="s">
        <v>37</v>
      </c>
      <c r="AX132" s="14" t="s">
        <v>85</v>
      </c>
      <c r="AY132" s="246" t="s">
        <v>136</v>
      </c>
    </row>
    <row r="133" s="12" customFormat="1" ht="22.8" customHeight="1">
      <c r="A133" s="12"/>
      <c r="B133" s="190"/>
      <c r="C133" s="191"/>
      <c r="D133" s="192" t="s">
        <v>76</v>
      </c>
      <c r="E133" s="204" t="s">
        <v>190</v>
      </c>
      <c r="F133" s="204" t="s">
        <v>191</v>
      </c>
      <c r="G133" s="191"/>
      <c r="H133" s="191"/>
      <c r="I133" s="194"/>
      <c r="J133" s="205">
        <f>BK133</f>
        <v>0</v>
      </c>
      <c r="K133" s="191"/>
      <c r="L133" s="196"/>
      <c r="M133" s="197"/>
      <c r="N133" s="198"/>
      <c r="O133" s="198"/>
      <c r="P133" s="199">
        <f>SUM(P134:P144)</f>
        <v>0</v>
      </c>
      <c r="Q133" s="198"/>
      <c r="R133" s="199">
        <f>SUM(R134:R144)</f>
        <v>0</v>
      </c>
      <c r="S133" s="198"/>
      <c r="T133" s="200">
        <f>SUM(T134:T144)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85</v>
      </c>
      <c r="AT133" s="202" t="s">
        <v>76</v>
      </c>
      <c r="AU133" s="202" t="s">
        <v>85</v>
      </c>
      <c r="AY133" s="201" t="s">
        <v>136</v>
      </c>
      <c r="BK133" s="203">
        <f>SUM(BK134:BK144)</f>
        <v>0</v>
      </c>
    </row>
    <row r="134" s="2" customFormat="1" ht="37.8" customHeight="1">
      <c r="A134" s="40"/>
      <c r="B134" s="41"/>
      <c r="C134" s="206" t="s">
        <v>192</v>
      </c>
      <c r="D134" s="206" t="s">
        <v>141</v>
      </c>
      <c r="E134" s="207" t="s">
        <v>193</v>
      </c>
      <c r="F134" s="208" t="s">
        <v>194</v>
      </c>
      <c r="G134" s="209" t="s">
        <v>195</v>
      </c>
      <c r="H134" s="210">
        <v>3.1419999999999999</v>
      </c>
      <c r="I134" s="211"/>
      <c r="J134" s="212">
        <f>ROUND(I134*H134,2)</f>
        <v>0</v>
      </c>
      <c r="K134" s="208" t="s">
        <v>145</v>
      </c>
      <c r="L134" s="46"/>
      <c r="M134" s="213" t="s">
        <v>19</v>
      </c>
      <c r="N134" s="214" t="s">
        <v>48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146</v>
      </c>
      <c r="AT134" s="217" t="s">
        <v>141</v>
      </c>
      <c r="AU134" s="217" t="s">
        <v>87</v>
      </c>
      <c r="AY134" s="19" t="s">
        <v>136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85</v>
      </c>
      <c r="BK134" s="218">
        <f>ROUND(I134*H134,2)</f>
        <v>0</v>
      </c>
      <c r="BL134" s="19" t="s">
        <v>146</v>
      </c>
      <c r="BM134" s="217" t="s">
        <v>196</v>
      </c>
    </row>
    <row r="135" s="2" customFormat="1">
      <c r="A135" s="40"/>
      <c r="B135" s="41"/>
      <c r="C135" s="42"/>
      <c r="D135" s="219" t="s">
        <v>149</v>
      </c>
      <c r="E135" s="42"/>
      <c r="F135" s="220" t="s">
        <v>197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149</v>
      </c>
      <c r="AU135" s="19" t="s">
        <v>87</v>
      </c>
    </row>
    <row r="136" s="2" customFormat="1" ht="16.5" customHeight="1">
      <c r="A136" s="40"/>
      <c r="B136" s="41"/>
      <c r="C136" s="206" t="s">
        <v>163</v>
      </c>
      <c r="D136" s="206" t="s">
        <v>141</v>
      </c>
      <c r="E136" s="207" t="s">
        <v>198</v>
      </c>
      <c r="F136" s="208" t="s">
        <v>199</v>
      </c>
      <c r="G136" s="209" t="s">
        <v>195</v>
      </c>
      <c r="H136" s="210">
        <v>3.1419999999999999</v>
      </c>
      <c r="I136" s="211"/>
      <c r="J136" s="212">
        <f>ROUND(I136*H136,2)</f>
        <v>0</v>
      </c>
      <c r="K136" s="208" t="s">
        <v>145</v>
      </c>
      <c r="L136" s="46"/>
      <c r="M136" s="213" t="s">
        <v>19</v>
      </c>
      <c r="N136" s="214" t="s">
        <v>48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146</v>
      </c>
      <c r="AT136" s="217" t="s">
        <v>141</v>
      </c>
      <c r="AU136" s="217" t="s">
        <v>87</v>
      </c>
      <c r="AY136" s="19" t="s">
        <v>136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85</v>
      </c>
      <c r="BK136" s="218">
        <f>ROUND(I136*H136,2)</f>
        <v>0</v>
      </c>
      <c r="BL136" s="19" t="s">
        <v>146</v>
      </c>
      <c r="BM136" s="217" t="s">
        <v>200</v>
      </c>
    </row>
    <row r="137" s="2" customFormat="1">
      <c r="A137" s="40"/>
      <c r="B137" s="41"/>
      <c r="C137" s="42"/>
      <c r="D137" s="219" t="s">
        <v>149</v>
      </c>
      <c r="E137" s="42"/>
      <c r="F137" s="220" t="s">
        <v>201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149</v>
      </c>
      <c r="AU137" s="19" t="s">
        <v>87</v>
      </c>
    </row>
    <row r="138" s="2" customFormat="1" ht="33" customHeight="1">
      <c r="A138" s="40"/>
      <c r="B138" s="41"/>
      <c r="C138" s="206" t="s">
        <v>202</v>
      </c>
      <c r="D138" s="206" t="s">
        <v>141</v>
      </c>
      <c r="E138" s="207" t="s">
        <v>203</v>
      </c>
      <c r="F138" s="208" t="s">
        <v>204</v>
      </c>
      <c r="G138" s="209" t="s">
        <v>195</v>
      </c>
      <c r="H138" s="210">
        <v>3.1419999999999999</v>
      </c>
      <c r="I138" s="211"/>
      <c r="J138" s="212">
        <f>ROUND(I138*H138,2)</f>
        <v>0</v>
      </c>
      <c r="K138" s="208" t="s">
        <v>145</v>
      </c>
      <c r="L138" s="46"/>
      <c r="M138" s="213" t="s">
        <v>19</v>
      </c>
      <c r="N138" s="214" t="s">
        <v>48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146</v>
      </c>
      <c r="AT138" s="217" t="s">
        <v>141</v>
      </c>
      <c r="AU138" s="217" t="s">
        <v>87</v>
      </c>
      <c r="AY138" s="19" t="s">
        <v>136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85</v>
      </c>
      <c r="BK138" s="218">
        <f>ROUND(I138*H138,2)</f>
        <v>0</v>
      </c>
      <c r="BL138" s="19" t="s">
        <v>146</v>
      </c>
      <c r="BM138" s="217" t="s">
        <v>205</v>
      </c>
    </row>
    <row r="139" s="2" customFormat="1">
      <c r="A139" s="40"/>
      <c r="B139" s="41"/>
      <c r="C139" s="42"/>
      <c r="D139" s="219" t="s">
        <v>149</v>
      </c>
      <c r="E139" s="42"/>
      <c r="F139" s="220" t="s">
        <v>206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149</v>
      </c>
      <c r="AU139" s="19" t="s">
        <v>87</v>
      </c>
    </row>
    <row r="140" s="2" customFormat="1" ht="24.15" customHeight="1">
      <c r="A140" s="40"/>
      <c r="B140" s="41"/>
      <c r="C140" s="206" t="s">
        <v>207</v>
      </c>
      <c r="D140" s="206" t="s">
        <v>141</v>
      </c>
      <c r="E140" s="207" t="s">
        <v>208</v>
      </c>
      <c r="F140" s="208" t="s">
        <v>209</v>
      </c>
      <c r="G140" s="209" t="s">
        <v>195</v>
      </c>
      <c r="H140" s="210">
        <v>28.277999999999999</v>
      </c>
      <c r="I140" s="211"/>
      <c r="J140" s="212">
        <f>ROUND(I140*H140,2)</f>
        <v>0</v>
      </c>
      <c r="K140" s="208" t="s">
        <v>145</v>
      </c>
      <c r="L140" s="46"/>
      <c r="M140" s="213" t="s">
        <v>19</v>
      </c>
      <c r="N140" s="214" t="s">
        <v>48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146</v>
      </c>
      <c r="AT140" s="217" t="s">
        <v>141</v>
      </c>
      <c r="AU140" s="217" t="s">
        <v>87</v>
      </c>
      <c r="AY140" s="19" t="s">
        <v>136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85</v>
      </c>
      <c r="BK140" s="218">
        <f>ROUND(I140*H140,2)</f>
        <v>0</v>
      </c>
      <c r="BL140" s="19" t="s">
        <v>146</v>
      </c>
      <c r="BM140" s="217" t="s">
        <v>210</v>
      </c>
    </row>
    <row r="141" s="2" customFormat="1">
      <c r="A141" s="40"/>
      <c r="B141" s="41"/>
      <c r="C141" s="42"/>
      <c r="D141" s="219" t="s">
        <v>149</v>
      </c>
      <c r="E141" s="42"/>
      <c r="F141" s="220" t="s">
        <v>211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149</v>
      </c>
      <c r="AU141" s="19" t="s">
        <v>87</v>
      </c>
    </row>
    <row r="142" s="13" customFormat="1">
      <c r="A142" s="13"/>
      <c r="B142" s="224"/>
      <c r="C142" s="225"/>
      <c r="D142" s="226" t="s">
        <v>151</v>
      </c>
      <c r="E142" s="225"/>
      <c r="F142" s="228" t="s">
        <v>212</v>
      </c>
      <c r="G142" s="225"/>
      <c r="H142" s="229">
        <v>28.277999999999999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151</v>
      </c>
      <c r="AU142" s="235" t="s">
        <v>87</v>
      </c>
      <c r="AV142" s="13" t="s">
        <v>87</v>
      </c>
      <c r="AW142" s="13" t="s">
        <v>4</v>
      </c>
      <c r="AX142" s="13" t="s">
        <v>85</v>
      </c>
      <c r="AY142" s="235" t="s">
        <v>136</v>
      </c>
    </row>
    <row r="143" s="2" customFormat="1" ht="49.05" customHeight="1">
      <c r="A143" s="40"/>
      <c r="B143" s="41"/>
      <c r="C143" s="206" t="s">
        <v>8</v>
      </c>
      <c r="D143" s="206" t="s">
        <v>141</v>
      </c>
      <c r="E143" s="207" t="s">
        <v>213</v>
      </c>
      <c r="F143" s="208" t="s">
        <v>214</v>
      </c>
      <c r="G143" s="209" t="s">
        <v>195</v>
      </c>
      <c r="H143" s="210">
        <v>3.1419999999999999</v>
      </c>
      <c r="I143" s="211"/>
      <c r="J143" s="212">
        <f>ROUND(I143*H143,2)</f>
        <v>0</v>
      </c>
      <c r="K143" s="208" t="s">
        <v>145</v>
      </c>
      <c r="L143" s="46"/>
      <c r="M143" s="213" t="s">
        <v>19</v>
      </c>
      <c r="N143" s="214" t="s">
        <v>48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146</v>
      </c>
      <c r="AT143" s="217" t="s">
        <v>141</v>
      </c>
      <c r="AU143" s="217" t="s">
        <v>87</v>
      </c>
      <c r="AY143" s="19" t="s">
        <v>136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85</v>
      </c>
      <c r="BK143" s="218">
        <f>ROUND(I143*H143,2)</f>
        <v>0</v>
      </c>
      <c r="BL143" s="19" t="s">
        <v>146</v>
      </c>
      <c r="BM143" s="217" t="s">
        <v>215</v>
      </c>
    </row>
    <row r="144" s="2" customFormat="1">
      <c r="A144" s="40"/>
      <c r="B144" s="41"/>
      <c r="C144" s="42"/>
      <c r="D144" s="219" t="s">
        <v>149</v>
      </c>
      <c r="E144" s="42"/>
      <c r="F144" s="220" t="s">
        <v>216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149</v>
      </c>
      <c r="AU144" s="19" t="s">
        <v>87</v>
      </c>
    </row>
    <row r="145" s="12" customFormat="1" ht="22.8" customHeight="1">
      <c r="A145" s="12"/>
      <c r="B145" s="190"/>
      <c r="C145" s="191"/>
      <c r="D145" s="192" t="s">
        <v>76</v>
      </c>
      <c r="E145" s="204" t="s">
        <v>217</v>
      </c>
      <c r="F145" s="204" t="s">
        <v>218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SUM(P146:P147)</f>
        <v>0</v>
      </c>
      <c r="Q145" s="198"/>
      <c r="R145" s="199">
        <f>SUM(R146:R147)</f>
        <v>0</v>
      </c>
      <c r="S145" s="198"/>
      <c r="T145" s="200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85</v>
      </c>
      <c r="AT145" s="202" t="s">
        <v>76</v>
      </c>
      <c r="AU145" s="202" t="s">
        <v>85</v>
      </c>
      <c r="AY145" s="201" t="s">
        <v>136</v>
      </c>
      <c r="BK145" s="203">
        <f>SUM(BK146:BK147)</f>
        <v>0</v>
      </c>
    </row>
    <row r="146" s="2" customFormat="1" ht="55.5" customHeight="1">
      <c r="A146" s="40"/>
      <c r="B146" s="41"/>
      <c r="C146" s="206" t="s">
        <v>219</v>
      </c>
      <c r="D146" s="206" t="s">
        <v>141</v>
      </c>
      <c r="E146" s="207" t="s">
        <v>220</v>
      </c>
      <c r="F146" s="208" t="s">
        <v>221</v>
      </c>
      <c r="G146" s="209" t="s">
        <v>195</v>
      </c>
      <c r="H146" s="210">
        <v>0.031</v>
      </c>
      <c r="I146" s="211"/>
      <c r="J146" s="212">
        <f>ROUND(I146*H146,2)</f>
        <v>0</v>
      </c>
      <c r="K146" s="208" t="s">
        <v>145</v>
      </c>
      <c r="L146" s="46"/>
      <c r="M146" s="213" t="s">
        <v>19</v>
      </c>
      <c r="N146" s="214" t="s">
        <v>48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146</v>
      </c>
      <c r="AT146" s="217" t="s">
        <v>141</v>
      </c>
      <c r="AU146" s="217" t="s">
        <v>87</v>
      </c>
      <c r="AY146" s="19" t="s">
        <v>136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85</v>
      </c>
      <c r="BK146" s="218">
        <f>ROUND(I146*H146,2)</f>
        <v>0</v>
      </c>
      <c r="BL146" s="19" t="s">
        <v>146</v>
      </c>
      <c r="BM146" s="217" t="s">
        <v>222</v>
      </c>
    </row>
    <row r="147" s="2" customFormat="1">
      <c r="A147" s="40"/>
      <c r="B147" s="41"/>
      <c r="C147" s="42"/>
      <c r="D147" s="219" t="s">
        <v>149</v>
      </c>
      <c r="E147" s="42"/>
      <c r="F147" s="220" t="s">
        <v>223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149</v>
      </c>
      <c r="AU147" s="19" t="s">
        <v>87</v>
      </c>
    </row>
    <row r="148" s="12" customFormat="1" ht="25.92" customHeight="1">
      <c r="A148" s="12"/>
      <c r="B148" s="190"/>
      <c r="C148" s="191"/>
      <c r="D148" s="192" t="s">
        <v>76</v>
      </c>
      <c r="E148" s="193" t="s">
        <v>224</v>
      </c>
      <c r="F148" s="193" t="s">
        <v>225</v>
      </c>
      <c r="G148" s="191"/>
      <c r="H148" s="191"/>
      <c r="I148" s="194"/>
      <c r="J148" s="195">
        <f>BK148</f>
        <v>0</v>
      </c>
      <c r="K148" s="191"/>
      <c r="L148" s="196"/>
      <c r="M148" s="197"/>
      <c r="N148" s="198"/>
      <c r="O148" s="198"/>
      <c r="P148" s="199">
        <f>P149+P167+P181+P186+P235+P251+P295</f>
        <v>0</v>
      </c>
      <c r="Q148" s="198"/>
      <c r="R148" s="199">
        <f>R149+R167+R181+R186+R235+R251+R295</f>
        <v>3.6009616400000004</v>
      </c>
      <c r="S148" s="198"/>
      <c r="T148" s="200">
        <f>T149+T167+T181+T186+T235+T251+T295</f>
        <v>2.4430885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87</v>
      </c>
      <c r="AT148" s="202" t="s">
        <v>76</v>
      </c>
      <c r="AU148" s="202" t="s">
        <v>77</v>
      </c>
      <c r="AY148" s="201" t="s">
        <v>136</v>
      </c>
      <c r="BK148" s="203">
        <f>BK149+BK167+BK181+BK186+BK235+BK251+BK295</f>
        <v>0</v>
      </c>
    </row>
    <row r="149" s="12" customFormat="1" ht="22.8" customHeight="1">
      <c r="A149" s="12"/>
      <c r="B149" s="190"/>
      <c r="C149" s="191"/>
      <c r="D149" s="192" t="s">
        <v>76</v>
      </c>
      <c r="E149" s="204" t="s">
        <v>226</v>
      </c>
      <c r="F149" s="204" t="s">
        <v>227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SUM(P150:P166)</f>
        <v>0</v>
      </c>
      <c r="Q149" s="198"/>
      <c r="R149" s="199">
        <f>SUM(R150:R166)</f>
        <v>0.0060147000000000004</v>
      </c>
      <c r="S149" s="198"/>
      <c r="T149" s="200">
        <f>SUM(T150:T166)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87</v>
      </c>
      <c r="AT149" s="202" t="s">
        <v>76</v>
      </c>
      <c r="AU149" s="202" t="s">
        <v>85</v>
      </c>
      <c r="AY149" s="201" t="s">
        <v>136</v>
      </c>
      <c r="BK149" s="203">
        <f>SUM(BK150:BK166)</f>
        <v>0</v>
      </c>
    </row>
    <row r="150" s="2" customFormat="1" ht="49.05" customHeight="1">
      <c r="A150" s="40"/>
      <c r="B150" s="41"/>
      <c r="C150" s="206" t="s">
        <v>228</v>
      </c>
      <c r="D150" s="206" t="s">
        <v>141</v>
      </c>
      <c r="E150" s="207" t="s">
        <v>229</v>
      </c>
      <c r="F150" s="208" t="s">
        <v>230</v>
      </c>
      <c r="G150" s="209" t="s">
        <v>144</v>
      </c>
      <c r="H150" s="210">
        <v>0.48899999999999999</v>
      </c>
      <c r="I150" s="211"/>
      <c r="J150" s="212">
        <f>ROUND(I150*H150,2)</f>
        <v>0</v>
      </c>
      <c r="K150" s="208" t="s">
        <v>145</v>
      </c>
      <c r="L150" s="46"/>
      <c r="M150" s="213" t="s">
        <v>19</v>
      </c>
      <c r="N150" s="214" t="s">
        <v>48</v>
      </c>
      <c r="O150" s="86"/>
      <c r="P150" s="215">
        <f>O150*H150</f>
        <v>0</v>
      </c>
      <c r="Q150" s="215">
        <v>0.012200000000000001</v>
      </c>
      <c r="R150" s="215">
        <f>Q150*H150</f>
        <v>0.0059658000000000003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231</v>
      </c>
      <c r="AT150" s="217" t="s">
        <v>141</v>
      </c>
      <c r="AU150" s="217" t="s">
        <v>87</v>
      </c>
      <c r="AY150" s="19" t="s">
        <v>136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85</v>
      </c>
      <c r="BK150" s="218">
        <f>ROUND(I150*H150,2)</f>
        <v>0</v>
      </c>
      <c r="BL150" s="19" t="s">
        <v>231</v>
      </c>
      <c r="BM150" s="217" t="s">
        <v>232</v>
      </c>
    </row>
    <row r="151" s="2" customFormat="1">
      <c r="A151" s="40"/>
      <c r="B151" s="41"/>
      <c r="C151" s="42"/>
      <c r="D151" s="219" t="s">
        <v>149</v>
      </c>
      <c r="E151" s="42"/>
      <c r="F151" s="220" t="s">
        <v>233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149</v>
      </c>
      <c r="AU151" s="19" t="s">
        <v>87</v>
      </c>
    </row>
    <row r="152" s="13" customFormat="1">
      <c r="A152" s="13"/>
      <c r="B152" s="224"/>
      <c r="C152" s="225"/>
      <c r="D152" s="226" t="s">
        <v>151</v>
      </c>
      <c r="E152" s="227" t="s">
        <v>19</v>
      </c>
      <c r="F152" s="228" t="s">
        <v>234</v>
      </c>
      <c r="G152" s="225"/>
      <c r="H152" s="229">
        <v>0.155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151</v>
      </c>
      <c r="AU152" s="235" t="s">
        <v>87</v>
      </c>
      <c r="AV152" s="13" t="s">
        <v>87</v>
      </c>
      <c r="AW152" s="13" t="s">
        <v>37</v>
      </c>
      <c r="AX152" s="13" t="s">
        <v>77</v>
      </c>
      <c r="AY152" s="235" t="s">
        <v>136</v>
      </c>
    </row>
    <row r="153" s="13" customFormat="1">
      <c r="A153" s="13"/>
      <c r="B153" s="224"/>
      <c r="C153" s="225"/>
      <c r="D153" s="226" t="s">
        <v>151</v>
      </c>
      <c r="E153" s="227" t="s">
        <v>19</v>
      </c>
      <c r="F153" s="228" t="s">
        <v>235</v>
      </c>
      <c r="G153" s="225"/>
      <c r="H153" s="229">
        <v>0.33400000000000002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151</v>
      </c>
      <c r="AU153" s="235" t="s">
        <v>87</v>
      </c>
      <c r="AV153" s="13" t="s">
        <v>87</v>
      </c>
      <c r="AW153" s="13" t="s">
        <v>37</v>
      </c>
      <c r="AX153" s="13" t="s">
        <v>77</v>
      </c>
      <c r="AY153" s="235" t="s">
        <v>136</v>
      </c>
    </row>
    <row r="154" s="14" customFormat="1">
      <c r="A154" s="14"/>
      <c r="B154" s="236"/>
      <c r="C154" s="237"/>
      <c r="D154" s="226" t="s">
        <v>151</v>
      </c>
      <c r="E154" s="238" t="s">
        <v>19</v>
      </c>
      <c r="F154" s="239" t="s">
        <v>154</v>
      </c>
      <c r="G154" s="237"/>
      <c r="H154" s="240">
        <v>0.48899999999999999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151</v>
      </c>
      <c r="AU154" s="246" t="s">
        <v>87</v>
      </c>
      <c r="AV154" s="14" t="s">
        <v>146</v>
      </c>
      <c r="AW154" s="14" t="s">
        <v>37</v>
      </c>
      <c r="AX154" s="14" t="s">
        <v>85</v>
      </c>
      <c r="AY154" s="246" t="s">
        <v>136</v>
      </c>
    </row>
    <row r="155" s="2" customFormat="1" ht="24.15" customHeight="1">
      <c r="A155" s="40"/>
      <c r="B155" s="41"/>
      <c r="C155" s="206" t="s">
        <v>236</v>
      </c>
      <c r="D155" s="206" t="s">
        <v>141</v>
      </c>
      <c r="E155" s="207" t="s">
        <v>237</v>
      </c>
      <c r="F155" s="208" t="s">
        <v>238</v>
      </c>
      <c r="G155" s="209" t="s">
        <v>144</v>
      </c>
      <c r="H155" s="210">
        <v>0.48899999999999999</v>
      </c>
      <c r="I155" s="211"/>
      <c r="J155" s="212">
        <f>ROUND(I155*H155,2)</f>
        <v>0</v>
      </c>
      <c r="K155" s="208" t="s">
        <v>145</v>
      </c>
      <c r="L155" s="46"/>
      <c r="M155" s="213" t="s">
        <v>19</v>
      </c>
      <c r="N155" s="214" t="s">
        <v>48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231</v>
      </c>
      <c r="AT155" s="217" t="s">
        <v>141</v>
      </c>
      <c r="AU155" s="217" t="s">
        <v>87</v>
      </c>
      <c r="AY155" s="19" t="s">
        <v>136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85</v>
      </c>
      <c r="BK155" s="218">
        <f>ROUND(I155*H155,2)</f>
        <v>0</v>
      </c>
      <c r="BL155" s="19" t="s">
        <v>231</v>
      </c>
      <c r="BM155" s="217" t="s">
        <v>239</v>
      </c>
    </row>
    <row r="156" s="2" customFormat="1">
      <c r="A156" s="40"/>
      <c r="B156" s="41"/>
      <c r="C156" s="42"/>
      <c r="D156" s="219" t="s">
        <v>149</v>
      </c>
      <c r="E156" s="42"/>
      <c r="F156" s="220" t="s">
        <v>240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149</v>
      </c>
      <c r="AU156" s="19" t="s">
        <v>87</v>
      </c>
    </row>
    <row r="157" s="13" customFormat="1">
      <c r="A157" s="13"/>
      <c r="B157" s="224"/>
      <c r="C157" s="225"/>
      <c r="D157" s="226" t="s">
        <v>151</v>
      </c>
      <c r="E157" s="227" t="s">
        <v>19</v>
      </c>
      <c r="F157" s="228" t="s">
        <v>234</v>
      </c>
      <c r="G157" s="225"/>
      <c r="H157" s="229">
        <v>0.155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151</v>
      </c>
      <c r="AU157" s="235" t="s">
        <v>87</v>
      </c>
      <c r="AV157" s="13" t="s">
        <v>87</v>
      </c>
      <c r="AW157" s="13" t="s">
        <v>37</v>
      </c>
      <c r="AX157" s="13" t="s">
        <v>77</v>
      </c>
      <c r="AY157" s="235" t="s">
        <v>136</v>
      </c>
    </row>
    <row r="158" s="13" customFormat="1">
      <c r="A158" s="13"/>
      <c r="B158" s="224"/>
      <c r="C158" s="225"/>
      <c r="D158" s="226" t="s">
        <v>151</v>
      </c>
      <c r="E158" s="227" t="s">
        <v>19</v>
      </c>
      <c r="F158" s="228" t="s">
        <v>235</v>
      </c>
      <c r="G158" s="225"/>
      <c r="H158" s="229">
        <v>0.33400000000000002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151</v>
      </c>
      <c r="AU158" s="235" t="s">
        <v>87</v>
      </c>
      <c r="AV158" s="13" t="s">
        <v>87</v>
      </c>
      <c r="AW158" s="13" t="s">
        <v>37</v>
      </c>
      <c r="AX158" s="13" t="s">
        <v>77</v>
      </c>
      <c r="AY158" s="235" t="s">
        <v>136</v>
      </c>
    </row>
    <row r="159" s="14" customFormat="1">
      <c r="A159" s="14"/>
      <c r="B159" s="236"/>
      <c r="C159" s="237"/>
      <c r="D159" s="226" t="s">
        <v>151</v>
      </c>
      <c r="E159" s="238" t="s">
        <v>19</v>
      </c>
      <c r="F159" s="239" t="s">
        <v>154</v>
      </c>
      <c r="G159" s="237"/>
      <c r="H159" s="240">
        <v>0.48899999999999999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151</v>
      </c>
      <c r="AU159" s="246" t="s">
        <v>87</v>
      </c>
      <c r="AV159" s="14" t="s">
        <v>146</v>
      </c>
      <c r="AW159" s="14" t="s">
        <v>37</v>
      </c>
      <c r="AX159" s="14" t="s">
        <v>85</v>
      </c>
      <c r="AY159" s="246" t="s">
        <v>136</v>
      </c>
    </row>
    <row r="160" s="2" customFormat="1" ht="37.8" customHeight="1">
      <c r="A160" s="40"/>
      <c r="B160" s="41"/>
      <c r="C160" s="206" t="s">
        <v>231</v>
      </c>
      <c r="D160" s="206" t="s">
        <v>141</v>
      </c>
      <c r="E160" s="207" t="s">
        <v>241</v>
      </c>
      <c r="F160" s="208" t="s">
        <v>242</v>
      </c>
      <c r="G160" s="209" t="s">
        <v>144</v>
      </c>
      <c r="H160" s="210">
        <v>0.48899999999999999</v>
      </c>
      <c r="I160" s="211"/>
      <c r="J160" s="212">
        <f>ROUND(I160*H160,2)</f>
        <v>0</v>
      </c>
      <c r="K160" s="208" t="s">
        <v>145</v>
      </c>
      <c r="L160" s="46"/>
      <c r="M160" s="213" t="s">
        <v>19</v>
      </c>
      <c r="N160" s="214" t="s">
        <v>48</v>
      </c>
      <c r="O160" s="86"/>
      <c r="P160" s="215">
        <f>O160*H160</f>
        <v>0</v>
      </c>
      <c r="Q160" s="215">
        <v>0.00010000000000000001</v>
      </c>
      <c r="R160" s="215">
        <f>Q160*H160</f>
        <v>4.8900000000000003E-05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231</v>
      </c>
      <c r="AT160" s="217" t="s">
        <v>141</v>
      </c>
      <c r="AU160" s="217" t="s">
        <v>87</v>
      </c>
      <c r="AY160" s="19" t="s">
        <v>136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85</v>
      </c>
      <c r="BK160" s="218">
        <f>ROUND(I160*H160,2)</f>
        <v>0</v>
      </c>
      <c r="BL160" s="19" t="s">
        <v>231</v>
      </c>
      <c r="BM160" s="217" t="s">
        <v>243</v>
      </c>
    </row>
    <row r="161" s="2" customFormat="1">
      <c r="A161" s="40"/>
      <c r="B161" s="41"/>
      <c r="C161" s="42"/>
      <c r="D161" s="219" t="s">
        <v>149</v>
      </c>
      <c r="E161" s="42"/>
      <c r="F161" s="220" t="s">
        <v>244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149</v>
      </c>
      <c r="AU161" s="19" t="s">
        <v>87</v>
      </c>
    </row>
    <row r="162" s="13" customFormat="1">
      <c r="A162" s="13"/>
      <c r="B162" s="224"/>
      <c r="C162" s="225"/>
      <c r="D162" s="226" t="s">
        <v>151</v>
      </c>
      <c r="E162" s="227" t="s">
        <v>19</v>
      </c>
      <c r="F162" s="228" t="s">
        <v>234</v>
      </c>
      <c r="G162" s="225"/>
      <c r="H162" s="229">
        <v>0.155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151</v>
      </c>
      <c r="AU162" s="235" t="s">
        <v>87</v>
      </c>
      <c r="AV162" s="13" t="s">
        <v>87</v>
      </c>
      <c r="AW162" s="13" t="s">
        <v>37</v>
      </c>
      <c r="AX162" s="13" t="s">
        <v>77</v>
      </c>
      <c r="AY162" s="235" t="s">
        <v>136</v>
      </c>
    </row>
    <row r="163" s="13" customFormat="1">
      <c r="A163" s="13"/>
      <c r="B163" s="224"/>
      <c r="C163" s="225"/>
      <c r="D163" s="226" t="s">
        <v>151</v>
      </c>
      <c r="E163" s="227" t="s">
        <v>19</v>
      </c>
      <c r="F163" s="228" t="s">
        <v>235</v>
      </c>
      <c r="G163" s="225"/>
      <c r="H163" s="229">
        <v>0.33400000000000002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151</v>
      </c>
      <c r="AU163" s="235" t="s">
        <v>87</v>
      </c>
      <c r="AV163" s="13" t="s">
        <v>87</v>
      </c>
      <c r="AW163" s="13" t="s">
        <v>37</v>
      </c>
      <c r="AX163" s="13" t="s">
        <v>77</v>
      </c>
      <c r="AY163" s="235" t="s">
        <v>136</v>
      </c>
    </row>
    <row r="164" s="14" customFormat="1">
      <c r="A164" s="14"/>
      <c r="B164" s="236"/>
      <c r="C164" s="237"/>
      <c r="D164" s="226" t="s">
        <v>151</v>
      </c>
      <c r="E164" s="238" t="s">
        <v>19</v>
      </c>
      <c r="F164" s="239" t="s">
        <v>154</v>
      </c>
      <c r="G164" s="237"/>
      <c r="H164" s="240">
        <v>0.48899999999999999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151</v>
      </c>
      <c r="AU164" s="246" t="s">
        <v>87</v>
      </c>
      <c r="AV164" s="14" t="s">
        <v>146</v>
      </c>
      <c r="AW164" s="14" t="s">
        <v>37</v>
      </c>
      <c r="AX164" s="14" t="s">
        <v>85</v>
      </c>
      <c r="AY164" s="246" t="s">
        <v>136</v>
      </c>
    </row>
    <row r="165" s="2" customFormat="1" ht="76.35" customHeight="1">
      <c r="A165" s="40"/>
      <c r="B165" s="41"/>
      <c r="C165" s="206" t="s">
        <v>245</v>
      </c>
      <c r="D165" s="206" t="s">
        <v>141</v>
      </c>
      <c r="E165" s="207" t="s">
        <v>246</v>
      </c>
      <c r="F165" s="208" t="s">
        <v>247</v>
      </c>
      <c r="G165" s="209" t="s">
        <v>195</v>
      </c>
      <c r="H165" s="210">
        <v>0.0060000000000000001</v>
      </c>
      <c r="I165" s="211"/>
      <c r="J165" s="212">
        <f>ROUND(I165*H165,2)</f>
        <v>0</v>
      </c>
      <c r="K165" s="208" t="s">
        <v>145</v>
      </c>
      <c r="L165" s="46"/>
      <c r="M165" s="213" t="s">
        <v>19</v>
      </c>
      <c r="N165" s="214" t="s">
        <v>48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231</v>
      </c>
      <c r="AT165" s="217" t="s">
        <v>141</v>
      </c>
      <c r="AU165" s="217" t="s">
        <v>87</v>
      </c>
      <c r="AY165" s="19" t="s">
        <v>136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85</v>
      </c>
      <c r="BK165" s="218">
        <f>ROUND(I165*H165,2)</f>
        <v>0</v>
      </c>
      <c r="BL165" s="19" t="s">
        <v>231</v>
      </c>
      <c r="BM165" s="217" t="s">
        <v>248</v>
      </c>
    </row>
    <row r="166" s="2" customFormat="1">
      <c r="A166" s="40"/>
      <c r="B166" s="41"/>
      <c r="C166" s="42"/>
      <c r="D166" s="219" t="s">
        <v>149</v>
      </c>
      <c r="E166" s="42"/>
      <c r="F166" s="220" t="s">
        <v>249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149</v>
      </c>
      <c r="AU166" s="19" t="s">
        <v>87</v>
      </c>
    </row>
    <row r="167" s="12" customFormat="1" ht="22.8" customHeight="1">
      <c r="A167" s="12"/>
      <c r="B167" s="190"/>
      <c r="C167" s="191"/>
      <c r="D167" s="192" t="s">
        <v>76</v>
      </c>
      <c r="E167" s="204" t="s">
        <v>250</v>
      </c>
      <c r="F167" s="204" t="s">
        <v>251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SUM(P168:P180)</f>
        <v>0</v>
      </c>
      <c r="Q167" s="198"/>
      <c r="R167" s="199">
        <f>SUM(R168:R180)</f>
        <v>0</v>
      </c>
      <c r="S167" s="198"/>
      <c r="T167" s="200">
        <f>SUM(T168:T180)</f>
        <v>0.5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87</v>
      </c>
      <c r="AT167" s="202" t="s">
        <v>76</v>
      </c>
      <c r="AU167" s="202" t="s">
        <v>85</v>
      </c>
      <c r="AY167" s="201" t="s">
        <v>136</v>
      </c>
      <c r="BK167" s="203">
        <f>SUM(BK168:BK180)</f>
        <v>0</v>
      </c>
    </row>
    <row r="168" s="2" customFormat="1" ht="16.5" customHeight="1">
      <c r="A168" s="40"/>
      <c r="B168" s="41"/>
      <c r="C168" s="206" t="s">
        <v>252</v>
      </c>
      <c r="D168" s="206" t="s">
        <v>141</v>
      </c>
      <c r="E168" s="207" t="s">
        <v>253</v>
      </c>
      <c r="F168" s="208" t="s">
        <v>254</v>
      </c>
      <c r="G168" s="209" t="s">
        <v>255</v>
      </c>
      <c r="H168" s="210">
        <v>1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48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0.5</v>
      </c>
      <c r="T168" s="216">
        <f>S168*H168</f>
        <v>0.5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231</v>
      </c>
      <c r="AT168" s="217" t="s">
        <v>141</v>
      </c>
      <c r="AU168" s="217" t="s">
        <v>87</v>
      </c>
      <c r="AY168" s="19" t="s">
        <v>136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85</v>
      </c>
      <c r="BK168" s="218">
        <f>ROUND(I168*H168,2)</f>
        <v>0</v>
      </c>
      <c r="BL168" s="19" t="s">
        <v>231</v>
      </c>
      <c r="BM168" s="217" t="s">
        <v>256</v>
      </c>
    </row>
    <row r="169" s="13" customFormat="1">
      <c r="A169" s="13"/>
      <c r="B169" s="224"/>
      <c r="C169" s="225"/>
      <c r="D169" s="226" t="s">
        <v>151</v>
      </c>
      <c r="E169" s="227" t="s">
        <v>19</v>
      </c>
      <c r="F169" s="228" t="s">
        <v>85</v>
      </c>
      <c r="G169" s="225"/>
      <c r="H169" s="229">
        <v>1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151</v>
      </c>
      <c r="AU169" s="235" t="s">
        <v>87</v>
      </c>
      <c r="AV169" s="13" t="s">
        <v>87</v>
      </c>
      <c r="AW169" s="13" t="s">
        <v>37</v>
      </c>
      <c r="AX169" s="13" t="s">
        <v>77</v>
      </c>
      <c r="AY169" s="235" t="s">
        <v>136</v>
      </c>
    </row>
    <row r="170" s="14" customFormat="1">
      <c r="A170" s="14"/>
      <c r="B170" s="236"/>
      <c r="C170" s="237"/>
      <c r="D170" s="226" t="s">
        <v>151</v>
      </c>
      <c r="E170" s="238" t="s">
        <v>19</v>
      </c>
      <c r="F170" s="239" t="s">
        <v>154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151</v>
      </c>
      <c r="AU170" s="246" t="s">
        <v>87</v>
      </c>
      <c r="AV170" s="14" t="s">
        <v>146</v>
      </c>
      <c r="AW170" s="14" t="s">
        <v>37</v>
      </c>
      <c r="AX170" s="14" t="s">
        <v>85</v>
      </c>
      <c r="AY170" s="246" t="s">
        <v>136</v>
      </c>
    </row>
    <row r="171" s="2" customFormat="1" ht="37.8" customHeight="1">
      <c r="A171" s="40"/>
      <c r="B171" s="41"/>
      <c r="C171" s="206" t="s">
        <v>257</v>
      </c>
      <c r="D171" s="206" t="s">
        <v>141</v>
      </c>
      <c r="E171" s="207" t="s">
        <v>258</v>
      </c>
      <c r="F171" s="208" t="s">
        <v>259</v>
      </c>
      <c r="G171" s="209" t="s">
        <v>255</v>
      </c>
      <c r="H171" s="210">
        <v>1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48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231</v>
      </c>
      <c r="AT171" s="217" t="s">
        <v>141</v>
      </c>
      <c r="AU171" s="217" t="s">
        <v>87</v>
      </c>
      <c r="AY171" s="19" t="s">
        <v>136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85</v>
      </c>
      <c r="BK171" s="218">
        <f>ROUND(I171*H171,2)</f>
        <v>0</v>
      </c>
      <c r="BL171" s="19" t="s">
        <v>231</v>
      </c>
      <c r="BM171" s="217" t="s">
        <v>260</v>
      </c>
    </row>
    <row r="172" s="2" customFormat="1">
      <c r="A172" s="40"/>
      <c r="B172" s="41"/>
      <c r="C172" s="42"/>
      <c r="D172" s="226" t="s">
        <v>261</v>
      </c>
      <c r="E172" s="42"/>
      <c r="F172" s="247" t="s">
        <v>262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261</v>
      </c>
      <c r="AU172" s="19" t="s">
        <v>87</v>
      </c>
    </row>
    <row r="173" s="13" customFormat="1">
      <c r="A173" s="13"/>
      <c r="B173" s="224"/>
      <c r="C173" s="225"/>
      <c r="D173" s="226" t="s">
        <v>151</v>
      </c>
      <c r="E173" s="227" t="s">
        <v>19</v>
      </c>
      <c r="F173" s="228" t="s">
        <v>85</v>
      </c>
      <c r="G173" s="225"/>
      <c r="H173" s="229">
        <v>1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151</v>
      </c>
      <c r="AU173" s="235" t="s">
        <v>87</v>
      </c>
      <c r="AV173" s="13" t="s">
        <v>87</v>
      </c>
      <c r="AW173" s="13" t="s">
        <v>37</v>
      </c>
      <c r="AX173" s="13" t="s">
        <v>77</v>
      </c>
      <c r="AY173" s="235" t="s">
        <v>136</v>
      </c>
    </row>
    <row r="174" s="14" customFormat="1">
      <c r="A174" s="14"/>
      <c r="B174" s="236"/>
      <c r="C174" s="237"/>
      <c r="D174" s="226" t="s">
        <v>151</v>
      </c>
      <c r="E174" s="238" t="s">
        <v>19</v>
      </c>
      <c r="F174" s="239" t="s">
        <v>154</v>
      </c>
      <c r="G174" s="237"/>
      <c r="H174" s="240">
        <v>1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151</v>
      </c>
      <c r="AU174" s="246" t="s">
        <v>87</v>
      </c>
      <c r="AV174" s="14" t="s">
        <v>146</v>
      </c>
      <c r="AW174" s="14" t="s">
        <v>37</v>
      </c>
      <c r="AX174" s="14" t="s">
        <v>85</v>
      </c>
      <c r="AY174" s="246" t="s">
        <v>136</v>
      </c>
    </row>
    <row r="175" s="2" customFormat="1" ht="37.8" customHeight="1">
      <c r="A175" s="40"/>
      <c r="B175" s="41"/>
      <c r="C175" s="206" t="s">
        <v>263</v>
      </c>
      <c r="D175" s="206" t="s">
        <v>141</v>
      </c>
      <c r="E175" s="207" t="s">
        <v>264</v>
      </c>
      <c r="F175" s="208" t="s">
        <v>265</v>
      </c>
      <c r="G175" s="209" t="s">
        <v>255</v>
      </c>
      <c r="H175" s="210">
        <v>1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48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231</v>
      </c>
      <c r="AT175" s="217" t="s">
        <v>141</v>
      </c>
      <c r="AU175" s="217" t="s">
        <v>87</v>
      </c>
      <c r="AY175" s="19" t="s">
        <v>136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85</v>
      </c>
      <c r="BK175" s="218">
        <f>ROUND(I175*H175,2)</f>
        <v>0</v>
      </c>
      <c r="BL175" s="19" t="s">
        <v>231</v>
      </c>
      <c r="BM175" s="217" t="s">
        <v>266</v>
      </c>
    </row>
    <row r="176" s="2" customFormat="1">
      <c r="A176" s="40"/>
      <c r="B176" s="41"/>
      <c r="C176" s="42"/>
      <c r="D176" s="226" t="s">
        <v>261</v>
      </c>
      <c r="E176" s="42"/>
      <c r="F176" s="247" t="s">
        <v>267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261</v>
      </c>
      <c r="AU176" s="19" t="s">
        <v>87</v>
      </c>
    </row>
    <row r="177" s="13" customFormat="1">
      <c r="A177" s="13"/>
      <c r="B177" s="224"/>
      <c r="C177" s="225"/>
      <c r="D177" s="226" t="s">
        <v>151</v>
      </c>
      <c r="E177" s="227" t="s">
        <v>19</v>
      </c>
      <c r="F177" s="228" t="s">
        <v>85</v>
      </c>
      <c r="G177" s="225"/>
      <c r="H177" s="229">
        <v>1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151</v>
      </c>
      <c r="AU177" s="235" t="s">
        <v>87</v>
      </c>
      <c r="AV177" s="13" t="s">
        <v>87</v>
      </c>
      <c r="AW177" s="13" t="s">
        <v>37</v>
      </c>
      <c r="AX177" s="13" t="s">
        <v>77</v>
      </c>
      <c r="AY177" s="235" t="s">
        <v>136</v>
      </c>
    </row>
    <row r="178" s="14" customFormat="1">
      <c r="A178" s="14"/>
      <c r="B178" s="236"/>
      <c r="C178" s="237"/>
      <c r="D178" s="226" t="s">
        <v>151</v>
      </c>
      <c r="E178" s="238" t="s">
        <v>19</v>
      </c>
      <c r="F178" s="239" t="s">
        <v>154</v>
      </c>
      <c r="G178" s="237"/>
      <c r="H178" s="240">
        <v>1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151</v>
      </c>
      <c r="AU178" s="246" t="s">
        <v>87</v>
      </c>
      <c r="AV178" s="14" t="s">
        <v>146</v>
      </c>
      <c r="AW178" s="14" t="s">
        <v>37</v>
      </c>
      <c r="AX178" s="14" t="s">
        <v>85</v>
      </c>
      <c r="AY178" s="246" t="s">
        <v>136</v>
      </c>
    </row>
    <row r="179" s="2" customFormat="1" ht="49.05" customHeight="1">
      <c r="A179" s="40"/>
      <c r="B179" s="41"/>
      <c r="C179" s="206" t="s">
        <v>7</v>
      </c>
      <c r="D179" s="206" t="s">
        <v>141</v>
      </c>
      <c r="E179" s="207" t="s">
        <v>268</v>
      </c>
      <c r="F179" s="208" t="s">
        <v>269</v>
      </c>
      <c r="G179" s="209" t="s">
        <v>270</v>
      </c>
      <c r="H179" s="248"/>
      <c r="I179" s="211"/>
      <c r="J179" s="212">
        <f>ROUND(I179*H179,2)</f>
        <v>0</v>
      </c>
      <c r="K179" s="208" t="s">
        <v>145</v>
      </c>
      <c r="L179" s="46"/>
      <c r="M179" s="213" t="s">
        <v>19</v>
      </c>
      <c r="N179" s="214" t="s">
        <v>48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231</v>
      </c>
      <c r="AT179" s="217" t="s">
        <v>141</v>
      </c>
      <c r="AU179" s="217" t="s">
        <v>87</v>
      </c>
      <c r="AY179" s="19" t="s">
        <v>136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85</v>
      </c>
      <c r="BK179" s="218">
        <f>ROUND(I179*H179,2)</f>
        <v>0</v>
      </c>
      <c r="BL179" s="19" t="s">
        <v>231</v>
      </c>
      <c r="BM179" s="217" t="s">
        <v>271</v>
      </c>
    </row>
    <row r="180" s="2" customFormat="1">
      <c r="A180" s="40"/>
      <c r="B180" s="41"/>
      <c r="C180" s="42"/>
      <c r="D180" s="219" t="s">
        <v>149</v>
      </c>
      <c r="E180" s="42"/>
      <c r="F180" s="220" t="s">
        <v>272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149</v>
      </c>
      <c r="AU180" s="19" t="s">
        <v>87</v>
      </c>
    </row>
    <row r="181" s="12" customFormat="1" ht="22.8" customHeight="1">
      <c r="A181" s="12"/>
      <c r="B181" s="190"/>
      <c r="C181" s="191"/>
      <c r="D181" s="192" t="s">
        <v>76</v>
      </c>
      <c r="E181" s="204" t="s">
        <v>273</v>
      </c>
      <c r="F181" s="204" t="s">
        <v>274</v>
      </c>
      <c r="G181" s="191"/>
      <c r="H181" s="191"/>
      <c r="I181" s="194"/>
      <c r="J181" s="205">
        <f>BK181</f>
        <v>0</v>
      </c>
      <c r="K181" s="191"/>
      <c r="L181" s="196"/>
      <c r="M181" s="197"/>
      <c r="N181" s="198"/>
      <c r="O181" s="198"/>
      <c r="P181" s="199">
        <f>SUM(P182:P185)</f>
        <v>0</v>
      </c>
      <c r="Q181" s="198"/>
      <c r="R181" s="199">
        <f>SUM(R182:R185)</f>
        <v>0</v>
      </c>
      <c r="S181" s="198"/>
      <c r="T181" s="200">
        <f>SUM(T182:T185)</f>
        <v>0.040000000000000001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87</v>
      </c>
      <c r="AT181" s="202" t="s">
        <v>76</v>
      </c>
      <c r="AU181" s="202" t="s">
        <v>85</v>
      </c>
      <c r="AY181" s="201" t="s">
        <v>136</v>
      </c>
      <c r="BK181" s="203">
        <f>SUM(BK182:BK185)</f>
        <v>0</v>
      </c>
    </row>
    <row r="182" s="2" customFormat="1" ht="24.15" customHeight="1">
      <c r="A182" s="40"/>
      <c r="B182" s="41"/>
      <c r="C182" s="206" t="s">
        <v>275</v>
      </c>
      <c r="D182" s="206" t="s">
        <v>141</v>
      </c>
      <c r="E182" s="207" t="s">
        <v>276</v>
      </c>
      <c r="F182" s="208" t="s">
        <v>277</v>
      </c>
      <c r="G182" s="209" t="s">
        <v>255</v>
      </c>
      <c r="H182" s="210">
        <v>1</v>
      </c>
      <c r="I182" s="211"/>
      <c r="J182" s="212">
        <f>ROUND(I182*H182,2)</f>
        <v>0</v>
      </c>
      <c r="K182" s="208" t="s">
        <v>145</v>
      </c>
      <c r="L182" s="46"/>
      <c r="M182" s="213" t="s">
        <v>19</v>
      </c>
      <c r="N182" s="214" t="s">
        <v>48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0.040000000000000001</v>
      </c>
      <c r="T182" s="216">
        <f>S182*H182</f>
        <v>0.040000000000000001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146</v>
      </c>
      <c r="AT182" s="217" t="s">
        <v>141</v>
      </c>
      <c r="AU182" s="217" t="s">
        <v>87</v>
      </c>
      <c r="AY182" s="19" t="s">
        <v>136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85</v>
      </c>
      <c r="BK182" s="218">
        <f>ROUND(I182*H182,2)</f>
        <v>0</v>
      </c>
      <c r="BL182" s="19" t="s">
        <v>146</v>
      </c>
      <c r="BM182" s="217" t="s">
        <v>278</v>
      </c>
    </row>
    <row r="183" s="2" customFormat="1">
      <c r="A183" s="40"/>
      <c r="B183" s="41"/>
      <c r="C183" s="42"/>
      <c r="D183" s="219" t="s">
        <v>149</v>
      </c>
      <c r="E183" s="42"/>
      <c r="F183" s="220" t="s">
        <v>279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149</v>
      </c>
      <c r="AU183" s="19" t="s">
        <v>87</v>
      </c>
    </row>
    <row r="184" s="13" customFormat="1">
      <c r="A184" s="13"/>
      <c r="B184" s="224"/>
      <c r="C184" s="225"/>
      <c r="D184" s="226" t="s">
        <v>151</v>
      </c>
      <c r="E184" s="227" t="s">
        <v>19</v>
      </c>
      <c r="F184" s="228" t="s">
        <v>85</v>
      </c>
      <c r="G184" s="225"/>
      <c r="H184" s="229">
        <v>1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151</v>
      </c>
      <c r="AU184" s="235" t="s">
        <v>87</v>
      </c>
      <c r="AV184" s="13" t="s">
        <v>87</v>
      </c>
      <c r="AW184" s="13" t="s">
        <v>37</v>
      </c>
      <c r="AX184" s="13" t="s">
        <v>77</v>
      </c>
      <c r="AY184" s="235" t="s">
        <v>136</v>
      </c>
    </row>
    <row r="185" s="14" customFormat="1">
      <c r="A185" s="14"/>
      <c r="B185" s="236"/>
      <c r="C185" s="237"/>
      <c r="D185" s="226" t="s">
        <v>151</v>
      </c>
      <c r="E185" s="238" t="s">
        <v>19</v>
      </c>
      <c r="F185" s="239" t="s">
        <v>154</v>
      </c>
      <c r="G185" s="237"/>
      <c r="H185" s="240">
        <v>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151</v>
      </c>
      <c r="AU185" s="246" t="s">
        <v>87</v>
      </c>
      <c r="AV185" s="14" t="s">
        <v>146</v>
      </c>
      <c r="AW185" s="14" t="s">
        <v>37</v>
      </c>
      <c r="AX185" s="14" t="s">
        <v>85</v>
      </c>
      <c r="AY185" s="246" t="s">
        <v>136</v>
      </c>
    </row>
    <row r="186" s="12" customFormat="1" ht="22.8" customHeight="1">
      <c r="A186" s="12"/>
      <c r="B186" s="190"/>
      <c r="C186" s="191"/>
      <c r="D186" s="192" t="s">
        <v>76</v>
      </c>
      <c r="E186" s="204" t="s">
        <v>280</v>
      </c>
      <c r="F186" s="204" t="s">
        <v>281</v>
      </c>
      <c r="G186" s="191"/>
      <c r="H186" s="191"/>
      <c r="I186" s="194"/>
      <c r="J186" s="205">
        <f>BK186</f>
        <v>0</v>
      </c>
      <c r="K186" s="191"/>
      <c r="L186" s="196"/>
      <c r="M186" s="197"/>
      <c r="N186" s="198"/>
      <c r="O186" s="198"/>
      <c r="P186" s="199">
        <f>SUM(P187:P234)</f>
        <v>0</v>
      </c>
      <c r="Q186" s="198"/>
      <c r="R186" s="199">
        <f>SUM(R187:R234)</f>
        <v>0.40155262000000003</v>
      </c>
      <c r="S186" s="198"/>
      <c r="T186" s="200">
        <f>SUM(T187:T234)</f>
        <v>0.56074849999999998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1" t="s">
        <v>87</v>
      </c>
      <c r="AT186" s="202" t="s">
        <v>76</v>
      </c>
      <c r="AU186" s="202" t="s">
        <v>85</v>
      </c>
      <c r="AY186" s="201" t="s">
        <v>136</v>
      </c>
      <c r="BK186" s="203">
        <f>SUM(BK187:BK234)</f>
        <v>0</v>
      </c>
    </row>
    <row r="187" s="2" customFormat="1" ht="16.5" customHeight="1">
      <c r="A187" s="40"/>
      <c r="B187" s="41"/>
      <c r="C187" s="206" t="s">
        <v>282</v>
      </c>
      <c r="D187" s="206" t="s">
        <v>141</v>
      </c>
      <c r="E187" s="207" t="s">
        <v>283</v>
      </c>
      <c r="F187" s="208" t="s">
        <v>284</v>
      </c>
      <c r="G187" s="209" t="s">
        <v>144</v>
      </c>
      <c r="H187" s="210">
        <v>15.470000000000001</v>
      </c>
      <c r="I187" s="211"/>
      <c r="J187" s="212">
        <f>ROUND(I187*H187,2)</f>
        <v>0</v>
      </c>
      <c r="K187" s="208" t="s">
        <v>145</v>
      </c>
      <c r="L187" s="46"/>
      <c r="M187" s="213" t="s">
        <v>19</v>
      </c>
      <c r="N187" s="214" t="s">
        <v>48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0.035299999999999998</v>
      </c>
      <c r="T187" s="216">
        <f>S187*H187</f>
        <v>0.54609099999999999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231</v>
      </c>
      <c r="AT187" s="217" t="s">
        <v>141</v>
      </c>
      <c r="AU187" s="217" t="s">
        <v>87</v>
      </c>
      <c r="AY187" s="19" t="s">
        <v>136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85</v>
      </c>
      <c r="BK187" s="218">
        <f>ROUND(I187*H187,2)</f>
        <v>0</v>
      </c>
      <c r="BL187" s="19" t="s">
        <v>231</v>
      </c>
      <c r="BM187" s="217" t="s">
        <v>285</v>
      </c>
    </row>
    <row r="188" s="2" customFormat="1">
      <c r="A188" s="40"/>
      <c r="B188" s="41"/>
      <c r="C188" s="42"/>
      <c r="D188" s="219" t="s">
        <v>149</v>
      </c>
      <c r="E188" s="42"/>
      <c r="F188" s="220" t="s">
        <v>286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149</v>
      </c>
      <c r="AU188" s="19" t="s">
        <v>87</v>
      </c>
    </row>
    <row r="189" s="15" customFormat="1">
      <c r="A189" s="15"/>
      <c r="B189" s="249"/>
      <c r="C189" s="250"/>
      <c r="D189" s="226" t="s">
        <v>151</v>
      </c>
      <c r="E189" s="251" t="s">
        <v>19</v>
      </c>
      <c r="F189" s="252" t="s">
        <v>287</v>
      </c>
      <c r="G189" s="250"/>
      <c r="H189" s="251" t="s">
        <v>19</v>
      </c>
      <c r="I189" s="253"/>
      <c r="J189" s="250"/>
      <c r="K189" s="250"/>
      <c r="L189" s="254"/>
      <c r="M189" s="255"/>
      <c r="N189" s="256"/>
      <c r="O189" s="256"/>
      <c r="P189" s="256"/>
      <c r="Q189" s="256"/>
      <c r="R189" s="256"/>
      <c r="S189" s="256"/>
      <c r="T189" s="25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8" t="s">
        <v>151</v>
      </c>
      <c r="AU189" s="258" t="s">
        <v>87</v>
      </c>
      <c r="AV189" s="15" t="s">
        <v>85</v>
      </c>
      <c r="AW189" s="15" t="s">
        <v>37</v>
      </c>
      <c r="AX189" s="15" t="s">
        <v>77</v>
      </c>
      <c r="AY189" s="258" t="s">
        <v>136</v>
      </c>
    </row>
    <row r="190" s="13" customFormat="1">
      <c r="A190" s="13"/>
      <c r="B190" s="224"/>
      <c r="C190" s="225"/>
      <c r="D190" s="226" t="s">
        <v>151</v>
      </c>
      <c r="E190" s="227" t="s">
        <v>19</v>
      </c>
      <c r="F190" s="228" t="s">
        <v>288</v>
      </c>
      <c r="G190" s="225"/>
      <c r="H190" s="229">
        <v>15.470000000000001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151</v>
      </c>
      <c r="AU190" s="235" t="s">
        <v>87</v>
      </c>
      <c r="AV190" s="13" t="s">
        <v>87</v>
      </c>
      <c r="AW190" s="13" t="s">
        <v>37</v>
      </c>
      <c r="AX190" s="13" t="s">
        <v>77</v>
      </c>
      <c r="AY190" s="235" t="s">
        <v>136</v>
      </c>
    </row>
    <row r="191" s="14" customFormat="1">
      <c r="A191" s="14"/>
      <c r="B191" s="236"/>
      <c r="C191" s="237"/>
      <c r="D191" s="226" t="s">
        <v>151</v>
      </c>
      <c r="E191" s="238" t="s">
        <v>19</v>
      </c>
      <c r="F191" s="239" t="s">
        <v>154</v>
      </c>
      <c r="G191" s="237"/>
      <c r="H191" s="240">
        <v>15.470000000000001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151</v>
      </c>
      <c r="AU191" s="246" t="s">
        <v>87</v>
      </c>
      <c r="AV191" s="14" t="s">
        <v>146</v>
      </c>
      <c r="AW191" s="14" t="s">
        <v>37</v>
      </c>
      <c r="AX191" s="14" t="s">
        <v>85</v>
      </c>
      <c r="AY191" s="246" t="s">
        <v>136</v>
      </c>
    </row>
    <row r="192" s="2" customFormat="1" ht="24.15" customHeight="1">
      <c r="A192" s="40"/>
      <c r="B192" s="41"/>
      <c r="C192" s="206" t="s">
        <v>289</v>
      </c>
      <c r="D192" s="206" t="s">
        <v>141</v>
      </c>
      <c r="E192" s="207" t="s">
        <v>290</v>
      </c>
      <c r="F192" s="208" t="s">
        <v>291</v>
      </c>
      <c r="G192" s="209" t="s">
        <v>292</v>
      </c>
      <c r="H192" s="210">
        <v>4.5099999999999998</v>
      </c>
      <c r="I192" s="211"/>
      <c r="J192" s="212">
        <f>ROUND(I192*H192,2)</f>
        <v>0</v>
      </c>
      <c r="K192" s="208" t="s">
        <v>145</v>
      </c>
      <c r="L192" s="46"/>
      <c r="M192" s="213" t="s">
        <v>19</v>
      </c>
      <c r="N192" s="214" t="s">
        <v>48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0.0032499999999999999</v>
      </c>
      <c r="T192" s="216">
        <f>S192*H192</f>
        <v>0.014657499999999999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231</v>
      </c>
      <c r="AT192" s="217" t="s">
        <v>141</v>
      </c>
      <c r="AU192" s="217" t="s">
        <v>87</v>
      </c>
      <c r="AY192" s="19" t="s">
        <v>136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85</v>
      </c>
      <c r="BK192" s="218">
        <f>ROUND(I192*H192,2)</f>
        <v>0</v>
      </c>
      <c r="BL192" s="19" t="s">
        <v>231</v>
      </c>
      <c r="BM192" s="217" t="s">
        <v>293</v>
      </c>
    </row>
    <row r="193" s="2" customFormat="1">
      <c r="A193" s="40"/>
      <c r="B193" s="41"/>
      <c r="C193" s="42"/>
      <c r="D193" s="219" t="s">
        <v>149</v>
      </c>
      <c r="E193" s="42"/>
      <c r="F193" s="220" t="s">
        <v>294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149</v>
      </c>
      <c r="AU193" s="19" t="s">
        <v>87</v>
      </c>
    </row>
    <row r="194" s="15" customFormat="1">
      <c r="A194" s="15"/>
      <c r="B194" s="249"/>
      <c r="C194" s="250"/>
      <c r="D194" s="226" t="s">
        <v>151</v>
      </c>
      <c r="E194" s="251" t="s">
        <v>19</v>
      </c>
      <c r="F194" s="252" t="s">
        <v>287</v>
      </c>
      <c r="G194" s="250"/>
      <c r="H194" s="251" t="s">
        <v>19</v>
      </c>
      <c r="I194" s="253"/>
      <c r="J194" s="250"/>
      <c r="K194" s="250"/>
      <c r="L194" s="254"/>
      <c r="M194" s="255"/>
      <c r="N194" s="256"/>
      <c r="O194" s="256"/>
      <c r="P194" s="256"/>
      <c r="Q194" s="256"/>
      <c r="R194" s="256"/>
      <c r="S194" s="256"/>
      <c r="T194" s="25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8" t="s">
        <v>151</v>
      </c>
      <c r="AU194" s="258" t="s">
        <v>87</v>
      </c>
      <c r="AV194" s="15" t="s">
        <v>85</v>
      </c>
      <c r="AW194" s="15" t="s">
        <v>37</v>
      </c>
      <c r="AX194" s="15" t="s">
        <v>77</v>
      </c>
      <c r="AY194" s="258" t="s">
        <v>136</v>
      </c>
    </row>
    <row r="195" s="13" customFormat="1">
      <c r="A195" s="13"/>
      <c r="B195" s="224"/>
      <c r="C195" s="225"/>
      <c r="D195" s="226" t="s">
        <v>151</v>
      </c>
      <c r="E195" s="227" t="s">
        <v>19</v>
      </c>
      <c r="F195" s="228" t="s">
        <v>295</v>
      </c>
      <c r="G195" s="225"/>
      <c r="H195" s="229">
        <v>4.5099999999999998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151</v>
      </c>
      <c r="AU195" s="235" t="s">
        <v>87</v>
      </c>
      <c r="AV195" s="13" t="s">
        <v>87</v>
      </c>
      <c r="AW195" s="13" t="s">
        <v>37</v>
      </c>
      <c r="AX195" s="13" t="s">
        <v>77</v>
      </c>
      <c r="AY195" s="235" t="s">
        <v>136</v>
      </c>
    </row>
    <row r="196" s="14" customFormat="1">
      <c r="A196" s="14"/>
      <c r="B196" s="236"/>
      <c r="C196" s="237"/>
      <c r="D196" s="226" t="s">
        <v>151</v>
      </c>
      <c r="E196" s="238" t="s">
        <v>19</v>
      </c>
      <c r="F196" s="239" t="s">
        <v>154</v>
      </c>
      <c r="G196" s="237"/>
      <c r="H196" s="240">
        <v>4.5099999999999998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151</v>
      </c>
      <c r="AU196" s="246" t="s">
        <v>87</v>
      </c>
      <c r="AV196" s="14" t="s">
        <v>146</v>
      </c>
      <c r="AW196" s="14" t="s">
        <v>37</v>
      </c>
      <c r="AX196" s="14" t="s">
        <v>85</v>
      </c>
      <c r="AY196" s="246" t="s">
        <v>136</v>
      </c>
    </row>
    <row r="197" s="2" customFormat="1" ht="24.15" customHeight="1">
      <c r="A197" s="40"/>
      <c r="B197" s="41"/>
      <c r="C197" s="206" t="s">
        <v>296</v>
      </c>
      <c r="D197" s="206" t="s">
        <v>141</v>
      </c>
      <c r="E197" s="207" t="s">
        <v>297</v>
      </c>
      <c r="F197" s="208" t="s">
        <v>298</v>
      </c>
      <c r="G197" s="209" t="s">
        <v>144</v>
      </c>
      <c r="H197" s="210">
        <v>12.310000000000001</v>
      </c>
      <c r="I197" s="211"/>
      <c r="J197" s="212">
        <f>ROUND(I197*H197,2)</f>
        <v>0</v>
      </c>
      <c r="K197" s="208" t="s">
        <v>145</v>
      </c>
      <c r="L197" s="46"/>
      <c r="M197" s="213" t="s">
        <v>19</v>
      </c>
      <c r="N197" s="214" t="s">
        <v>48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231</v>
      </c>
      <c r="AT197" s="217" t="s">
        <v>141</v>
      </c>
      <c r="AU197" s="217" t="s">
        <v>87</v>
      </c>
      <c r="AY197" s="19" t="s">
        <v>136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85</v>
      </c>
      <c r="BK197" s="218">
        <f>ROUND(I197*H197,2)</f>
        <v>0</v>
      </c>
      <c r="BL197" s="19" t="s">
        <v>231</v>
      </c>
      <c r="BM197" s="217" t="s">
        <v>299</v>
      </c>
    </row>
    <row r="198" s="2" customFormat="1">
      <c r="A198" s="40"/>
      <c r="B198" s="41"/>
      <c r="C198" s="42"/>
      <c r="D198" s="219" t="s">
        <v>149</v>
      </c>
      <c r="E198" s="42"/>
      <c r="F198" s="220" t="s">
        <v>300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149</v>
      </c>
      <c r="AU198" s="19" t="s">
        <v>87</v>
      </c>
    </row>
    <row r="199" s="15" customFormat="1">
      <c r="A199" s="15"/>
      <c r="B199" s="249"/>
      <c r="C199" s="250"/>
      <c r="D199" s="226" t="s">
        <v>151</v>
      </c>
      <c r="E199" s="251" t="s">
        <v>19</v>
      </c>
      <c r="F199" s="252" t="s">
        <v>301</v>
      </c>
      <c r="G199" s="250"/>
      <c r="H199" s="251" t="s">
        <v>19</v>
      </c>
      <c r="I199" s="253"/>
      <c r="J199" s="250"/>
      <c r="K199" s="250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151</v>
      </c>
      <c r="AU199" s="258" t="s">
        <v>87</v>
      </c>
      <c r="AV199" s="15" t="s">
        <v>85</v>
      </c>
      <c r="AW199" s="15" t="s">
        <v>37</v>
      </c>
      <c r="AX199" s="15" t="s">
        <v>77</v>
      </c>
      <c r="AY199" s="258" t="s">
        <v>136</v>
      </c>
    </row>
    <row r="200" s="13" customFormat="1">
      <c r="A200" s="13"/>
      <c r="B200" s="224"/>
      <c r="C200" s="225"/>
      <c r="D200" s="226" t="s">
        <v>151</v>
      </c>
      <c r="E200" s="227" t="s">
        <v>19</v>
      </c>
      <c r="F200" s="228" t="s">
        <v>302</v>
      </c>
      <c r="G200" s="225"/>
      <c r="H200" s="229">
        <v>12.310000000000001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151</v>
      </c>
      <c r="AU200" s="235" t="s">
        <v>87</v>
      </c>
      <c r="AV200" s="13" t="s">
        <v>87</v>
      </c>
      <c r="AW200" s="13" t="s">
        <v>37</v>
      </c>
      <c r="AX200" s="13" t="s">
        <v>77</v>
      </c>
      <c r="AY200" s="235" t="s">
        <v>136</v>
      </c>
    </row>
    <row r="201" s="14" customFormat="1">
      <c r="A201" s="14"/>
      <c r="B201" s="236"/>
      <c r="C201" s="237"/>
      <c r="D201" s="226" t="s">
        <v>151</v>
      </c>
      <c r="E201" s="238" t="s">
        <v>19</v>
      </c>
      <c r="F201" s="239" t="s">
        <v>154</v>
      </c>
      <c r="G201" s="237"/>
      <c r="H201" s="240">
        <v>12.310000000000001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151</v>
      </c>
      <c r="AU201" s="246" t="s">
        <v>87</v>
      </c>
      <c r="AV201" s="14" t="s">
        <v>146</v>
      </c>
      <c r="AW201" s="14" t="s">
        <v>37</v>
      </c>
      <c r="AX201" s="14" t="s">
        <v>85</v>
      </c>
      <c r="AY201" s="246" t="s">
        <v>136</v>
      </c>
    </row>
    <row r="202" s="2" customFormat="1" ht="24.15" customHeight="1">
      <c r="A202" s="40"/>
      <c r="B202" s="41"/>
      <c r="C202" s="206" t="s">
        <v>303</v>
      </c>
      <c r="D202" s="206" t="s">
        <v>141</v>
      </c>
      <c r="E202" s="207" t="s">
        <v>304</v>
      </c>
      <c r="F202" s="208" t="s">
        <v>305</v>
      </c>
      <c r="G202" s="209" t="s">
        <v>144</v>
      </c>
      <c r="H202" s="210">
        <v>12.310000000000001</v>
      </c>
      <c r="I202" s="211"/>
      <c r="J202" s="212">
        <f>ROUND(I202*H202,2)</f>
        <v>0</v>
      </c>
      <c r="K202" s="208" t="s">
        <v>145</v>
      </c>
      <c r="L202" s="46"/>
      <c r="M202" s="213" t="s">
        <v>19</v>
      </c>
      <c r="N202" s="214" t="s">
        <v>48</v>
      </c>
      <c r="O202" s="86"/>
      <c r="P202" s="215">
        <f>O202*H202</f>
        <v>0</v>
      </c>
      <c r="Q202" s="215">
        <v>0.00029999999999999997</v>
      </c>
      <c r="R202" s="215">
        <f>Q202*H202</f>
        <v>0.0036929999999999997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231</v>
      </c>
      <c r="AT202" s="217" t="s">
        <v>141</v>
      </c>
      <c r="AU202" s="217" t="s">
        <v>87</v>
      </c>
      <c r="AY202" s="19" t="s">
        <v>136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85</v>
      </c>
      <c r="BK202" s="218">
        <f>ROUND(I202*H202,2)</f>
        <v>0</v>
      </c>
      <c r="BL202" s="19" t="s">
        <v>231</v>
      </c>
      <c r="BM202" s="217" t="s">
        <v>306</v>
      </c>
    </row>
    <row r="203" s="2" customFormat="1">
      <c r="A203" s="40"/>
      <c r="B203" s="41"/>
      <c r="C203" s="42"/>
      <c r="D203" s="219" t="s">
        <v>149</v>
      </c>
      <c r="E203" s="42"/>
      <c r="F203" s="220" t="s">
        <v>307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149</v>
      </c>
      <c r="AU203" s="19" t="s">
        <v>87</v>
      </c>
    </row>
    <row r="204" s="15" customFormat="1">
      <c r="A204" s="15"/>
      <c r="B204" s="249"/>
      <c r="C204" s="250"/>
      <c r="D204" s="226" t="s">
        <v>151</v>
      </c>
      <c r="E204" s="251" t="s">
        <v>19</v>
      </c>
      <c r="F204" s="252" t="s">
        <v>301</v>
      </c>
      <c r="G204" s="250"/>
      <c r="H204" s="251" t="s">
        <v>19</v>
      </c>
      <c r="I204" s="253"/>
      <c r="J204" s="250"/>
      <c r="K204" s="250"/>
      <c r="L204" s="254"/>
      <c r="M204" s="255"/>
      <c r="N204" s="256"/>
      <c r="O204" s="256"/>
      <c r="P204" s="256"/>
      <c r="Q204" s="256"/>
      <c r="R204" s="256"/>
      <c r="S204" s="256"/>
      <c r="T204" s="25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8" t="s">
        <v>151</v>
      </c>
      <c r="AU204" s="258" t="s">
        <v>87</v>
      </c>
      <c r="AV204" s="15" t="s">
        <v>85</v>
      </c>
      <c r="AW204" s="15" t="s">
        <v>37</v>
      </c>
      <c r="AX204" s="15" t="s">
        <v>77</v>
      </c>
      <c r="AY204" s="258" t="s">
        <v>136</v>
      </c>
    </row>
    <row r="205" s="13" customFormat="1">
      <c r="A205" s="13"/>
      <c r="B205" s="224"/>
      <c r="C205" s="225"/>
      <c r="D205" s="226" t="s">
        <v>151</v>
      </c>
      <c r="E205" s="227" t="s">
        <v>19</v>
      </c>
      <c r="F205" s="228" t="s">
        <v>302</v>
      </c>
      <c r="G205" s="225"/>
      <c r="H205" s="229">
        <v>12.310000000000001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151</v>
      </c>
      <c r="AU205" s="235" t="s">
        <v>87</v>
      </c>
      <c r="AV205" s="13" t="s">
        <v>87</v>
      </c>
      <c r="AW205" s="13" t="s">
        <v>37</v>
      </c>
      <c r="AX205" s="13" t="s">
        <v>77</v>
      </c>
      <c r="AY205" s="235" t="s">
        <v>136</v>
      </c>
    </row>
    <row r="206" s="14" customFormat="1">
      <c r="A206" s="14"/>
      <c r="B206" s="236"/>
      <c r="C206" s="237"/>
      <c r="D206" s="226" t="s">
        <v>151</v>
      </c>
      <c r="E206" s="238" t="s">
        <v>19</v>
      </c>
      <c r="F206" s="239" t="s">
        <v>154</v>
      </c>
      <c r="G206" s="237"/>
      <c r="H206" s="240">
        <v>12.310000000000001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151</v>
      </c>
      <c r="AU206" s="246" t="s">
        <v>87</v>
      </c>
      <c r="AV206" s="14" t="s">
        <v>146</v>
      </c>
      <c r="AW206" s="14" t="s">
        <v>37</v>
      </c>
      <c r="AX206" s="14" t="s">
        <v>85</v>
      </c>
      <c r="AY206" s="246" t="s">
        <v>136</v>
      </c>
    </row>
    <row r="207" s="2" customFormat="1" ht="37.8" customHeight="1">
      <c r="A207" s="40"/>
      <c r="B207" s="41"/>
      <c r="C207" s="206" t="s">
        <v>308</v>
      </c>
      <c r="D207" s="206" t="s">
        <v>141</v>
      </c>
      <c r="E207" s="207" t="s">
        <v>309</v>
      </c>
      <c r="F207" s="208" t="s">
        <v>310</v>
      </c>
      <c r="G207" s="209" t="s">
        <v>144</v>
      </c>
      <c r="H207" s="210">
        <v>12.310000000000001</v>
      </c>
      <c r="I207" s="211"/>
      <c r="J207" s="212">
        <f>ROUND(I207*H207,2)</f>
        <v>0</v>
      </c>
      <c r="K207" s="208" t="s">
        <v>145</v>
      </c>
      <c r="L207" s="46"/>
      <c r="M207" s="213" t="s">
        <v>19</v>
      </c>
      <c r="N207" s="214" t="s">
        <v>48</v>
      </c>
      <c r="O207" s="86"/>
      <c r="P207" s="215">
        <f>O207*H207</f>
        <v>0</v>
      </c>
      <c r="Q207" s="215">
        <v>0.0060000000000000001</v>
      </c>
      <c r="R207" s="215">
        <f>Q207*H207</f>
        <v>0.073860000000000009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231</v>
      </c>
      <c r="AT207" s="217" t="s">
        <v>141</v>
      </c>
      <c r="AU207" s="217" t="s">
        <v>87</v>
      </c>
      <c r="AY207" s="19" t="s">
        <v>136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85</v>
      </c>
      <c r="BK207" s="218">
        <f>ROUND(I207*H207,2)</f>
        <v>0</v>
      </c>
      <c r="BL207" s="19" t="s">
        <v>231</v>
      </c>
      <c r="BM207" s="217" t="s">
        <v>311</v>
      </c>
    </row>
    <row r="208" s="2" customFormat="1">
      <c r="A208" s="40"/>
      <c r="B208" s="41"/>
      <c r="C208" s="42"/>
      <c r="D208" s="219" t="s">
        <v>149</v>
      </c>
      <c r="E208" s="42"/>
      <c r="F208" s="220" t="s">
        <v>312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149</v>
      </c>
      <c r="AU208" s="19" t="s">
        <v>87</v>
      </c>
    </row>
    <row r="209" s="15" customFormat="1">
      <c r="A209" s="15"/>
      <c r="B209" s="249"/>
      <c r="C209" s="250"/>
      <c r="D209" s="226" t="s">
        <v>151</v>
      </c>
      <c r="E209" s="251" t="s">
        <v>19</v>
      </c>
      <c r="F209" s="252" t="s">
        <v>301</v>
      </c>
      <c r="G209" s="250"/>
      <c r="H209" s="251" t="s">
        <v>19</v>
      </c>
      <c r="I209" s="253"/>
      <c r="J209" s="250"/>
      <c r="K209" s="250"/>
      <c r="L209" s="254"/>
      <c r="M209" s="255"/>
      <c r="N209" s="256"/>
      <c r="O209" s="256"/>
      <c r="P209" s="256"/>
      <c r="Q209" s="256"/>
      <c r="R209" s="256"/>
      <c r="S209" s="256"/>
      <c r="T209" s="25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8" t="s">
        <v>151</v>
      </c>
      <c r="AU209" s="258" t="s">
        <v>87</v>
      </c>
      <c r="AV209" s="15" t="s">
        <v>85</v>
      </c>
      <c r="AW209" s="15" t="s">
        <v>37</v>
      </c>
      <c r="AX209" s="15" t="s">
        <v>77</v>
      </c>
      <c r="AY209" s="258" t="s">
        <v>136</v>
      </c>
    </row>
    <row r="210" s="13" customFormat="1">
      <c r="A210" s="13"/>
      <c r="B210" s="224"/>
      <c r="C210" s="225"/>
      <c r="D210" s="226" t="s">
        <v>151</v>
      </c>
      <c r="E210" s="227" t="s">
        <v>19</v>
      </c>
      <c r="F210" s="228" t="s">
        <v>302</v>
      </c>
      <c r="G210" s="225"/>
      <c r="H210" s="229">
        <v>12.310000000000001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151</v>
      </c>
      <c r="AU210" s="235" t="s">
        <v>87</v>
      </c>
      <c r="AV210" s="13" t="s">
        <v>87</v>
      </c>
      <c r="AW210" s="13" t="s">
        <v>37</v>
      </c>
      <c r="AX210" s="13" t="s">
        <v>77</v>
      </c>
      <c r="AY210" s="235" t="s">
        <v>136</v>
      </c>
    </row>
    <row r="211" s="14" customFormat="1">
      <c r="A211" s="14"/>
      <c r="B211" s="236"/>
      <c r="C211" s="237"/>
      <c r="D211" s="226" t="s">
        <v>151</v>
      </c>
      <c r="E211" s="238" t="s">
        <v>19</v>
      </c>
      <c r="F211" s="239" t="s">
        <v>154</v>
      </c>
      <c r="G211" s="237"/>
      <c r="H211" s="240">
        <v>12.310000000000001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151</v>
      </c>
      <c r="AU211" s="246" t="s">
        <v>87</v>
      </c>
      <c r="AV211" s="14" t="s">
        <v>146</v>
      </c>
      <c r="AW211" s="14" t="s">
        <v>37</v>
      </c>
      <c r="AX211" s="14" t="s">
        <v>85</v>
      </c>
      <c r="AY211" s="246" t="s">
        <v>136</v>
      </c>
    </row>
    <row r="212" s="2" customFormat="1" ht="33" customHeight="1">
      <c r="A212" s="40"/>
      <c r="B212" s="41"/>
      <c r="C212" s="259" t="s">
        <v>313</v>
      </c>
      <c r="D212" s="259" t="s">
        <v>314</v>
      </c>
      <c r="E212" s="260" t="s">
        <v>315</v>
      </c>
      <c r="F212" s="261" t="s">
        <v>316</v>
      </c>
      <c r="G212" s="262" t="s">
        <v>144</v>
      </c>
      <c r="H212" s="263">
        <v>14.157</v>
      </c>
      <c r="I212" s="264"/>
      <c r="J212" s="265">
        <f>ROUND(I212*H212,2)</f>
        <v>0</v>
      </c>
      <c r="K212" s="261" t="s">
        <v>145</v>
      </c>
      <c r="L212" s="266"/>
      <c r="M212" s="267" t="s">
        <v>19</v>
      </c>
      <c r="N212" s="268" t="s">
        <v>48</v>
      </c>
      <c r="O212" s="86"/>
      <c r="P212" s="215">
        <f>O212*H212</f>
        <v>0</v>
      </c>
      <c r="Q212" s="215">
        <v>0.021999999999999999</v>
      </c>
      <c r="R212" s="215">
        <f>Q212*H212</f>
        <v>0.31145400000000001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317</v>
      </c>
      <c r="AT212" s="217" t="s">
        <v>314</v>
      </c>
      <c r="AU212" s="217" t="s">
        <v>87</v>
      </c>
      <c r="AY212" s="19" t="s">
        <v>136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85</v>
      </c>
      <c r="BK212" s="218">
        <f>ROUND(I212*H212,2)</f>
        <v>0</v>
      </c>
      <c r="BL212" s="19" t="s">
        <v>231</v>
      </c>
      <c r="BM212" s="217" t="s">
        <v>318</v>
      </c>
    </row>
    <row r="213" s="13" customFormat="1">
      <c r="A213" s="13"/>
      <c r="B213" s="224"/>
      <c r="C213" s="225"/>
      <c r="D213" s="226" t="s">
        <v>151</v>
      </c>
      <c r="E213" s="227" t="s">
        <v>19</v>
      </c>
      <c r="F213" s="228" t="s">
        <v>319</v>
      </c>
      <c r="G213" s="225"/>
      <c r="H213" s="229">
        <v>14.157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151</v>
      </c>
      <c r="AU213" s="235" t="s">
        <v>87</v>
      </c>
      <c r="AV213" s="13" t="s">
        <v>87</v>
      </c>
      <c r="AW213" s="13" t="s">
        <v>37</v>
      </c>
      <c r="AX213" s="13" t="s">
        <v>77</v>
      </c>
      <c r="AY213" s="235" t="s">
        <v>136</v>
      </c>
    </row>
    <row r="214" s="14" customFormat="1">
      <c r="A214" s="14"/>
      <c r="B214" s="236"/>
      <c r="C214" s="237"/>
      <c r="D214" s="226" t="s">
        <v>151</v>
      </c>
      <c r="E214" s="238" t="s">
        <v>19</v>
      </c>
      <c r="F214" s="239" t="s">
        <v>154</v>
      </c>
      <c r="G214" s="237"/>
      <c r="H214" s="240">
        <v>14.157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151</v>
      </c>
      <c r="AU214" s="246" t="s">
        <v>87</v>
      </c>
      <c r="AV214" s="14" t="s">
        <v>146</v>
      </c>
      <c r="AW214" s="14" t="s">
        <v>37</v>
      </c>
      <c r="AX214" s="14" t="s">
        <v>85</v>
      </c>
      <c r="AY214" s="246" t="s">
        <v>136</v>
      </c>
    </row>
    <row r="215" s="2" customFormat="1" ht="33" customHeight="1">
      <c r="A215" s="40"/>
      <c r="B215" s="41"/>
      <c r="C215" s="206" t="s">
        <v>320</v>
      </c>
      <c r="D215" s="206" t="s">
        <v>141</v>
      </c>
      <c r="E215" s="207" t="s">
        <v>321</v>
      </c>
      <c r="F215" s="208" t="s">
        <v>322</v>
      </c>
      <c r="G215" s="209" t="s">
        <v>292</v>
      </c>
      <c r="H215" s="210">
        <v>4.2599999999999998</v>
      </c>
      <c r="I215" s="211"/>
      <c r="J215" s="212">
        <f>ROUND(I215*H215,2)</f>
        <v>0</v>
      </c>
      <c r="K215" s="208" t="s">
        <v>145</v>
      </c>
      <c r="L215" s="46"/>
      <c r="M215" s="213" t="s">
        <v>19</v>
      </c>
      <c r="N215" s="214" t="s">
        <v>48</v>
      </c>
      <c r="O215" s="86"/>
      <c r="P215" s="215">
        <f>O215*H215</f>
        <v>0</v>
      </c>
      <c r="Q215" s="215">
        <v>0.00042999999999999999</v>
      </c>
      <c r="R215" s="215">
        <f>Q215*H215</f>
        <v>0.0018318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231</v>
      </c>
      <c r="AT215" s="217" t="s">
        <v>141</v>
      </c>
      <c r="AU215" s="217" t="s">
        <v>87</v>
      </c>
      <c r="AY215" s="19" t="s">
        <v>136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85</v>
      </c>
      <c r="BK215" s="218">
        <f>ROUND(I215*H215,2)</f>
        <v>0</v>
      </c>
      <c r="BL215" s="19" t="s">
        <v>231</v>
      </c>
      <c r="BM215" s="217" t="s">
        <v>323</v>
      </c>
    </row>
    <row r="216" s="2" customFormat="1">
      <c r="A216" s="40"/>
      <c r="B216" s="41"/>
      <c r="C216" s="42"/>
      <c r="D216" s="219" t="s">
        <v>149</v>
      </c>
      <c r="E216" s="42"/>
      <c r="F216" s="220" t="s">
        <v>324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149</v>
      </c>
      <c r="AU216" s="19" t="s">
        <v>87</v>
      </c>
    </row>
    <row r="217" s="15" customFormat="1">
      <c r="A217" s="15"/>
      <c r="B217" s="249"/>
      <c r="C217" s="250"/>
      <c r="D217" s="226" t="s">
        <v>151</v>
      </c>
      <c r="E217" s="251" t="s">
        <v>19</v>
      </c>
      <c r="F217" s="252" t="s">
        <v>301</v>
      </c>
      <c r="G217" s="250"/>
      <c r="H217" s="251" t="s">
        <v>19</v>
      </c>
      <c r="I217" s="253"/>
      <c r="J217" s="250"/>
      <c r="K217" s="250"/>
      <c r="L217" s="254"/>
      <c r="M217" s="255"/>
      <c r="N217" s="256"/>
      <c r="O217" s="256"/>
      <c r="P217" s="256"/>
      <c r="Q217" s="256"/>
      <c r="R217" s="256"/>
      <c r="S217" s="256"/>
      <c r="T217" s="25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8" t="s">
        <v>151</v>
      </c>
      <c r="AU217" s="258" t="s">
        <v>87</v>
      </c>
      <c r="AV217" s="15" t="s">
        <v>85</v>
      </c>
      <c r="AW217" s="15" t="s">
        <v>37</v>
      </c>
      <c r="AX217" s="15" t="s">
        <v>77</v>
      </c>
      <c r="AY217" s="258" t="s">
        <v>136</v>
      </c>
    </row>
    <row r="218" s="13" customFormat="1">
      <c r="A218" s="13"/>
      <c r="B218" s="224"/>
      <c r="C218" s="225"/>
      <c r="D218" s="226" t="s">
        <v>151</v>
      </c>
      <c r="E218" s="227" t="s">
        <v>19</v>
      </c>
      <c r="F218" s="228" t="s">
        <v>325</v>
      </c>
      <c r="G218" s="225"/>
      <c r="H218" s="229">
        <v>4.2599999999999998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151</v>
      </c>
      <c r="AU218" s="235" t="s">
        <v>87</v>
      </c>
      <c r="AV218" s="13" t="s">
        <v>87</v>
      </c>
      <c r="AW218" s="13" t="s">
        <v>37</v>
      </c>
      <c r="AX218" s="13" t="s">
        <v>77</v>
      </c>
      <c r="AY218" s="235" t="s">
        <v>136</v>
      </c>
    </row>
    <row r="219" s="14" customFormat="1">
      <c r="A219" s="14"/>
      <c r="B219" s="236"/>
      <c r="C219" s="237"/>
      <c r="D219" s="226" t="s">
        <v>151</v>
      </c>
      <c r="E219" s="238" t="s">
        <v>19</v>
      </c>
      <c r="F219" s="239" t="s">
        <v>154</v>
      </c>
      <c r="G219" s="237"/>
      <c r="H219" s="240">
        <v>4.2599999999999998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151</v>
      </c>
      <c r="AU219" s="246" t="s">
        <v>87</v>
      </c>
      <c r="AV219" s="14" t="s">
        <v>146</v>
      </c>
      <c r="AW219" s="14" t="s">
        <v>37</v>
      </c>
      <c r="AX219" s="14" t="s">
        <v>85</v>
      </c>
      <c r="AY219" s="246" t="s">
        <v>136</v>
      </c>
    </row>
    <row r="220" s="2" customFormat="1" ht="24.15" customHeight="1">
      <c r="A220" s="40"/>
      <c r="B220" s="41"/>
      <c r="C220" s="259" t="s">
        <v>326</v>
      </c>
      <c r="D220" s="259" t="s">
        <v>314</v>
      </c>
      <c r="E220" s="260" t="s">
        <v>327</v>
      </c>
      <c r="F220" s="261" t="s">
        <v>328</v>
      </c>
      <c r="G220" s="262" t="s">
        <v>292</v>
      </c>
      <c r="H220" s="263">
        <v>4.899</v>
      </c>
      <c r="I220" s="264"/>
      <c r="J220" s="265">
        <f>ROUND(I220*H220,2)</f>
        <v>0</v>
      </c>
      <c r="K220" s="261" t="s">
        <v>145</v>
      </c>
      <c r="L220" s="266"/>
      <c r="M220" s="267" t="s">
        <v>19</v>
      </c>
      <c r="N220" s="268" t="s">
        <v>48</v>
      </c>
      <c r="O220" s="86"/>
      <c r="P220" s="215">
        <f>O220*H220</f>
        <v>0</v>
      </c>
      <c r="Q220" s="215">
        <v>0.00198</v>
      </c>
      <c r="R220" s="215">
        <f>Q220*H220</f>
        <v>0.0097000200000000002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317</v>
      </c>
      <c r="AT220" s="217" t="s">
        <v>314</v>
      </c>
      <c r="AU220" s="217" t="s">
        <v>87</v>
      </c>
      <c r="AY220" s="19" t="s">
        <v>136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85</v>
      </c>
      <c r="BK220" s="218">
        <f>ROUND(I220*H220,2)</f>
        <v>0</v>
      </c>
      <c r="BL220" s="19" t="s">
        <v>231</v>
      </c>
      <c r="BM220" s="217" t="s">
        <v>329</v>
      </c>
    </row>
    <row r="221" s="13" customFormat="1">
      <c r="A221" s="13"/>
      <c r="B221" s="224"/>
      <c r="C221" s="225"/>
      <c r="D221" s="226" t="s">
        <v>151</v>
      </c>
      <c r="E221" s="227" t="s">
        <v>19</v>
      </c>
      <c r="F221" s="228" t="s">
        <v>330</v>
      </c>
      <c r="G221" s="225"/>
      <c r="H221" s="229">
        <v>4.899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151</v>
      </c>
      <c r="AU221" s="235" t="s">
        <v>87</v>
      </c>
      <c r="AV221" s="13" t="s">
        <v>87</v>
      </c>
      <c r="AW221" s="13" t="s">
        <v>37</v>
      </c>
      <c r="AX221" s="13" t="s">
        <v>77</v>
      </c>
      <c r="AY221" s="235" t="s">
        <v>136</v>
      </c>
    </row>
    <row r="222" s="14" customFormat="1">
      <c r="A222" s="14"/>
      <c r="B222" s="236"/>
      <c r="C222" s="237"/>
      <c r="D222" s="226" t="s">
        <v>151</v>
      </c>
      <c r="E222" s="238" t="s">
        <v>19</v>
      </c>
      <c r="F222" s="239" t="s">
        <v>154</v>
      </c>
      <c r="G222" s="237"/>
      <c r="H222" s="240">
        <v>4.899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151</v>
      </c>
      <c r="AU222" s="246" t="s">
        <v>87</v>
      </c>
      <c r="AV222" s="14" t="s">
        <v>146</v>
      </c>
      <c r="AW222" s="14" t="s">
        <v>37</v>
      </c>
      <c r="AX222" s="14" t="s">
        <v>85</v>
      </c>
      <c r="AY222" s="246" t="s">
        <v>136</v>
      </c>
    </row>
    <row r="223" s="2" customFormat="1" ht="16.5" customHeight="1">
      <c r="A223" s="40"/>
      <c r="B223" s="41"/>
      <c r="C223" s="206" t="s">
        <v>331</v>
      </c>
      <c r="D223" s="206" t="s">
        <v>141</v>
      </c>
      <c r="E223" s="207" t="s">
        <v>332</v>
      </c>
      <c r="F223" s="208" t="s">
        <v>333</v>
      </c>
      <c r="G223" s="209" t="s">
        <v>292</v>
      </c>
      <c r="H223" s="210">
        <v>4.2599999999999998</v>
      </c>
      <c r="I223" s="211"/>
      <c r="J223" s="212">
        <f>ROUND(I223*H223,2)</f>
        <v>0</v>
      </c>
      <c r="K223" s="208" t="s">
        <v>145</v>
      </c>
      <c r="L223" s="46"/>
      <c r="M223" s="213" t="s">
        <v>19</v>
      </c>
      <c r="N223" s="214" t="s">
        <v>48</v>
      </c>
      <c r="O223" s="86"/>
      <c r="P223" s="215">
        <f>O223*H223</f>
        <v>0</v>
      </c>
      <c r="Q223" s="215">
        <v>9.0000000000000006E-05</v>
      </c>
      <c r="R223" s="215">
        <f>Q223*H223</f>
        <v>0.0003834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231</v>
      </c>
      <c r="AT223" s="217" t="s">
        <v>141</v>
      </c>
      <c r="AU223" s="217" t="s">
        <v>87</v>
      </c>
      <c r="AY223" s="19" t="s">
        <v>136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85</v>
      </c>
      <c r="BK223" s="218">
        <f>ROUND(I223*H223,2)</f>
        <v>0</v>
      </c>
      <c r="BL223" s="19" t="s">
        <v>231</v>
      </c>
      <c r="BM223" s="217" t="s">
        <v>334</v>
      </c>
    </row>
    <row r="224" s="2" customFormat="1">
      <c r="A224" s="40"/>
      <c r="B224" s="41"/>
      <c r="C224" s="42"/>
      <c r="D224" s="219" t="s">
        <v>149</v>
      </c>
      <c r="E224" s="42"/>
      <c r="F224" s="220" t="s">
        <v>335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149</v>
      </c>
      <c r="AU224" s="19" t="s">
        <v>87</v>
      </c>
    </row>
    <row r="225" s="15" customFormat="1">
      <c r="A225" s="15"/>
      <c r="B225" s="249"/>
      <c r="C225" s="250"/>
      <c r="D225" s="226" t="s">
        <v>151</v>
      </c>
      <c r="E225" s="251" t="s">
        <v>19</v>
      </c>
      <c r="F225" s="252" t="s">
        <v>301</v>
      </c>
      <c r="G225" s="250"/>
      <c r="H225" s="251" t="s">
        <v>19</v>
      </c>
      <c r="I225" s="253"/>
      <c r="J225" s="250"/>
      <c r="K225" s="250"/>
      <c r="L225" s="254"/>
      <c r="M225" s="255"/>
      <c r="N225" s="256"/>
      <c r="O225" s="256"/>
      <c r="P225" s="256"/>
      <c r="Q225" s="256"/>
      <c r="R225" s="256"/>
      <c r="S225" s="256"/>
      <c r="T225" s="25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8" t="s">
        <v>151</v>
      </c>
      <c r="AU225" s="258" t="s">
        <v>87</v>
      </c>
      <c r="AV225" s="15" t="s">
        <v>85</v>
      </c>
      <c r="AW225" s="15" t="s">
        <v>37</v>
      </c>
      <c r="AX225" s="15" t="s">
        <v>77</v>
      </c>
      <c r="AY225" s="258" t="s">
        <v>136</v>
      </c>
    </row>
    <row r="226" s="13" customFormat="1">
      <c r="A226" s="13"/>
      <c r="B226" s="224"/>
      <c r="C226" s="225"/>
      <c r="D226" s="226" t="s">
        <v>151</v>
      </c>
      <c r="E226" s="227" t="s">
        <v>19</v>
      </c>
      <c r="F226" s="228" t="s">
        <v>325</v>
      </c>
      <c r="G226" s="225"/>
      <c r="H226" s="229">
        <v>4.2599999999999998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151</v>
      </c>
      <c r="AU226" s="235" t="s">
        <v>87</v>
      </c>
      <c r="AV226" s="13" t="s">
        <v>87</v>
      </c>
      <c r="AW226" s="13" t="s">
        <v>37</v>
      </c>
      <c r="AX226" s="13" t="s">
        <v>77</v>
      </c>
      <c r="AY226" s="235" t="s">
        <v>136</v>
      </c>
    </row>
    <row r="227" s="14" customFormat="1">
      <c r="A227" s="14"/>
      <c r="B227" s="236"/>
      <c r="C227" s="237"/>
      <c r="D227" s="226" t="s">
        <v>151</v>
      </c>
      <c r="E227" s="238" t="s">
        <v>19</v>
      </c>
      <c r="F227" s="239" t="s">
        <v>154</v>
      </c>
      <c r="G227" s="237"/>
      <c r="H227" s="240">
        <v>4.2599999999999998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151</v>
      </c>
      <c r="AU227" s="246" t="s">
        <v>87</v>
      </c>
      <c r="AV227" s="14" t="s">
        <v>146</v>
      </c>
      <c r="AW227" s="14" t="s">
        <v>37</v>
      </c>
      <c r="AX227" s="14" t="s">
        <v>85</v>
      </c>
      <c r="AY227" s="246" t="s">
        <v>136</v>
      </c>
    </row>
    <row r="228" s="2" customFormat="1" ht="24.15" customHeight="1">
      <c r="A228" s="40"/>
      <c r="B228" s="41"/>
      <c r="C228" s="206" t="s">
        <v>317</v>
      </c>
      <c r="D228" s="206" t="s">
        <v>141</v>
      </c>
      <c r="E228" s="207" t="s">
        <v>336</v>
      </c>
      <c r="F228" s="208" t="s">
        <v>337</v>
      </c>
      <c r="G228" s="209" t="s">
        <v>144</v>
      </c>
      <c r="H228" s="210">
        <v>12.608000000000001</v>
      </c>
      <c r="I228" s="211"/>
      <c r="J228" s="212">
        <f>ROUND(I228*H228,2)</f>
        <v>0</v>
      </c>
      <c r="K228" s="208" t="s">
        <v>145</v>
      </c>
      <c r="L228" s="46"/>
      <c r="M228" s="213" t="s">
        <v>19</v>
      </c>
      <c r="N228" s="214" t="s">
        <v>48</v>
      </c>
      <c r="O228" s="86"/>
      <c r="P228" s="215">
        <f>O228*H228</f>
        <v>0</v>
      </c>
      <c r="Q228" s="215">
        <v>5.0000000000000002E-05</v>
      </c>
      <c r="R228" s="215">
        <f>Q228*H228</f>
        <v>0.00063040000000000004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231</v>
      </c>
      <c r="AT228" s="217" t="s">
        <v>141</v>
      </c>
      <c r="AU228" s="217" t="s">
        <v>87</v>
      </c>
      <c r="AY228" s="19" t="s">
        <v>136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85</v>
      </c>
      <c r="BK228" s="218">
        <f>ROUND(I228*H228,2)</f>
        <v>0</v>
      </c>
      <c r="BL228" s="19" t="s">
        <v>231</v>
      </c>
      <c r="BM228" s="217" t="s">
        <v>338</v>
      </c>
    </row>
    <row r="229" s="2" customFormat="1">
      <c r="A229" s="40"/>
      <c r="B229" s="41"/>
      <c r="C229" s="42"/>
      <c r="D229" s="219" t="s">
        <v>149</v>
      </c>
      <c r="E229" s="42"/>
      <c r="F229" s="220" t="s">
        <v>339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149</v>
      </c>
      <c r="AU229" s="19" t="s">
        <v>87</v>
      </c>
    </row>
    <row r="230" s="15" customFormat="1">
      <c r="A230" s="15"/>
      <c r="B230" s="249"/>
      <c r="C230" s="250"/>
      <c r="D230" s="226" t="s">
        <v>151</v>
      </c>
      <c r="E230" s="251" t="s">
        <v>19</v>
      </c>
      <c r="F230" s="252" t="s">
        <v>301</v>
      </c>
      <c r="G230" s="250"/>
      <c r="H230" s="251" t="s">
        <v>19</v>
      </c>
      <c r="I230" s="253"/>
      <c r="J230" s="250"/>
      <c r="K230" s="250"/>
      <c r="L230" s="254"/>
      <c r="M230" s="255"/>
      <c r="N230" s="256"/>
      <c r="O230" s="256"/>
      <c r="P230" s="256"/>
      <c r="Q230" s="256"/>
      <c r="R230" s="256"/>
      <c r="S230" s="256"/>
      <c r="T230" s="257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8" t="s">
        <v>151</v>
      </c>
      <c r="AU230" s="258" t="s">
        <v>87</v>
      </c>
      <c r="AV230" s="15" t="s">
        <v>85</v>
      </c>
      <c r="AW230" s="15" t="s">
        <v>37</v>
      </c>
      <c r="AX230" s="15" t="s">
        <v>77</v>
      </c>
      <c r="AY230" s="258" t="s">
        <v>136</v>
      </c>
    </row>
    <row r="231" s="13" customFormat="1">
      <c r="A231" s="13"/>
      <c r="B231" s="224"/>
      <c r="C231" s="225"/>
      <c r="D231" s="226" t="s">
        <v>151</v>
      </c>
      <c r="E231" s="227" t="s">
        <v>19</v>
      </c>
      <c r="F231" s="228" t="s">
        <v>340</v>
      </c>
      <c r="G231" s="225"/>
      <c r="H231" s="229">
        <v>12.608000000000001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151</v>
      </c>
      <c r="AU231" s="235" t="s">
        <v>87</v>
      </c>
      <c r="AV231" s="13" t="s">
        <v>87</v>
      </c>
      <c r="AW231" s="13" t="s">
        <v>37</v>
      </c>
      <c r="AX231" s="13" t="s">
        <v>77</v>
      </c>
      <c r="AY231" s="235" t="s">
        <v>136</v>
      </c>
    </row>
    <row r="232" s="14" customFormat="1">
      <c r="A232" s="14"/>
      <c r="B232" s="236"/>
      <c r="C232" s="237"/>
      <c r="D232" s="226" t="s">
        <v>151</v>
      </c>
      <c r="E232" s="238" t="s">
        <v>19</v>
      </c>
      <c r="F232" s="239" t="s">
        <v>154</v>
      </c>
      <c r="G232" s="237"/>
      <c r="H232" s="240">
        <v>12.608000000000001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151</v>
      </c>
      <c r="AU232" s="246" t="s">
        <v>87</v>
      </c>
      <c r="AV232" s="14" t="s">
        <v>146</v>
      </c>
      <c r="AW232" s="14" t="s">
        <v>37</v>
      </c>
      <c r="AX232" s="14" t="s">
        <v>85</v>
      </c>
      <c r="AY232" s="246" t="s">
        <v>136</v>
      </c>
    </row>
    <row r="233" s="2" customFormat="1" ht="49.05" customHeight="1">
      <c r="A233" s="40"/>
      <c r="B233" s="41"/>
      <c r="C233" s="206" t="s">
        <v>341</v>
      </c>
      <c r="D233" s="206" t="s">
        <v>141</v>
      </c>
      <c r="E233" s="207" t="s">
        <v>342</v>
      </c>
      <c r="F233" s="208" t="s">
        <v>343</v>
      </c>
      <c r="G233" s="209" t="s">
        <v>195</v>
      </c>
      <c r="H233" s="210">
        <v>0.40200000000000002</v>
      </c>
      <c r="I233" s="211"/>
      <c r="J233" s="212">
        <f>ROUND(I233*H233,2)</f>
        <v>0</v>
      </c>
      <c r="K233" s="208" t="s">
        <v>145</v>
      </c>
      <c r="L233" s="46"/>
      <c r="M233" s="213" t="s">
        <v>19</v>
      </c>
      <c r="N233" s="214" t="s">
        <v>48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231</v>
      </c>
      <c r="AT233" s="217" t="s">
        <v>141</v>
      </c>
      <c r="AU233" s="217" t="s">
        <v>87</v>
      </c>
      <c r="AY233" s="19" t="s">
        <v>136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85</v>
      </c>
      <c r="BK233" s="218">
        <f>ROUND(I233*H233,2)</f>
        <v>0</v>
      </c>
      <c r="BL233" s="19" t="s">
        <v>231</v>
      </c>
      <c r="BM233" s="217" t="s">
        <v>344</v>
      </c>
    </row>
    <row r="234" s="2" customFormat="1">
      <c r="A234" s="40"/>
      <c r="B234" s="41"/>
      <c r="C234" s="42"/>
      <c r="D234" s="219" t="s">
        <v>149</v>
      </c>
      <c r="E234" s="42"/>
      <c r="F234" s="220" t="s">
        <v>345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149</v>
      </c>
      <c r="AU234" s="19" t="s">
        <v>87</v>
      </c>
    </row>
    <row r="235" s="12" customFormat="1" ht="22.8" customHeight="1">
      <c r="A235" s="12"/>
      <c r="B235" s="190"/>
      <c r="C235" s="191"/>
      <c r="D235" s="192" t="s">
        <v>76</v>
      </c>
      <c r="E235" s="204" t="s">
        <v>346</v>
      </c>
      <c r="F235" s="204" t="s">
        <v>347</v>
      </c>
      <c r="G235" s="191"/>
      <c r="H235" s="191"/>
      <c r="I235" s="194"/>
      <c r="J235" s="205">
        <f>BK235</f>
        <v>0</v>
      </c>
      <c r="K235" s="191"/>
      <c r="L235" s="196"/>
      <c r="M235" s="197"/>
      <c r="N235" s="198"/>
      <c r="O235" s="198"/>
      <c r="P235" s="199">
        <f>SUM(P236:P250)</f>
        <v>0</v>
      </c>
      <c r="Q235" s="198"/>
      <c r="R235" s="199">
        <f>SUM(R236:R250)</f>
        <v>0</v>
      </c>
      <c r="S235" s="198"/>
      <c r="T235" s="200">
        <f>SUM(T236:T250)</f>
        <v>1.3423400000000001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87</v>
      </c>
      <c r="AT235" s="202" t="s">
        <v>76</v>
      </c>
      <c r="AU235" s="202" t="s">
        <v>85</v>
      </c>
      <c r="AY235" s="201" t="s">
        <v>136</v>
      </c>
      <c r="BK235" s="203">
        <f>SUM(BK236:BK250)</f>
        <v>0</v>
      </c>
    </row>
    <row r="236" s="2" customFormat="1" ht="37.8" customHeight="1">
      <c r="A236" s="40"/>
      <c r="B236" s="41"/>
      <c r="C236" s="206" t="s">
        <v>348</v>
      </c>
      <c r="D236" s="206" t="s">
        <v>141</v>
      </c>
      <c r="E236" s="207" t="s">
        <v>349</v>
      </c>
      <c r="F236" s="208" t="s">
        <v>350</v>
      </c>
      <c r="G236" s="209" t="s">
        <v>144</v>
      </c>
      <c r="H236" s="210">
        <v>167.34</v>
      </c>
      <c r="I236" s="211"/>
      <c r="J236" s="212">
        <f>ROUND(I236*H236,2)</f>
        <v>0</v>
      </c>
      <c r="K236" s="208" t="s">
        <v>145</v>
      </c>
      <c r="L236" s="46"/>
      <c r="M236" s="213" t="s">
        <v>19</v>
      </c>
      <c r="N236" s="214" t="s">
        <v>48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0.0070000000000000001</v>
      </c>
      <c r="T236" s="216">
        <f>S236*H236</f>
        <v>1.1713800000000001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231</v>
      </c>
      <c r="AT236" s="217" t="s">
        <v>141</v>
      </c>
      <c r="AU236" s="217" t="s">
        <v>87</v>
      </c>
      <c r="AY236" s="19" t="s">
        <v>136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85</v>
      </c>
      <c r="BK236" s="218">
        <f>ROUND(I236*H236,2)</f>
        <v>0</v>
      </c>
      <c r="BL236" s="19" t="s">
        <v>231</v>
      </c>
      <c r="BM236" s="217" t="s">
        <v>351</v>
      </c>
    </row>
    <row r="237" s="2" customFormat="1">
      <c r="A237" s="40"/>
      <c r="B237" s="41"/>
      <c r="C237" s="42"/>
      <c r="D237" s="219" t="s">
        <v>149</v>
      </c>
      <c r="E237" s="42"/>
      <c r="F237" s="220" t="s">
        <v>352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149</v>
      </c>
      <c r="AU237" s="19" t="s">
        <v>87</v>
      </c>
    </row>
    <row r="238" s="15" customFormat="1">
      <c r="A238" s="15"/>
      <c r="B238" s="249"/>
      <c r="C238" s="250"/>
      <c r="D238" s="226" t="s">
        <v>151</v>
      </c>
      <c r="E238" s="251" t="s">
        <v>19</v>
      </c>
      <c r="F238" s="252" t="s">
        <v>353</v>
      </c>
      <c r="G238" s="250"/>
      <c r="H238" s="251" t="s">
        <v>19</v>
      </c>
      <c r="I238" s="253"/>
      <c r="J238" s="250"/>
      <c r="K238" s="250"/>
      <c r="L238" s="254"/>
      <c r="M238" s="255"/>
      <c r="N238" s="256"/>
      <c r="O238" s="256"/>
      <c r="P238" s="256"/>
      <c r="Q238" s="256"/>
      <c r="R238" s="256"/>
      <c r="S238" s="256"/>
      <c r="T238" s="257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8" t="s">
        <v>151</v>
      </c>
      <c r="AU238" s="258" t="s">
        <v>87</v>
      </c>
      <c r="AV238" s="15" t="s">
        <v>85</v>
      </c>
      <c r="AW238" s="15" t="s">
        <v>37</v>
      </c>
      <c r="AX238" s="15" t="s">
        <v>77</v>
      </c>
      <c r="AY238" s="258" t="s">
        <v>136</v>
      </c>
    </row>
    <row r="239" s="13" customFormat="1">
      <c r="A239" s="13"/>
      <c r="B239" s="224"/>
      <c r="C239" s="225"/>
      <c r="D239" s="226" t="s">
        <v>151</v>
      </c>
      <c r="E239" s="227" t="s">
        <v>19</v>
      </c>
      <c r="F239" s="228" t="s">
        <v>354</v>
      </c>
      <c r="G239" s="225"/>
      <c r="H239" s="229">
        <v>167.34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151</v>
      </c>
      <c r="AU239" s="235" t="s">
        <v>87</v>
      </c>
      <c r="AV239" s="13" t="s">
        <v>87</v>
      </c>
      <c r="AW239" s="13" t="s">
        <v>37</v>
      </c>
      <c r="AX239" s="13" t="s">
        <v>77</v>
      </c>
      <c r="AY239" s="235" t="s">
        <v>136</v>
      </c>
    </row>
    <row r="240" s="14" customFormat="1">
      <c r="A240" s="14"/>
      <c r="B240" s="236"/>
      <c r="C240" s="237"/>
      <c r="D240" s="226" t="s">
        <v>151</v>
      </c>
      <c r="E240" s="238" t="s">
        <v>19</v>
      </c>
      <c r="F240" s="239" t="s">
        <v>154</v>
      </c>
      <c r="G240" s="237"/>
      <c r="H240" s="240">
        <v>167.34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151</v>
      </c>
      <c r="AU240" s="246" t="s">
        <v>87</v>
      </c>
      <c r="AV240" s="14" t="s">
        <v>146</v>
      </c>
      <c r="AW240" s="14" t="s">
        <v>37</v>
      </c>
      <c r="AX240" s="14" t="s">
        <v>85</v>
      </c>
      <c r="AY240" s="246" t="s">
        <v>136</v>
      </c>
    </row>
    <row r="241" s="2" customFormat="1" ht="24.15" customHeight="1">
      <c r="A241" s="40"/>
      <c r="B241" s="41"/>
      <c r="C241" s="206" t="s">
        <v>355</v>
      </c>
      <c r="D241" s="206" t="s">
        <v>141</v>
      </c>
      <c r="E241" s="207" t="s">
        <v>356</v>
      </c>
      <c r="F241" s="208" t="s">
        <v>357</v>
      </c>
      <c r="G241" s="209" t="s">
        <v>144</v>
      </c>
      <c r="H241" s="210">
        <v>167.34</v>
      </c>
      <c r="I241" s="211"/>
      <c r="J241" s="212">
        <f>ROUND(I241*H241,2)</f>
        <v>0</v>
      </c>
      <c r="K241" s="208" t="s">
        <v>145</v>
      </c>
      <c r="L241" s="46"/>
      <c r="M241" s="213" t="s">
        <v>19</v>
      </c>
      <c r="N241" s="214" t="s">
        <v>48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0.00050000000000000001</v>
      </c>
      <c r="T241" s="216">
        <f>S241*H241</f>
        <v>0.083670000000000008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231</v>
      </c>
      <c r="AT241" s="217" t="s">
        <v>141</v>
      </c>
      <c r="AU241" s="217" t="s">
        <v>87</v>
      </c>
      <c r="AY241" s="19" t="s">
        <v>136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85</v>
      </c>
      <c r="BK241" s="218">
        <f>ROUND(I241*H241,2)</f>
        <v>0</v>
      </c>
      <c r="BL241" s="19" t="s">
        <v>231</v>
      </c>
      <c r="BM241" s="217" t="s">
        <v>358</v>
      </c>
    </row>
    <row r="242" s="2" customFormat="1">
      <c r="A242" s="40"/>
      <c r="B242" s="41"/>
      <c r="C242" s="42"/>
      <c r="D242" s="219" t="s">
        <v>149</v>
      </c>
      <c r="E242" s="42"/>
      <c r="F242" s="220" t="s">
        <v>359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149</v>
      </c>
      <c r="AU242" s="19" t="s">
        <v>87</v>
      </c>
    </row>
    <row r="243" s="15" customFormat="1">
      <c r="A243" s="15"/>
      <c r="B243" s="249"/>
      <c r="C243" s="250"/>
      <c r="D243" s="226" t="s">
        <v>151</v>
      </c>
      <c r="E243" s="251" t="s">
        <v>19</v>
      </c>
      <c r="F243" s="252" t="s">
        <v>353</v>
      </c>
      <c r="G243" s="250"/>
      <c r="H243" s="251" t="s">
        <v>19</v>
      </c>
      <c r="I243" s="253"/>
      <c r="J243" s="250"/>
      <c r="K243" s="250"/>
      <c r="L243" s="254"/>
      <c r="M243" s="255"/>
      <c r="N243" s="256"/>
      <c r="O243" s="256"/>
      <c r="P243" s="256"/>
      <c r="Q243" s="256"/>
      <c r="R243" s="256"/>
      <c r="S243" s="256"/>
      <c r="T243" s="257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8" t="s">
        <v>151</v>
      </c>
      <c r="AU243" s="258" t="s">
        <v>87</v>
      </c>
      <c r="AV243" s="15" t="s">
        <v>85</v>
      </c>
      <c r="AW243" s="15" t="s">
        <v>37</v>
      </c>
      <c r="AX243" s="15" t="s">
        <v>77</v>
      </c>
      <c r="AY243" s="258" t="s">
        <v>136</v>
      </c>
    </row>
    <row r="244" s="13" customFormat="1">
      <c r="A244" s="13"/>
      <c r="B244" s="224"/>
      <c r="C244" s="225"/>
      <c r="D244" s="226" t="s">
        <v>151</v>
      </c>
      <c r="E244" s="227" t="s">
        <v>19</v>
      </c>
      <c r="F244" s="228" t="s">
        <v>354</v>
      </c>
      <c r="G244" s="225"/>
      <c r="H244" s="229">
        <v>167.34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151</v>
      </c>
      <c r="AU244" s="235" t="s">
        <v>87</v>
      </c>
      <c r="AV244" s="13" t="s">
        <v>87</v>
      </c>
      <c r="AW244" s="13" t="s">
        <v>37</v>
      </c>
      <c r="AX244" s="13" t="s">
        <v>77</v>
      </c>
      <c r="AY244" s="235" t="s">
        <v>136</v>
      </c>
    </row>
    <row r="245" s="14" customFormat="1">
      <c r="A245" s="14"/>
      <c r="B245" s="236"/>
      <c r="C245" s="237"/>
      <c r="D245" s="226" t="s">
        <v>151</v>
      </c>
      <c r="E245" s="238" t="s">
        <v>19</v>
      </c>
      <c r="F245" s="239" t="s">
        <v>154</v>
      </c>
      <c r="G245" s="237"/>
      <c r="H245" s="240">
        <v>167.34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151</v>
      </c>
      <c r="AU245" s="246" t="s">
        <v>87</v>
      </c>
      <c r="AV245" s="14" t="s">
        <v>146</v>
      </c>
      <c r="AW245" s="14" t="s">
        <v>37</v>
      </c>
      <c r="AX245" s="14" t="s">
        <v>85</v>
      </c>
      <c r="AY245" s="246" t="s">
        <v>136</v>
      </c>
    </row>
    <row r="246" s="2" customFormat="1" ht="16.5" customHeight="1">
      <c r="A246" s="40"/>
      <c r="B246" s="41"/>
      <c r="C246" s="206" t="s">
        <v>360</v>
      </c>
      <c r="D246" s="206" t="s">
        <v>141</v>
      </c>
      <c r="E246" s="207" t="s">
        <v>361</v>
      </c>
      <c r="F246" s="208" t="s">
        <v>362</v>
      </c>
      <c r="G246" s="209" t="s">
        <v>292</v>
      </c>
      <c r="H246" s="210">
        <v>87.290000000000006</v>
      </c>
      <c r="I246" s="211"/>
      <c r="J246" s="212">
        <f>ROUND(I246*H246,2)</f>
        <v>0</v>
      </c>
      <c r="K246" s="208" t="s">
        <v>145</v>
      </c>
      <c r="L246" s="46"/>
      <c r="M246" s="213" t="s">
        <v>19</v>
      </c>
      <c r="N246" s="214" t="s">
        <v>48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0.001</v>
      </c>
      <c r="T246" s="216">
        <f>S246*H246</f>
        <v>0.087290000000000006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231</v>
      </c>
      <c r="AT246" s="217" t="s">
        <v>141</v>
      </c>
      <c r="AU246" s="217" t="s">
        <v>87</v>
      </c>
      <c r="AY246" s="19" t="s">
        <v>136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85</v>
      </c>
      <c r="BK246" s="218">
        <f>ROUND(I246*H246,2)</f>
        <v>0</v>
      </c>
      <c r="BL246" s="19" t="s">
        <v>231</v>
      </c>
      <c r="BM246" s="217" t="s">
        <v>363</v>
      </c>
    </row>
    <row r="247" s="2" customFormat="1">
      <c r="A247" s="40"/>
      <c r="B247" s="41"/>
      <c r="C247" s="42"/>
      <c r="D247" s="219" t="s">
        <v>149</v>
      </c>
      <c r="E247" s="42"/>
      <c r="F247" s="220" t="s">
        <v>364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149</v>
      </c>
      <c r="AU247" s="19" t="s">
        <v>87</v>
      </c>
    </row>
    <row r="248" s="15" customFormat="1">
      <c r="A248" s="15"/>
      <c r="B248" s="249"/>
      <c r="C248" s="250"/>
      <c r="D248" s="226" t="s">
        <v>151</v>
      </c>
      <c r="E248" s="251" t="s">
        <v>19</v>
      </c>
      <c r="F248" s="252" t="s">
        <v>353</v>
      </c>
      <c r="G248" s="250"/>
      <c r="H248" s="251" t="s">
        <v>19</v>
      </c>
      <c r="I248" s="253"/>
      <c r="J248" s="250"/>
      <c r="K248" s="250"/>
      <c r="L248" s="254"/>
      <c r="M248" s="255"/>
      <c r="N248" s="256"/>
      <c r="O248" s="256"/>
      <c r="P248" s="256"/>
      <c r="Q248" s="256"/>
      <c r="R248" s="256"/>
      <c r="S248" s="256"/>
      <c r="T248" s="25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8" t="s">
        <v>151</v>
      </c>
      <c r="AU248" s="258" t="s">
        <v>87</v>
      </c>
      <c r="AV248" s="15" t="s">
        <v>85</v>
      </c>
      <c r="AW248" s="15" t="s">
        <v>37</v>
      </c>
      <c r="AX248" s="15" t="s">
        <v>77</v>
      </c>
      <c r="AY248" s="258" t="s">
        <v>136</v>
      </c>
    </row>
    <row r="249" s="13" customFormat="1">
      <c r="A249" s="13"/>
      <c r="B249" s="224"/>
      <c r="C249" s="225"/>
      <c r="D249" s="226" t="s">
        <v>151</v>
      </c>
      <c r="E249" s="227" t="s">
        <v>19</v>
      </c>
      <c r="F249" s="228" t="s">
        <v>365</v>
      </c>
      <c r="G249" s="225"/>
      <c r="H249" s="229">
        <v>87.290000000000006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151</v>
      </c>
      <c r="AU249" s="235" t="s">
        <v>87</v>
      </c>
      <c r="AV249" s="13" t="s">
        <v>87</v>
      </c>
      <c r="AW249" s="13" t="s">
        <v>37</v>
      </c>
      <c r="AX249" s="13" t="s">
        <v>77</v>
      </c>
      <c r="AY249" s="235" t="s">
        <v>136</v>
      </c>
    </row>
    <row r="250" s="14" customFormat="1">
      <c r="A250" s="14"/>
      <c r="B250" s="236"/>
      <c r="C250" s="237"/>
      <c r="D250" s="226" t="s">
        <v>151</v>
      </c>
      <c r="E250" s="238" t="s">
        <v>19</v>
      </c>
      <c r="F250" s="239" t="s">
        <v>154</v>
      </c>
      <c r="G250" s="237"/>
      <c r="H250" s="240">
        <v>87.290000000000006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151</v>
      </c>
      <c r="AU250" s="246" t="s">
        <v>87</v>
      </c>
      <c r="AV250" s="14" t="s">
        <v>146</v>
      </c>
      <c r="AW250" s="14" t="s">
        <v>37</v>
      </c>
      <c r="AX250" s="14" t="s">
        <v>85</v>
      </c>
      <c r="AY250" s="246" t="s">
        <v>136</v>
      </c>
    </row>
    <row r="251" s="12" customFormat="1" ht="22.8" customHeight="1">
      <c r="A251" s="12"/>
      <c r="B251" s="190"/>
      <c r="C251" s="191"/>
      <c r="D251" s="192" t="s">
        <v>76</v>
      </c>
      <c r="E251" s="204" t="s">
        <v>366</v>
      </c>
      <c r="F251" s="204" t="s">
        <v>367</v>
      </c>
      <c r="G251" s="191"/>
      <c r="H251" s="191"/>
      <c r="I251" s="194"/>
      <c r="J251" s="205">
        <f>BK251</f>
        <v>0</v>
      </c>
      <c r="K251" s="191"/>
      <c r="L251" s="196"/>
      <c r="M251" s="197"/>
      <c r="N251" s="198"/>
      <c r="O251" s="198"/>
      <c r="P251" s="199">
        <f>SUM(P252:P294)</f>
        <v>0</v>
      </c>
      <c r="Q251" s="198"/>
      <c r="R251" s="199">
        <f>SUM(R252:R294)</f>
        <v>2.9574423200000002</v>
      </c>
      <c r="S251" s="198"/>
      <c r="T251" s="200">
        <f>SUM(T252:T294)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1" t="s">
        <v>87</v>
      </c>
      <c r="AT251" s="202" t="s">
        <v>76</v>
      </c>
      <c r="AU251" s="202" t="s">
        <v>85</v>
      </c>
      <c r="AY251" s="201" t="s">
        <v>136</v>
      </c>
      <c r="BK251" s="203">
        <f>SUM(BK252:BK294)</f>
        <v>0</v>
      </c>
    </row>
    <row r="252" s="2" customFormat="1" ht="33" customHeight="1">
      <c r="A252" s="40"/>
      <c r="B252" s="41"/>
      <c r="C252" s="206" t="s">
        <v>368</v>
      </c>
      <c r="D252" s="206" t="s">
        <v>141</v>
      </c>
      <c r="E252" s="207" t="s">
        <v>369</v>
      </c>
      <c r="F252" s="208" t="s">
        <v>370</v>
      </c>
      <c r="G252" s="209" t="s">
        <v>144</v>
      </c>
      <c r="H252" s="210">
        <v>170.5</v>
      </c>
      <c r="I252" s="211"/>
      <c r="J252" s="212">
        <f>ROUND(I252*H252,2)</f>
        <v>0</v>
      </c>
      <c r="K252" s="208" t="s">
        <v>145</v>
      </c>
      <c r="L252" s="46"/>
      <c r="M252" s="213" t="s">
        <v>19</v>
      </c>
      <c r="N252" s="214" t="s">
        <v>48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146</v>
      </c>
      <c r="AT252" s="217" t="s">
        <v>141</v>
      </c>
      <c r="AU252" s="217" t="s">
        <v>87</v>
      </c>
      <c r="AY252" s="19" t="s">
        <v>136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85</v>
      </c>
      <c r="BK252" s="218">
        <f>ROUND(I252*H252,2)</f>
        <v>0</v>
      </c>
      <c r="BL252" s="19" t="s">
        <v>146</v>
      </c>
      <c r="BM252" s="217" t="s">
        <v>371</v>
      </c>
    </row>
    <row r="253" s="2" customFormat="1">
      <c r="A253" s="40"/>
      <c r="B253" s="41"/>
      <c r="C253" s="42"/>
      <c r="D253" s="219" t="s">
        <v>149</v>
      </c>
      <c r="E253" s="42"/>
      <c r="F253" s="220" t="s">
        <v>372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149</v>
      </c>
      <c r="AU253" s="19" t="s">
        <v>87</v>
      </c>
    </row>
    <row r="254" s="15" customFormat="1">
      <c r="A254" s="15"/>
      <c r="B254" s="249"/>
      <c r="C254" s="250"/>
      <c r="D254" s="226" t="s">
        <v>151</v>
      </c>
      <c r="E254" s="251" t="s">
        <v>19</v>
      </c>
      <c r="F254" s="252" t="s">
        <v>373</v>
      </c>
      <c r="G254" s="250"/>
      <c r="H254" s="251" t="s">
        <v>19</v>
      </c>
      <c r="I254" s="253"/>
      <c r="J254" s="250"/>
      <c r="K254" s="250"/>
      <c r="L254" s="254"/>
      <c r="M254" s="255"/>
      <c r="N254" s="256"/>
      <c r="O254" s="256"/>
      <c r="P254" s="256"/>
      <c r="Q254" s="256"/>
      <c r="R254" s="256"/>
      <c r="S254" s="256"/>
      <c r="T254" s="25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8" t="s">
        <v>151</v>
      </c>
      <c r="AU254" s="258" t="s">
        <v>87</v>
      </c>
      <c r="AV254" s="15" t="s">
        <v>85</v>
      </c>
      <c r="AW254" s="15" t="s">
        <v>37</v>
      </c>
      <c r="AX254" s="15" t="s">
        <v>77</v>
      </c>
      <c r="AY254" s="258" t="s">
        <v>136</v>
      </c>
    </row>
    <row r="255" s="13" customFormat="1">
      <c r="A255" s="13"/>
      <c r="B255" s="224"/>
      <c r="C255" s="225"/>
      <c r="D255" s="226" t="s">
        <v>151</v>
      </c>
      <c r="E255" s="227" t="s">
        <v>19</v>
      </c>
      <c r="F255" s="228" t="s">
        <v>374</v>
      </c>
      <c r="G255" s="225"/>
      <c r="H255" s="229">
        <v>170.5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151</v>
      </c>
      <c r="AU255" s="235" t="s">
        <v>87</v>
      </c>
      <c r="AV255" s="13" t="s">
        <v>87</v>
      </c>
      <c r="AW255" s="13" t="s">
        <v>37</v>
      </c>
      <c r="AX255" s="13" t="s">
        <v>77</v>
      </c>
      <c r="AY255" s="235" t="s">
        <v>136</v>
      </c>
    </row>
    <row r="256" s="14" customFormat="1">
      <c r="A256" s="14"/>
      <c r="B256" s="236"/>
      <c r="C256" s="237"/>
      <c r="D256" s="226" t="s">
        <v>151</v>
      </c>
      <c r="E256" s="238" t="s">
        <v>19</v>
      </c>
      <c r="F256" s="239" t="s">
        <v>154</v>
      </c>
      <c r="G256" s="237"/>
      <c r="H256" s="240">
        <v>170.5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151</v>
      </c>
      <c r="AU256" s="246" t="s">
        <v>87</v>
      </c>
      <c r="AV256" s="14" t="s">
        <v>146</v>
      </c>
      <c r="AW256" s="14" t="s">
        <v>37</v>
      </c>
      <c r="AX256" s="14" t="s">
        <v>85</v>
      </c>
      <c r="AY256" s="246" t="s">
        <v>136</v>
      </c>
    </row>
    <row r="257" s="2" customFormat="1" ht="24.15" customHeight="1">
      <c r="A257" s="40"/>
      <c r="B257" s="41"/>
      <c r="C257" s="206" t="s">
        <v>375</v>
      </c>
      <c r="D257" s="206" t="s">
        <v>141</v>
      </c>
      <c r="E257" s="207" t="s">
        <v>376</v>
      </c>
      <c r="F257" s="208" t="s">
        <v>377</v>
      </c>
      <c r="G257" s="209" t="s">
        <v>144</v>
      </c>
      <c r="H257" s="210">
        <v>170.5</v>
      </c>
      <c r="I257" s="211"/>
      <c r="J257" s="212">
        <f>ROUND(I257*H257,2)</f>
        <v>0</v>
      </c>
      <c r="K257" s="208" t="s">
        <v>145</v>
      </c>
      <c r="L257" s="46"/>
      <c r="M257" s="213" t="s">
        <v>19</v>
      </c>
      <c r="N257" s="214" t="s">
        <v>48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146</v>
      </c>
      <c r="AT257" s="217" t="s">
        <v>141</v>
      </c>
      <c r="AU257" s="217" t="s">
        <v>87</v>
      </c>
      <c r="AY257" s="19" t="s">
        <v>136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85</v>
      </c>
      <c r="BK257" s="218">
        <f>ROUND(I257*H257,2)</f>
        <v>0</v>
      </c>
      <c r="BL257" s="19" t="s">
        <v>146</v>
      </c>
      <c r="BM257" s="217" t="s">
        <v>378</v>
      </c>
    </row>
    <row r="258" s="2" customFormat="1">
      <c r="A258" s="40"/>
      <c r="B258" s="41"/>
      <c r="C258" s="42"/>
      <c r="D258" s="219" t="s">
        <v>149</v>
      </c>
      <c r="E258" s="42"/>
      <c r="F258" s="220" t="s">
        <v>379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149</v>
      </c>
      <c r="AU258" s="19" t="s">
        <v>87</v>
      </c>
    </row>
    <row r="259" s="15" customFormat="1">
      <c r="A259" s="15"/>
      <c r="B259" s="249"/>
      <c r="C259" s="250"/>
      <c r="D259" s="226" t="s">
        <v>151</v>
      </c>
      <c r="E259" s="251" t="s">
        <v>19</v>
      </c>
      <c r="F259" s="252" t="s">
        <v>373</v>
      </c>
      <c r="G259" s="250"/>
      <c r="H259" s="251" t="s">
        <v>19</v>
      </c>
      <c r="I259" s="253"/>
      <c r="J259" s="250"/>
      <c r="K259" s="250"/>
      <c r="L259" s="254"/>
      <c r="M259" s="255"/>
      <c r="N259" s="256"/>
      <c r="O259" s="256"/>
      <c r="P259" s="256"/>
      <c r="Q259" s="256"/>
      <c r="R259" s="256"/>
      <c r="S259" s="256"/>
      <c r="T259" s="257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8" t="s">
        <v>151</v>
      </c>
      <c r="AU259" s="258" t="s">
        <v>87</v>
      </c>
      <c r="AV259" s="15" t="s">
        <v>85</v>
      </c>
      <c r="AW259" s="15" t="s">
        <v>37</v>
      </c>
      <c r="AX259" s="15" t="s">
        <v>77</v>
      </c>
      <c r="AY259" s="258" t="s">
        <v>136</v>
      </c>
    </row>
    <row r="260" s="13" customFormat="1">
      <c r="A260" s="13"/>
      <c r="B260" s="224"/>
      <c r="C260" s="225"/>
      <c r="D260" s="226" t="s">
        <v>151</v>
      </c>
      <c r="E260" s="227" t="s">
        <v>19</v>
      </c>
      <c r="F260" s="228" t="s">
        <v>374</v>
      </c>
      <c r="G260" s="225"/>
      <c r="H260" s="229">
        <v>170.5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151</v>
      </c>
      <c r="AU260" s="235" t="s">
        <v>87</v>
      </c>
      <c r="AV260" s="13" t="s">
        <v>87</v>
      </c>
      <c r="AW260" s="13" t="s">
        <v>37</v>
      </c>
      <c r="AX260" s="13" t="s">
        <v>77</v>
      </c>
      <c r="AY260" s="235" t="s">
        <v>136</v>
      </c>
    </row>
    <row r="261" s="14" customFormat="1">
      <c r="A261" s="14"/>
      <c r="B261" s="236"/>
      <c r="C261" s="237"/>
      <c r="D261" s="226" t="s">
        <v>151</v>
      </c>
      <c r="E261" s="238" t="s">
        <v>19</v>
      </c>
      <c r="F261" s="239" t="s">
        <v>154</v>
      </c>
      <c r="G261" s="237"/>
      <c r="H261" s="240">
        <v>170.5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151</v>
      </c>
      <c r="AU261" s="246" t="s">
        <v>87</v>
      </c>
      <c r="AV261" s="14" t="s">
        <v>146</v>
      </c>
      <c r="AW261" s="14" t="s">
        <v>37</v>
      </c>
      <c r="AX261" s="14" t="s">
        <v>85</v>
      </c>
      <c r="AY261" s="246" t="s">
        <v>136</v>
      </c>
    </row>
    <row r="262" s="2" customFormat="1" ht="24.15" customHeight="1">
      <c r="A262" s="40"/>
      <c r="B262" s="41"/>
      <c r="C262" s="206" t="s">
        <v>380</v>
      </c>
      <c r="D262" s="206" t="s">
        <v>141</v>
      </c>
      <c r="E262" s="207" t="s">
        <v>381</v>
      </c>
      <c r="F262" s="208" t="s">
        <v>382</v>
      </c>
      <c r="G262" s="209" t="s">
        <v>144</v>
      </c>
      <c r="H262" s="210">
        <v>170.5</v>
      </c>
      <c r="I262" s="211"/>
      <c r="J262" s="212">
        <f>ROUND(I262*H262,2)</f>
        <v>0</v>
      </c>
      <c r="K262" s="208" t="s">
        <v>145</v>
      </c>
      <c r="L262" s="46"/>
      <c r="M262" s="213" t="s">
        <v>19</v>
      </c>
      <c r="N262" s="214" t="s">
        <v>48</v>
      </c>
      <c r="O262" s="86"/>
      <c r="P262" s="215">
        <f>O262*H262</f>
        <v>0</v>
      </c>
      <c r="Q262" s="215">
        <v>0.00020000000000000001</v>
      </c>
      <c r="R262" s="215">
        <f>Q262*H262</f>
        <v>0.034099999999999998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146</v>
      </c>
      <c r="AT262" s="217" t="s">
        <v>141</v>
      </c>
      <c r="AU262" s="217" t="s">
        <v>87</v>
      </c>
      <c r="AY262" s="19" t="s">
        <v>136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85</v>
      </c>
      <c r="BK262" s="218">
        <f>ROUND(I262*H262,2)</f>
        <v>0</v>
      </c>
      <c r="BL262" s="19" t="s">
        <v>146</v>
      </c>
      <c r="BM262" s="217" t="s">
        <v>383</v>
      </c>
    </row>
    <row r="263" s="2" customFormat="1">
      <c r="A263" s="40"/>
      <c r="B263" s="41"/>
      <c r="C263" s="42"/>
      <c r="D263" s="219" t="s">
        <v>149</v>
      </c>
      <c r="E263" s="42"/>
      <c r="F263" s="220" t="s">
        <v>384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149</v>
      </c>
      <c r="AU263" s="19" t="s">
        <v>87</v>
      </c>
    </row>
    <row r="264" s="15" customFormat="1">
      <c r="A264" s="15"/>
      <c r="B264" s="249"/>
      <c r="C264" s="250"/>
      <c r="D264" s="226" t="s">
        <v>151</v>
      </c>
      <c r="E264" s="251" t="s">
        <v>19</v>
      </c>
      <c r="F264" s="252" t="s">
        <v>373</v>
      </c>
      <c r="G264" s="250"/>
      <c r="H264" s="251" t="s">
        <v>19</v>
      </c>
      <c r="I264" s="253"/>
      <c r="J264" s="250"/>
      <c r="K264" s="250"/>
      <c r="L264" s="254"/>
      <c r="M264" s="255"/>
      <c r="N264" s="256"/>
      <c r="O264" s="256"/>
      <c r="P264" s="256"/>
      <c r="Q264" s="256"/>
      <c r="R264" s="256"/>
      <c r="S264" s="256"/>
      <c r="T264" s="257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8" t="s">
        <v>151</v>
      </c>
      <c r="AU264" s="258" t="s">
        <v>87</v>
      </c>
      <c r="AV264" s="15" t="s">
        <v>85</v>
      </c>
      <c r="AW264" s="15" t="s">
        <v>37</v>
      </c>
      <c r="AX264" s="15" t="s">
        <v>77</v>
      </c>
      <c r="AY264" s="258" t="s">
        <v>136</v>
      </c>
    </row>
    <row r="265" s="13" customFormat="1">
      <c r="A265" s="13"/>
      <c r="B265" s="224"/>
      <c r="C265" s="225"/>
      <c r="D265" s="226" t="s">
        <v>151</v>
      </c>
      <c r="E265" s="227" t="s">
        <v>19</v>
      </c>
      <c r="F265" s="228" t="s">
        <v>374</v>
      </c>
      <c r="G265" s="225"/>
      <c r="H265" s="229">
        <v>170.5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151</v>
      </c>
      <c r="AU265" s="235" t="s">
        <v>87</v>
      </c>
      <c r="AV265" s="13" t="s">
        <v>87</v>
      </c>
      <c r="AW265" s="13" t="s">
        <v>37</v>
      </c>
      <c r="AX265" s="13" t="s">
        <v>77</v>
      </c>
      <c r="AY265" s="235" t="s">
        <v>136</v>
      </c>
    </row>
    <row r="266" s="14" customFormat="1">
      <c r="A266" s="14"/>
      <c r="B266" s="236"/>
      <c r="C266" s="237"/>
      <c r="D266" s="226" t="s">
        <v>151</v>
      </c>
      <c r="E266" s="238" t="s">
        <v>19</v>
      </c>
      <c r="F266" s="239" t="s">
        <v>154</v>
      </c>
      <c r="G266" s="237"/>
      <c r="H266" s="240">
        <v>170.5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151</v>
      </c>
      <c r="AU266" s="246" t="s">
        <v>87</v>
      </c>
      <c r="AV266" s="14" t="s">
        <v>146</v>
      </c>
      <c r="AW266" s="14" t="s">
        <v>37</v>
      </c>
      <c r="AX266" s="14" t="s">
        <v>85</v>
      </c>
      <c r="AY266" s="246" t="s">
        <v>136</v>
      </c>
    </row>
    <row r="267" s="2" customFormat="1" ht="37.8" customHeight="1">
      <c r="A267" s="40"/>
      <c r="B267" s="41"/>
      <c r="C267" s="206" t="s">
        <v>385</v>
      </c>
      <c r="D267" s="206" t="s">
        <v>141</v>
      </c>
      <c r="E267" s="207" t="s">
        <v>386</v>
      </c>
      <c r="F267" s="208" t="s">
        <v>387</v>
      </c>
      <c r="G267" s="209" t="s">
        <v>144</v>
      </c>
      <c r="H267" s="210">
        <v>170.5</v>
      </c>
      <c r="I267" s="211"/>
      <c r="J267" s="212">
        <f>ROUND(I267*H267,2)</f>
        <v>0</v>
      </c>
      <c r="K267" s="208" t="s">
        <v>145</v>
      </c>
      <c r="L267" s="46"/>
      <c r="M267" s="213" t="s">
        <v>19</v>
      </c>
      <c r="N267" s="214" t="s">
        <v>48</v>
      </c>
      <c r="O267" s="86"/>
      <c r="P267" s="215">
        <f>O267*H267</f>
        <v>0</v>
      </c>
      <c r="Q267" s="215">
        <v>0.012</v>
      </c>
      <c r="R267" s="215">
        <f>Q267*H267</f>
        <v>2.0460000000000003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146</v>
      </c>
      <c r="AT267" s="217" t="s">
        <v>141</v>
      </c>
      <c r="AU267" s="217" t="s">
        <v>87</v>
      </c>
      <c r="AY267" s="19" t="s">
        <v>136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85</v>
      </c>
      <c r="BK267" s="218">
        <f>ROUND(I267*H267,2)</f>
        <v>0</v>
      </c>
      <c r="BL267" s="19" t="s">
        <v>146</v>
      </c>
      <c r="BM267" s="217" t="s">
        <v>388</v>
      </c>
    </row>
    <row r="268" s="2" customFormat="1">
      <c r="A268" s="40"/>
      <c r="B268" s="41"/>
      <c r="C268" s="42"/>
      <c r="D268" s="219" t="s">
        <v>149</v>
      </c>
      <c r="E268" s="42"/>
      <c r="F268" s="220" t="s">
        <v>389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149</v>
      </c>
      <c r="AU268" s="19" t="s">
        <v>87</v>
      </c>
    </row>
    <row r="269" s="15" customFormat="1">
      <c r="A269" s="15"/>
      <c r="B269" s="249"/>
      <c r="C269" s="250"/>
      <c r="D269" s="226" t="s">
        <v>151</v>
      </c>
      <c r="E269" s="251" t="s">
        <v>19</v>
      </c>
      <c r="F269" s="252" t="s">
        <v>373</v>
      </c>
      <c r="G269" s="250"/>
      <c r="H269" s="251" t="s">
        <v>19</v>
      </c>
      <c r="I269" s="253"/>
      <c r="J269" s="250"/>
      <c r="K269" s="250"/>
      <c r="L269" s="254"/>
      <c r="M269" s="255"/>
      <c r="N269" s="256"/>
      <c r="O269" s="256"/>
      <c r="P269" s="256"/>
      <c r="Q269" s="256"/>
      <c r="R269" s="256"/>
      <c r="S269" s="256"/>
      <c r="T269" s="257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8" t="s">
        <v>151</v>
      </c>
      <c r="AU269" s="258" t="s">
        <v>87</v>
      </c>
      <c r="AV269" s="15" t="s">
        <v>85</v>
      </c>
      <c r="AW269" s="15" t="s">
        <v>37</v>
      </c>
      <c r="AX269" s="15" t="s">
        <v>77</v>
      </c>
      <c r="AY269" s="258" t="s">
        <v>136</v>
      </c>
    </row>
    <row r="270" s="13" customFormat="1">
      <c r="A270" s="13"/>
      <c r="B270" s="224"/>
      <c r="C270" s="225"/>
      <c r="D270" s="226" t="s">
        <v>151</v>
      </c>
      <c r="E270" s="227" t="s">
        <v>19</v>
      </c>
      <c r="F270" s="228" t="s">
        <v>374</v>
      </c>
      <c r="G270" s="225"/>
      <c r="H270" s="229">
        <v>170.5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151</v>
      </c>
      <c r="AU270" s="235" t="s">
        <v>87</v>
      </c>
      <c r="AV270" s="13" t="s">
        <v>87</v>
      </c>
      <c r="AW270" s="13" t="s">
        <v>37</v>
      </c>
      <c r="AX270" s="13" t="s">
        <v>77</v>
      </c>
      <c r="AY270" s="235" t="s">
        <v>136</v>
      </c>
    </row>
    <row r="271" s="14" customFormat="1">
      <c r="A271" s="14"/>
      <c r="B271" s="236"/>
      <c r="C271" s="237"/>
      <c r="D271" s="226" t="s">
        <v>151</v>
      </c>
      <c r="E271" s="238" t="s">
        <v>19</v>
      </c>
      <c r="F271" s="239" t="s">
        <v>154</v>
      </c>
      <c r="G271" s="237"/>
      <c r="H271" s="240">
        <v>170.5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151</v>
      </c>
      <c r="AU271" s="246" t="s">
        <v>87</v>
      </c>
      <c r="AV271" s="14" t="s">
        <v>146</v>
      </c>
      <c r="AW271" s="14" t="s">
        <v>37</v>
      </c>
      <c r="AX271" s="14" t="s">
        <v>85</v>
      </c>
      <c r="AY271" s="246" t="s">
        <v>136</v>
      </c>
    </row>
    <row r="272" s="2" customFormat="1" ht="24.15" customHeight="1">
      <c r="A272" s="40"/>
      <c r="B272" s="41"/>
      <c r="C272" s="206" t="s">
        <v>390</v>
      </c>
      <c r="D272" s="206" t="s">
        <v>141</v>
      </c>
      <c r="E272" s="207" t="s">
        <v>391</v>
      </c>
      <c r="F272" s="208" t="s">
        <v>392</v>
      </c>
      <c r="G272" s="209" t="s">
        <v>144</v>
      </c>
      <c r="H272" s="210">
        <v>170.5</v>
      </c>
      <c r="I272" s="211"/>
      <c r="J272" s="212">
        <f>ROUND(I272*H272,2)</f>
        <v>0</v>
      </c>
      <c r="K272" s="208" t="s">
        <v>145</v>
      </c>
      <c r="L272" s="46"/>
      <c r="M272" s="213" t="s">
        <v>19</v>
      </c>
      <c r="N272" s="214" t="s">
        <v>48</v>
      </c>
      <c r="O272" s="86"/>
      <c r="P272" s="215">
        <f>O272*H272</f>
        <v>0</v>
      </c>
      <c r="Q272" s="215">
        <v>0.00029999999999999997</v>
      </c>
      <c r="R272" s="215">
        <f>Q272*H272</f>
        <v>0.051149999999999994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146</v>
      </c>
      <c r="AT272" s="217" t="s">
        <v>141</v>
      </c>
      <c r="AU272" s="217" t="s">
        <v>87</v>
      </c>
      <c r="AY272" s="19" t="s">
        <v>136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85</v>
      </c>
      <c r="BK272" s="218">
        <f>ROUND(I272*H272,2)</f>
        <v>0</v>
      </c>
      <c r="BL272" s="19" t="s">
        <v>146</v>
      </c>
      <c r="BM272" s="217" t="s">
        <v>393</v>
      </c>
    </row>
    <row r="273" s="2" customFormat="1">
      <c r="A273" s="40"/>
      <c r="B273" s="41"/>
      <c r="C273" s="42"/>
      <c r="D273" s="219" t="s">
        <v>149</v>
      </c>
      <c r="E273" s="42"/>
      <c r="F273" s="220" t="s">
        <v>394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149</v>
      </c>
      <c r="AU273" s="19" t="s">
        <v>87</v>
      </c>
    </row>
    <row r="274" s="15" customFormat="1">
      <c r="A274" s="15"/>
      <c r="B274" s="249"/>
      <c r="C274" s="250"/>
      <c r="D274" s="226" t="s">
        <v>151</v>
      </c>
      <c r="E274" s="251" t="s">
        <v>19</v>
      </c>
      <c r="F274" s="252" t="s">
        <v>373</v>
      </c>
      <c r="G274" s="250"/>
      <c r="H274" s="251" t="s">
        <v>19</v>
      </c>
      <c r="I274" s="253"/>
      <c r="J274" s="250"/>
      <c r="K274" s="250"/>
      <c r="L274" s="254"/>
      <c r="M274" s="255"/>
      <c r="N274" s="256"/>
      <c r="O274" s="256"/>
      <c r="P274" s="256"/>
      <c r="Q274" s="256"/>
      <c r="R274" s="256"/>
      <c r="S274" s="256"/>
      <c r="T274" s="25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8" t="s">
        <v>151</v>
      </c>
      <c r="AU274" s="258" t="s">
        <v>87</v>
      </c>
      <c r="AV274" s="15" t="s">
        <v>85</v>
      </c>
      <c r="AW274" s="15" t="s">
        <v>37</v>
      </c>
      <c r="AX274" s="15" t="s">
        <v>77</v>
      </c>
      <c r="AY274" s="258" t="s">
        <v>136</v>
      </c>
    </row>
    <row r="275" s="13" customFormat="1">
      <c r="A275" s="13"/>
      <c r="B275" s="224"/>
      <c r="C275" s="225"/>
      <c r="D275" s="226" t="s">
        <v>151</v>
      </c>
      <c r="E275" s="227" t="s">
        <v>19</v>
      </c>
      <c r="F275" s="228" t="s">
        <v>374</v>
      </c>
      <c r="G275" s="225"/>
      <c r="H275" s="229">
        <v>170.5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151</v>
      </c>
      <c r="AU275" s="235" t="s">
        <v>87</v>
      </c>
      <c r="AV275" s="13" t="s">
        <v>87</v>
      </c>
      <c r="AW275" s="13" t="s">
        <v>37</v>
      </c>
      <c r="AX275" s="13" t="s">
        <v>77</v>
      </c>
      <c r="AY275" s="235" t="s">
        <v>136</v>
      </c>
    </row>
    <row r="276" s="14" customFormat="1">
      <c r="A276" s="14"/>
      <c r="B276" s="236"/>
      <c r="C276" s="237"/>
      <c r="D276" s="226" t="s">
        <v>151</v>
      </c>
      <c r="E276" s="238" t="s">
        <v>19</v>
      </c>
      <c r="F276" s="239" t="s">
        <v>154</v>
      </c>
      <c r="G276" s="237"/>
      <c r="H276" s="240">
        <v>170.5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151</v>
      </c>
      <c r="AU276" s="246" t="s">
        <v>87</v>
      </c>
      <c r="AV276" s="14" t="s">
        <v>146</v>
      </c>
      <c r="AW276" s="14" t="s">
        <v>37</v>
      </c>
      <c r="AX276" s="14" t="s">
        <v>85</v>
      </c>
      <c r="AY276" s="246" t="s">
        <v>136</v>
      </c>
    </row>
    <row r="277" s="2" customFormat="1" ht="21.75" customHeight="1">
      <c r="A277" s="40"/>
      <c r="B277" s="41"/>
      <c r="C277" s="259" t="s">
        <v>395</v>
      </c>
      <c r="D277" s="259" t="s">
        <v>314</v>
      </c>
      <c r="E277" s="260" t="s">
        <v>396</v>
      </c>
      <c r="F277" s="261" t="s">
        <v>397</v>
      </c>
      <c r="G277" s="262" t="s">
        <v>144</v>
      </c>
      <c r="H277" s="263">
        <v>187.55000000000001</v>
      </c>
      <c r="I277" s="264"/>
      <c r="J277" s="265">
        <f>ROUND(I277*H277,2)</f>
        <v>0</v>
      </c>
      <c r="K277" s="261" t="s">
        <v>19</v>
      </c>
      <c r="L277" s="266"/>
      <c r="M277" s="267" t="s">
        <v>19</v>
      </c>
      <c r="N277" s="268" t="s">
        <v>48</v>
      </c>
      <c r="O277" s="86"/>
      <c r="P277" s="215">
        <f>O277*H277</f>
        <v>0</v>
      </c>
      <c r="Q277" s="215">
        <v>0.0042900000000000004</v>
      </c>
      <c r="R277" s="215">
        <f>Q277*H277</f>
        <v>0.80458950000000018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192</v>
      </c>
      <c r="AT277" s="217" t="s">
        <v>314</v>
      </c>
      <c r="AU277" s="217" t="s">
        <v>87</v>
      </c>
      <c r="AY277" s="19" t="s">
        <v>136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85</v>
      </c>
      <c r="BK277" s="218">
        <f>ROUND(I277*H277,2)</f>
        <v>0</v>
      </c>
      <c r="BL277" s="19" t="s">
        <v>146</v>
      </c>
      <c r="BM277" s="217" t="s">
        <v>398</v>
      </c>
    </row>
    <row r="278" s="13" customFormat="1">
      <c r="A278" s="13"/>
      <c r="B278" s="224"/>
      <c r="C278" s="225"/>
      <c r="D278" s="226" t="s">
        <v>151</v>
      </c>
      <c r="E278" s="227" t="s">
        <v>19</v>
      </c>
      <c r="F278" s="228" t="s">
        <v>399</v>
      </c>
      <c r="G278" s="225"/>
      <c r="H278" s="229">
        <v>187.55000000000001</v>
      </c>
      <c r="I278" s="230"/>
      <c r="J278" s="225"/>
      <c r="K278" s="225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151</v>
      </c>
      <c r="AU278" s="235" t="s">
        <v>87</v>
      </c>
      <c r="AV278" s="13" t="s">
        <v>87</v>
      </c>
      <c r="AW278" s="13" t="s">
        <v>37</v>
      </c>
      <c r="AX278" s="13" t="s">
        <v>77</v>
      </c>
      <c r="AY278" s="235" t="s">
        <v>136</v>
      </c>
    </row>
    <row r="279" s="14" customFormat="1">
      <c r="A279" s="14"/>
      <c r="B279" s="236"/>
      <c r="C279" s="237"/>
      <c r="D279" s="226" t="s">
        <v>151</v>
      </c>
      <c r="E279" s="238" t="s">
        <v>19</v>
      </c>
      <c r="F279" s="239" t="s">
        <v>154</v>
      </c>
      <c r="G279" s="237"/>
      <c r="H279" s="240">
        <v>187.55000000000001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151</v>
      </c>
      <c r="AU279" s="246" t="s">
        <v>87</v>
      </c>
      <c r="AV279" s="14" t="s">
        <v>146</v>
      </c>
      <c r="AW279" s="14" t="s">
        <v>37</v>
      </c>
      <c r="AX279" s="14" t="s">
        <v>85</v>
      </c>
      <c r="AY279" s="246" t="s">
        <v>136</v>
      </c>
    </row>
    <row r="280" s="2" customFormat="1" ht="16.5" customHeight="1">
      <c r="A280" s="40"/>
      <c r="B280" s="41"/>
      <c r="C280" s="206" t="s">
        <v>400</v>
      </c>
      <c r="D280" s="206" t="s">
        <v>141</v>
      </c>
      <c r="E280" s="207" t="s">
        <v>401</v>
      </c>
      <c r="F280" s="208" t="s">
        <v>402</v>
      </c>
      <c r="G280" s="209" t="s">
        <v>292</v>
      </c>
      <c r="H280" s="210">
        <v>82.140000000000001</v>
      </c>
      <c r="I280" s="211"/>
      <c r="J280" s="212">
        <f>ROUND(I280*H280,2)</f>
        <v>0</v>
      </c>
      <c r="K280" s="208" t="s">
        <v>145</v>
      </c>
      <c r="L280" s="46"/>
      <c r="M280" s="213" t="s">
        <v>19</v>
      </c>
      <c r="N280" s="214" t="s">
        <v>48</v>
      </c>
      <c r="O280" s="86"/>
      <c r="P280" s="215">
        <f>O280*H280</f>
        <v>0</v>
      </c>
      <c r="Q280" s="215">
        <v>1.0000000000000001E-05</v>
      </c>
      <c r="R280" s="215">
        <f>Q280*H280</f>
        <v>0.00082140000000000012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146</v>
      </c>
      <c r="AT280" s="217" t="s">
        <v>141</v>
      </c>
      <c r="AU280" s="217" t="s">
        <v>87</v>
      </c>
      <c r="AY280" s="19" t="s">
        <v>136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85</v>
      </c>
      <c r="BK280" s="218">
        <f>ROUND(I280*H280,2)</f>
        <v>0</v>
      </c>
      <c r="BL280" s="19" t="s">
        <v>146</v>
      </c>
      <c r="BM280" s="217" t="s">
        <v>403</v>
      </c>
    </row>
    <row r="281" s="2" customFormat="1">
      <c r="A281" s="40"/>
      <c r="B281" s="41"/>
      <c r="C281" s="42"/>
      <c r="D281" s="219" t="s">
        <v>149</v>
      </c>
      <c r="E281" s="42"/>
      <c r="F281" s="220" t="s">
        <v>404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149</v>
      </c>
      <c r="AU281" s="19" t="s">
        <v>87</v>
      </c>
    </row>
    <row r="282" s="15" customFormat="1">
      <c r="A282" s="15"/>
      <c r="B282" s="249"/>
      <c r="C282" s="250"/>
      <c r="D282" s="226" t="s">
        <v>151</v>
      </c>
      <c r="E282" s="251" t="s">
        <v>19</v>
      </c>
      <c r="F282" s="252" t="s">
        <v>373</v>
      </c>
      <c r="G282" s="250"/>
      <c r="H282" s="251" t="s">
        <v>19</v>
      </c>
      <c r="I282" s="253"/>
      <c r="J282" s="250"/>
      <c r="K282" s="250"/>
      <c r="L282" s="254"/>
      <c r="M282" s="255"/>
      <c r="N282" s="256"/>
      <c r="O282" s="256"/>
      <c r="P282" s="256"/>
      <c r="Q282" s="256"/>
      <c r="R282" s="256"/>
      <c r="S282" s="256"/>
      <c r="T282" s="25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8" t="s">
        <v>151</v>
      </c>
      <c r="AU282" s="258" t="s">
        <v>87</v>
      </c>
      <c r="AV282" s="15" t="s">
        <v>85</v>
      </c>
      <c r="AW282" s="15" t="s">
        <v>37</v>
      </c>
      <c r="AX282" s="15" t="s">
        <v>77</v>
      </c>
      <c r="AY282" s="258" t="s">
        <v>136</v>
      </c>
    </row>
    <row r="283" s="13" customFormat="1">
      <c r="A283" s="13"/>
      <c r="B283" s="224"/>
      <c r="C283" s="225"/>
      <c r="D283" s="226" t="s">
        <v>151</v>
      </c>
      <c r="E283" s="227" t="s">
        <v>19</v>
      </c>
      <c r="F283" s="228" t="s">
        <v>405</v>
      </c>
      <c r="G283" s="225"/>
      <c r="H283" s="229">
        <v>82.140000000000001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151</v>
      </c>
      <c r="AU283" s="235" t="s">
        <v>87</v>
      </c>
      <c r="AV283" s="13" t="s">
        <v>87</v>
      </c>
      <c r="AW283" s="13" t="s">
        <v>37</v>
      </c>
      <c r="AX283" s="13" t="s">
        <v>77</v>
      </c>
      <c r="AY283" s="235" t="s">
        <v>136</v>
      </c>
    </row>
    <row r="284" s="14" customFormat="1">
      <c r="A284" s="14"/>
      <c r="B284" s="236"/>
      <c r="C284" s="237"/>
      <c r="D284" s="226" t="s">
        <v>151</v>
      </c>
      <c r="E284" s="238" t="s">
        <v>19</v>
      </c>
      <c r="F284" s="239" t="s">
        <v>154</v>
      </c>
      <c r="G284" s="237"/>
      <c r="H284" s="240">
        <v>82.140000000000001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151</v>
      </c>
      <c r="AU284" s="246" t="s">
        <v>87</v>
      </c>
      <c r="AV284" s="14" t="s">
        <v>146</v>
      </c>
      <c r="AW284" s="14" t="s">
        <v>37</v>
      </c>
      <c r="AX284" s="14" t="s">
        <v>85</v>
      </c>
      <c r="AY284" s="246" t="s">
        <v>136</v>
      </c>
    </row>
    <row r="285" s="2" customFormat="1" ht="16.5" customHeight="1">
      <c r="A285" s="40"/>
      <c r="B285" s="41"/>
      <c r="C285" s="259" t="s">
        <v>406</v>
      </c>
      <c r="D285" s="259" t="s">
        <v>314</v>
      </c>
      <c r="E285" s="260" t="s">
        <v>407</v>
      </c>
      <c r="F285" s="261" t="s">
        <v>408</v>
      </c>
      <c r="G285" s="262" t="s">
        <v>292</v>
      </c>
      <c r="H285" s="263">
        <v>94.460999999999999</v>
      </c>
      <c r="I285" s="264"/>
      <c r="J285" s="265">
        <f>ROUND(I285*H285,2)</f>
        <v>0</v>
      </c>
      <c r="K285" s="261" t="s">
        <v>145</v>
      </c>
      <c r="L285" s="266"/>
      <c r="M285" s="267" t="s">
        <v>19</v>
      </c>
      <c r="N285" s="268" t="s">
        <v>48</v>
      </c>
      <c r="O285" s="86"/>
      <c r="P285" s="215">
        <f>O285*H285</f>
        <v>0</v>
      </c>
      <c r="Q285" s="215">
        <v>0.00022000000000000001</v>
      </c>
      <c r="R285" s="215">
        <f>Q285*H285</f>
        <v>0.020781420000000002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192</v>
      </c>
      <c r="AT285" s="217" t="s">
        <v>314</v>
      </c>
      <c r="AU285" s="217" t="s">
        <v>87</v>
      </c>
      <c r="AY285" s="19" t="s">
        <v>136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85</v>
      </c>
      <c r="BK285" s="218">
        <f>ROUND(I285*H285,2)</f>
        <v>0</v>
      </c>
      <c r="BL285" s="19" t="s">
        <v>146</v>
      </c>
      <c r="BM285" s="217" t="s">
        <v>409</v>
      </c>
    </row>
    <row r="286" s="13" customFormat="1">
      <c r="A286" s="13"/>
      <c r="B286" s="224"/>
      <c r="C286" s="225"/>
      <c r="D286" s="226" t="s">
        <v>151</v>
      </c>
      <c r="E286" s="227" t="s">
        <v>19</v>
      </c>
      <c r="F286" s="228" t="s">
        <v>410</v>
      </c>
      <c r="G286" s="225"/>
      <c r="H286" s="229">
        <v>94.460999999999999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151</v>
      </c>
      <c r="AU286" s="235" t="s">
        <v>87</v>
      </c>
      <c r="AV286" s="13" t="s">
        <v>87</v>
      </c>
      <c r="AW286" s="13" t="s">
        <v>37</v>
      </c>
      <c r="AX286" s="13" t="s">
        <v>77</v>
      </c>
      <c r="AY286" s="235" t="s">
        <v>136</v>
      </c>
    </row>
    <row r="287" s="14" customFormat="1">
      <c r="A287" s="14"/>
      <c r="B287" s="236"/>
      <c r="C287" s="237"/>
      <c r="D287" s="226" t="s">
        <v>151</v>
      </c>
      <c r="E287" s="238" t="s">
        <v>19</v>
      </c>
      <c r="F287" s="239" t="s">
        <v>154</v>
      </c>
      <c r="G287" s="237"/>
      <c r="H287" s="240">
        <v>94.460999999999999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151</v>
      </c>
      <c r="AU287" s="246" t="s">
        <v>87</v>
      </c>
      <c r="AV287" s="14" t="s">
        <v>146</v>
      </c>
      <c r="AW287" s="14" t="s">
        <v>37</v>
      </c>
      <c r="AX287" s="14" t="s">
        <v>85</v>
      </c>
      <c r="AY287" s="246" t="s">
        <v>136</v>
      </c>
    </row>
    <row r="288" s="2" customFormat="1" ht="24.15" customHeight="1">
      <c r="A288" s="40"/>
      <c r="B288" s="41"/>
      <c r="C288" s="206" t="s">
        <v>411</v>
      </c>
      <c r="D288" s="206" t="s">
        <v>141</v>
      </c>
      <c r="E288" s="207" t="s">
        <v>412</v>
      </c>
      <c r="F288" s="208" t="s">
        <v>413</v>
      </c>
      <c r="G288" s="209" t="s">
        <v>144</v>
      </c>
      <c r="H288" s="210">
        <v>170.5</v>
      </c>
      <c r="I288" s="211"/>
      <c r="J288" s="212">
        <f>ROUND(I288*H288,2)</f>
        <v>0</v>
      </c>
      <c r="K288" s="208" t="s">
        <v>145</v>
      </c>
      <c r="L288" s="46"/>
      <c r="M288" s="213" t="s">
        <v>19</v>
      </c>
      <c r="N288" s="214" t="s">
        <v>48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146</v>
      </c>
      <c r="AT288" s="217" t="s">
        <v>141</v>
      </c>
      <c r="AU288" s="217" t="s">
        <v>87</v>
      </c>
      <c r="AY288" s="19" t="s">
        <v>136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85</v>
      </c>
      <c r="BK288" s="218">
        <f>ROUND(I288*H288,2)</f>
        <v>0</v>
      </c>
      <c r="BL288" s="19" t="s">
        <v>146</v>
      </c>
      <c r="BM288" s="217" t="s">
        <v>414</v>
      </c>
    </row>
    <row r="289" s="2" customFormat="1">
      <c r="A289" s="40"/>
      <c r="B289" s="41"/>
      <c r="C289" s="42"/>
      <c r="D289" s="219" t="s">
        <v>149</v>
      </c>
      <c r="E289" s="42"/>
      <c r="F289" s="220" t="s">
        <v>415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149</v>
      </c>
      <c r="AU289" s="19" t="s">
        <v>87</v>
      </c>
    </row>
    <row r="290" s="15" customFormat="1">
      <c r="A290" s="15"/>
      <c r="B290" s="249"/>
      <c r="C290" s="250"/>
      <c r="D290" s="226" t="s">
        <v>151</v>
      </c>
      <c r="E290" s="251" t="s">
        <v>19</v>
      </c>
      <c r="F290" s="252" t="s">
        <v>373</v>
      </c>
      <c r="G290" s="250"/>
      <c r="H290" s="251" t="s">
        <v>19</v>
      </c>
      <c r="I290" s="253"/>
      <c r="J290" s="250"/>
      <c r="K290" s="250"/>
      <c r="L290" s="254"/>
      <c r="M290" s="255"/>
      <c r="N290" s="256"/>
      <c r="O290" s="256"/>
      <c r="P290" s="256"/>
      <c r="Q290" s="256"/>
      <c r="R290" s="256"/>
      <c r="S290" s="256"/>
      <c r="T290" s="257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8" t="s">
        <v>151</v>
      </c>
      <c r="AU290" s="258" t="s">
        <v>87</v>
      </c>
      <c r="AV290" s="15" t="s">
        <v>85</v>
      </c>
      <c r="AW290" s="15" t="s">
        <v>37</v>
      </c>
      <c r="AX290" s="15" t="s">
        <v>77</v>
      </c>
      <c r="AY290" s="258" t="s">
        <v>136</v>
      </c>
    </row>
    <row r="291" s="13" customFormat="1">
      <c r="A291" s="13"/>
      <c r="B291" s="224"/>
      <c r="C291" s="225"/>
      <c r="D291" s="226" t="s">
        <v>151</v>
      </c>
      <c r="E291" s="227" t="s">
        <v>19</v>
      </c>
      <c r="F291" s="228" t="s">
        <v>374</v>
      </c>
      <c r="G291" s="225"/>
      <c r="H291" s="229">
        <v>170.5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151</v>
      </c>
      <c r="AU291" s="235" t="s">
        <v>87</v>
      </c>
      <c r="AV291" s="13" t="s">
        <v>87</v>
      </c>
      <c r="AW291" s="13" t="s">
        <v>37</v>
      </c>
      <c r="AX291" s="13" t="s">
        <v>77</v>
      </c>
      <c r="AY291" s="235" t="s">
        <v>136</v>
      </c>
    </row>
    <row r="292" s="14" customFormat="1">
      <c r="A292" s="14"/>
      <c r="B292" s="236"/>
      <c r="C292" s="237"/>
      <c r="D292" s="226" t="s">
        <v>151</v>
      </c>
      <c r="E292" s="238" t="s">
        <v>19</v>
      </c>
      <c r="F292" s="239" t="s">
        <v>154</v>
      </c>
      <c r="G292" s="237"/>
      <c r="H292" s="240">
        <v>170.5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151</v>
      </c>
      <c r="AU292" s="246" t="s">
        <v>87</v>
      </c>
      <c r="AV292" s="14" t="s">
        <v>146</v>
      </c>
      <c r="AW292" s="14" t="s">
        <v>37</v>
      </c>
      <c r="AX292" s="14" t="s">
        <v>85</v>
      </c>
      <c r="AY292" s="246" t="s">
        <v>136</v>
      </c>
    </row>
    <row r="293" s="2" customFormat="1" ht="49.05" customHeight="1">
      <c r="A293" s="40"/>
      <c r="B293" s="41"/>
      <c r="C293" s="206" t="s">
        <v>416</v>
      </c>
      <c r="D293" s="206" t="s">
        <v>141</v>
      </c>
      <c r="E293" s="207" t="s">
        <v>417</v>
      </c>
      <c r="F293" s="208" t="s">
        <v>418</v>
      </c>
      <c r="G293" s="209" t="s">
        <v>195</v>
      </c>
      <c r="H293" s="210">
        <v>2.9569999999999999</v>
      </c>
      <c r="I293" s="211"/>
      <c r="J293" s="212">
        <f>ROUND(I293*H293,2)</f>
        <v>0</v>
      </c>
      <c r="K293" s="208" t="s">
        <v>145</v>
      </c>
      <c r="L293" s="46"/>
      <c r="M293" s="213" t="s">
        <v>19</v>
      </c>
      <c r="N293" s="214" t="s">
        <v>48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146</v>
      </c>
      <c r="AT293" s="217" t="s">
        <v>141</v>
      </c>
      <c r="AU293" s="217" t="s">
        <v>87</v>
      </c>
      <c r="AY293" s="19" t="s">
        <v>136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85</v>
      </c>
      <c r="BK293" s="218">
        <f>ROUND(I293*H293,2)</f>
        <v>0</v>
      </c>
      <c r="BL293" s="19" t="s">
        <v>146</v>
      </c>
      <c r="BM293" s="217" t="s">
        <v>419</v>
      </c>
    </row>
    <row r="294" s="2" customFormat="1">
      <c r="A294" s="40"/>
      <c r="B294" s="41"/>
      <c r="C294" s="42"/>
      <c r="D294" s="219" t="s">
        <v>149</v>
      </c>
      <c r="E294" s="42"/>
      <c r="F294" s="220" t="s">
        <v>420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149</v>
      </c>
      <c r="AU294" s="19" t="s">
        <v>87</v>
      </c>
    </row>
    <row r="295" s="12" customFormat="1" ht="22.8" customHeight="1">
      <c r="A295" s="12"/>
      <c r="B295" s="190"/>
      <c r="C295" s="191"/>
      <c r="D295" s="192" t="s">
        <v>76</v>
      </c>
      <c r="E295" s="204" t="s">
        <v>421</v>
      </c>
      <c r="F295" s="204" t="s">
        <v>422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SUM(P296:P308)</f>
        <v>0</v>
      </c>
      <c r="Q295" s="198"/>
      <c r="R295" s="199">
        <f>SUM(R296:R308)</f>
        <v>0.235952</v>
      </c>
      <c r="S295" s="198"/>
      <c r="T295" s="200">
        <f>SUM(T296:T308)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87</v>
      </c>
      <c r="AT295" s="202" t="s">
        <v>76</v>
      </c>
      <c r="AU295" s="202" t="s">
        <v>85</v>
      </c>
      <c r="AY295" s="201" t="s">
        <v>136</v>
      </c>
      <c r="BK295" s="203">
        <f>SUM(BK296:BK308)</f>
        <v>0</v>
      </c>
    </row>
    <row r="296" s="2" customFormat="1" ht="24.15" customHeight="1">
      <c r="A296" s="40"/>
      <c r="B296" s="41"/>
      <c r="C296" s="206" t="s">
        <v>423</v>
      </c>
      <c r="D296" s="206" t="s">
        <v>141</v>
      </c>
      <c r="E296" s="207" t="s">
        <v>424</v>
      </c>
      <c r="F296" s="208" t="s">
        <v>425</v>
      </c>
      <c r="G296" s="209" t="s">
        <v>144</v>
      </c>
      <c r="H296" s="210">
        <v>471.904</v>
      </c>
      <c r="I296" s="211"/>
      <c r="J296" s="212">
        <f>ROUND(I296*H296,2)</f>
        <v>0</v>
      </c>
      <c r="K296" s="208" t="s">
        <v>145</v>
      </c>
      <c r="L296" s="46"/>
      <c r="M296" s="213" t="s">
        <v>19</v>
      </c>
      <c r="N296" s="214" t="s">
        <v>48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231</v>
      </c>
      <c r="AT296" s="217" t="s">
        <v>141</v>
      </c>
      <c r="AU296" s="217" t="s">
        <v>87</v>
      </c>
      <c r="AY296" s="19" t="s">
        <v>136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85</v>
      </c>
      <c r="BK296" s="218">
        <f>ROUND(I296*H296,2)</f>
        <v>0</v>
      </c>
      <c r="BL296" s="19" t="s">
        <v>231</v>
      </c>
      <c r="BM296" s="217" t="s">
        <v>426</v>
      </c>
    </row>
    <row r="297" s="2" customFormat="1">
      <c r="A297" s="40"/>
      <c r="B297" s="41"/>
      <c r="C297" s="42"/>
      <c r="D297" s="219" t="s">
        <v>149</v>
      </c>
      <c r="E297" s="42"/>
      <c r="F297" s="220" t="s">
        <v>427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149</v>
      </c>
      <c r="AU297" s="19" t="s">
        <v>87</v>
      </c>
    </row>
    <row r="298" s="13" customFormat="1">
      <c r="A298" s="13"/>
      <c r="B298" s="224"/>
      <c r="C298" s="225"/>
      <c r="D298" s="226" t="s">
        <v>151</v>
      </c>
      <c r="E298" s="227" t="s">
        <v>19</v>
      </c>
      <c r="F298" s="228" t="s">
        <v>428</v>
      </c>
      <c r="G298" s="225"/>
      <c r="H298" s="229">
        <v>289.09399999999999</v>
      </c>
      <c r="I298" s="230"/>
      <c r="J298" s="225"/>
      <c r="K298" s="225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151</v>
      </c>
      <c r="AU298" s="235" t="s">
        <v>87</v>
      </c>
      <c r="AV298" s="13" t="s">
        <v>87</v>
      </c>
      <c r="AW298" s="13" t="s">
        <v>37</v>
      </c>
      <c r="AX298" s="13" t="s">
        <v>77</v>
      </c>
      <c r="AY298" s="235" t="s">
        <v>136</v>
      </c>
    </row>
    <row r="299" s="13" customFormat="1">
      <c r="A299" s="13"/>
      <c r="B299" s="224"/>
      <c r="C299" s="225"/>
      <c r="D299" s="226" t="s">
        <v>151</v>
      </c>
      <c r="E299" s="227" t="s">
        <v>19</v>
      </c>
      <c r="F299" s="228" t="s">
        <v>429</v>
      </c>
      <c r="G299" s="225"/>
      <c r="H299" s="229">
        <v>182.81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151</v>
      </c>
      <c r="AU299" s="235" t="s">
        <v>87</v>
      </c>
      <c r="AV299" s="13" t="s">
        <v>87</v>
      </c>
      <c r="AW299" s="13" t="s">
        <v>37</v>
      </c>
      <c r="AX299" s="13" t="s">
        <v>77</v>
      </c>
      <c r="AY299" s="235" t="s">
        <v>136</v>
      </c>
    </row>
    <row r="300" s="14" customFormat="1">
      <c r="A300" s="14"/>
      <c r="B300" s="236"/>
      <c r="C300" s="237"/>
      <c r="D300" s="226" t="s">
        <v>151</v>
      </c>
      <c r="E300" s="238" t="s">
        <v>19</v>
      </c>
      <c r="F300" s="239" t="s">
        <v>154</v>
      </c>
      <c r="G300" s="237"/>
      <c r="H300" s="240">
        <v>471.904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6" t="s">
        <v>151</v>
      </c>
      <c r="AU300" s="246" t="s">
        <v>87</v>
      </c>
      <c r="AV300" s="14" t="s">
        <v>146</v>
      </c>
      <c r="AW300" s="14" t="s">
        <v>37</v>
      </c>
      <c r="AX300" s="14" t="s">
        <v>85</v>
      </c>
      <c r="AY300" s="246" t="s">
        <v>136</v>
      </c>
    </row>
    <row r="301" s="2" customFormat="1" ht="33" customHeight="1">
      <c r="A301" s="40"/>
      <c r="B301" s="41"/>
      <c r="C301" s="206" t="s">
        <v>430</v>
      </c>
      <c r="D301" s="206" t="s">
        <v>141</v>
      </c>
      <c r="E301" s="207" t="s">
        <v>431</v>
      </c>
      <c r="F301" s="208" t="s">
        <v>432</v>
      </c>
      <c r="G301" s="209" t="s">
        <v>144</v>
      </c>
      <c r="H301" s="210">
        <v>471.904</v>
      </c>
      <c r="I301" s="211"/>
      <c r="J301" s="212">
        <f>ROUND(I301*H301,2)</f>
        <v>0</v>
      </c>
      <c r="K301" s="208" t="s">
        <v>19</v>
      </c>
      <c r="L301" s="46"/>
      <c r="M301" s="213" t="s">
        <v>19</v>
      </c>
      <c r="N301" s="214" t="s">
        <v>48</v>
      </c>
      <c r="O301" s="86"/>
      <c r="P301" s="215">
        <f>O301*H301</f>
        <v>0</v>
      </c>
      <c r="Q301" s="215">
        <v>0.00021000000000000001</v>
      </c>
      <c r="R301" s="215">
        <f>Q301*H301</f>
        <v>0.099099840000000008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231</v>
      </c>
      <c r="AT301" s="217" t="s">
        <v>141</v>
      </c>
      <c r="AU301" s="217" t="s">
        <v>87</v>
      </c>
      <c r="AY301" s="19" t="s">
        <v>136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85</v>
      </c>
      <c r="BK301" s="218">
        <f>ROUND(I301*H301,2)</f>
        <v>0</v>
      </c>
      <c r="BL301" s="19" t="s">
        <v>231</v>
      </c>
      <c r="BM301" s="217" t="s">
        <v>433</v>
      </c>
    </row>
    <row r="302" s="13" customFormat="1">
      <c r="A302" s="13"/>
      <c r="B302" s="224"/>
      <c r="C302" s="225"/>
      <c r="D302" s="226" t="s">
        <v>151</v>
      </c>
      <c r="E302" s="227" t="s">
        <v>19</v>
      </c>
      <c r="F302" s="228" t="s">
        <v>428</v>
      </c>
      <c r="G302" s="225"/>
      <c r="H302" s="229">
        <v>289.09399999999999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151</v>
      </c>
      <c r="AU302" s="235" t="s">
        <v>87</v>
      </c>
      <c r="AV302" s="13" t="s">
        <v>87</v>
      </c>
      <c r="AW302" s="13" t="s">
        <v>37</v>
      </c>
      <c r="AX302" s="13" t="s">
        <v>77</v>
      </c>
      <c r="AY302" s="235" t="s">
        <v>136</v>
      </c>
    </row>
    <row r="303" s="13" customFormat="1">
      <c r="A303" s="13"/>
      <c r="B303" s="224"/>
      <c r="C303" s="225"/>
      <c r="D303" s="226" t="s">
        <v>151</v>
      </c>
      <c r="E303" s="227" t="s">
        <v>19</v>
      </c>
      <c r="F303" s="228" t="s">
        <v>429</v>
      </c>
      <c r="G303" s="225"/>
      <c r="H303" s="229">
        <v>182.81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151</v>
      </c>
      <c r="AU303" s="235" t="s">
        <v>87</v>
      </c>
      <c r="AV303" s="13" t="s">
        <v>87</v>
      </c>
      <c r="AW303" s="13" t="s">
        <v>37</v>
      </c>
      <c r="AX303" s="13" t="s">
        <v>77</v>
      </c>
      <c r="AY303" s="235" t="s">
        <v>136</v>
      </c>
    </row>
    <row r="304" s="14" customFormat="1">
      <c r="A304" s="14"/>
      <c r="B304" s="236"/>
      <c r="C304" s="237"/>
      <c r="D304" s="226" t="s">
        <v>151</v>
      </c>
      <c r="E304" s="238" t="s">
        <v>19</v>
      </c>
      <c r="F304" s="239" t="s">
        <v>154</v>
      </c>
      <c r="G304" s="237"/>
      <c r="H304" s="240">
        <v>471.904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151</v>
      </c>
      <c r="AU304" s="246" t="s">
        <v>87</v>
      </c>
      <c r="AV304" s="14" t="s">
        <v>146</v>
      </c>
      <c r="AW304" s="14" t="s">
        <v>37</v>
      </c>
      <c r="AX304" s="14" t="s">
        <v>85</v>
      </c>
      <c r="AY304" s="246" t="s">
        <v>136</v>
      </c>
    </row>
    <row r="305" s="2" customFormat="1" ht="44.25" customHeight="1">
      <c r="A305" s="40"/>
      <c r="B305" s="41"/>
      <c r="C305" s="206" t="s">
        <v>434</v>
      </c>
      <c r="D305" s="206" t="s">
        <v>141</v>
      </c>
      <c r="E305" s="207" t="s">
        <v>435</v>
      </c>
      <c r="F305" s="208" t="s">
        <v>436</v>
      </c>
      <c r="G305" s="209" t="s">
        <v>144</v>
      </c>
      <c r="H305" s="210">
        <v>471.904</v>
      </c>
      <c r="I305" s="211"/>
      <c r="J305" s="212">
        <f>ROUND(I305*H305,2)</f>
        <v>0</v>
      </c>
      <c r="K305" s="208" t="s">
        <v>19</v>
      </c>
      <c r="L305" s="46"/>
      <c r="M305" s="213" t="s">
        <v>19</v>
      </c>
      <c r="N305" s="214" t="s">
        <v>48</v>
      </c>
      <c r="O305" s="86"/>
      <c r="P305" s="215">
        <f>O305*H305</f>
        <v>0</v>
      </c>
      <c r="Q305" s="215">
        <v>0.00029</v>
      </c>
      <c r="R305" s="215">
        <f>Q305*H305</f>
        <v>0.13685216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231</v>
      </c>
      <c r="AT305" s="217" t="s">
        <v>141</v>
      </c>
      <c r="AU305" s="217" t="s">
        <v>87</v>
      </c>
      <c r="AY305" s="19" t="s">
        <v>136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85</v>
      </c>
      <c r="BK305" s="218">
        <f>ROUND(I305*H305,2)</f>
        <v>0</v>
      </c>
      <c r="BL305" s="19" t="s">
        <v>231</v>
      </c>
      <c r="BM305" s="217" t="s">
        <v>437</v>
      </c>
    </row>
    <row r="306" s="13" customFormat="1">
      <c r="A306" s="13"/>
      <c r="B306" s="224"/>
      <c r="C306" s="225"/>
      <c r="D306" s="226" t="s">
        <v>151</v>
      </c>
      <c r="E306" s="227" t="s">
        <v>19</v>
      </c>
      <c r="F306" s="228" t="s">
        <v>428</v>
      </c>
      <c r="G306" s="225"/>
      <c r="H306" s="229">
        <v>289.09399999999999</v>
      </c>
      <c r="I306" s="230"/>
      <c r="J306" s="225"/>
      <c r="K306" s="225"/>
      <c r="L306" s="231"/>
      <c r="M306" s="232"/>
      <c r="N306" s="233"/>
      <c r="O306" s="233"/>
      <c r="P306" s="233"/>
      <c r="Q306" s="233"/>
      <c r="R306" s="233"/>
      <c r="S306" s="233"/>
      <c r="T306" s="23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151</v>
      </c>
      <c r="AU306" s="235" t="s">
        <v>87</v>
      </c>
      <c r="AV306" s="13" t="s">
        <v>87</v>
      </c>
      <c r="AW306" s="13" t="s">
        <v>37</v>
      </c>
      <c r="AX306" s="13" t="s">
        <v>77</v>
      </c>
      <c r="AY306" s="235" t="s">
        <v>136</v>
      </c>
    </row>
    <row r="307" s="13" customFormat="1">
      <c r="A307" s="13"/>
      <c r="B307" s="224"/>
      <c r="C307" s="225"/>
      <c r="D307" s="226" t="s">
        <v>151</v>
      </c>
      <c r="E307" s="227" t="s">
        <v>19</v>
      </c>
      <c r="F307" s="228" t="s">
        <v>429</v>
      </c>
      <c r="G307" s="225"/>
      <c r="H307" s="229">
        <v>182.81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151</v>
      </c>
      <c r="AU307" s="235" t="s">
        <v>87</v>
      </c>
      <c r="AV307" s="13" t="s">
        <v>87</v>
      </c>
      <c r="AW307" s="13" t="s">
        <v>37</v>
      </c>
      <c r="AX307" s="13" t="s">
        <v>77</v>
      </c>
      <c r="AY307" s="235" t="s">
        <v>136</v>
      </c>
    </row>
    <row r="308" s="14" customFormat="1">
      <c r="A308" s="14"/>
      <c r="B308" s="236"/>
      <c r="C308" s="237"/>
      <c r="D308" s="226" t="s">
        <v>151</v>
      </c>
      <c r="E308" s="238" t="s">
        <v>19</v>
      </c>
      <c r="F308" s="239" t="s">
        <v>154</v>
      </c>
      <c r="G308" s="237"/>
      <c r="H308" s="240">
        <v>471.904</v>
      </c>
      <c r="I308" s="241"/>
      <c r="J308" s="237"/>
      <c r="K308" s="237"/>
      <c r="L308" s="242"/>
      <c r="M308" s="269"/>
      <c r="N308" s="270"/>
      <c r="O308" s="270"/>
      <c r="P308" s="270"/>
      <c r="Q308" s="270"/>
      <c r="R308" s="270"/>
      <c r="S308" s="270"/>
      <c r="T308" s="27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151</v>
      </c>
      <c r="AU308" s="246" t="s">
        <v>87</v>
      </c>
      <c r="AV308" s="14" t="s">
        <v>146</v>
      </c>
      <c r="AW308" s="14" t="s">
        <v>37</v>
      </c>
      <c r="AX308" s="14" t="s">
        <v>85</v>
      </c>
      <c r="AY308" s="246" t="s">
        <v>136</v>
      </c>
    </row>
    <row r="309" s="2" customFormat="1" ht="6.96" customHeight="1">
      <c r="A309" s="40"/>
      <c r="B309" s="61"/>
      <c r="C309" s="62"/>
      <c r="D309" s="62"/>
      <c r="E309" s="62"/>
      <c r="F309" s="62"/>
      <c r="G309" s="62"/>
      <c r="H309" s="62"/>
      <c r="I309" s="62"/>
      <c r="J309" s="62"/>
      <c r="K309" s="62"/>
      <c r="L309" s="46"/>
      <c r="M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</row>
  </sheetData>
  <sheetProtection sheet="1" autoFilter="0" formatColumns="0" formatRows="0" objects="1" scenarios="1" spinCount="100000" saltValue="SMN7S5R6+IjFKw08cCxgpCDm2lOLFUZps1kxHKQjlv9Z3LWIodUgRxpFDR9Gk/gkW/iFVz9notsHC0iLAl+wJQ==" hashValue="7SdYoTaWhrhtEf9bVW6Fl9d03E1PB8zM/g6PE4KZp+RuAhXJB0wlsLX3uuiy4zrRMf1wGihhWEcpdIWhejkSTw==" algorithmName="SHA-512" password="CC35"/>
  <autoFilter ref="C95:K308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1" r:id="rId1" display="https://podminky.urs.cz/item/CS_URS_2025_01/612131101"/>
    <hyperlink ref="F106" r:id="rId2" display="https://podminky.urs.cz/item/CS_URS_2025_01/612321141"/>
    <hyperlink ref="F111" r:id="rId3" display="https://podminky.urs.cz/item/CS_URS_2025_01/612321191"/>
    <hyperlink ref="F118" r:id="rId4" display="https://podminky.urs.cz/item/CS_URS_2025_01/949101112"/>
    <hyperlink ref="F123" r:id="rId5" display="https://podminky.urs.cz/item/CS_URS_2025_01/952901111"/>
    <hyperlink ref="F135" r:id="rId6" display="https://podminky.urs.cz/item/CS_URS_2025_01/997013211"/>
    <hyperlink ref="F137" r:id="rId7" display="https://podminky.urs.cz/item/CS_URS_2025_01/997006012"/>
    <hyperlink ref="F139" r:id="rId8" display="https://podminky.urs.cz/item/CS_URS_2025_01/997006512"/>
    <hyperlink ref="F141" r:id="rId9" display="https://podminky.urs.cz/item/CS_URS_2025_01/997006519"/>
    <hyperlink ref="F144" r:id="rId10" display="https://podminky.urs.cz/item/CS_URS_2025_01/997013871"/>
    <hyperlink ref="F147" r:id="rId11" display="https://podminky.urs.cz/item/CS_URS_2025_01/998018001"/>
    <hyperlink ref="F151" r:id="rId12" display="https://podminky.urs.cz/item/CS_URS_2025_01/763131411"/>
    <hyperlink ref="F156" r:id="rId13" display="https://podminky.urs.cz/item/CS_URS_2025_01/763131761"/>
    <hyperlink ref="F161" r:id="rId14" display="https://podminky.urs.cz/item/CS_URS_2025_01/763131714"/>
    <hyperlink ref="F166" r:id="rId15" display="https://podminky.urs.cz/item/CS_URS_2025_01/998763331"/>
    <hyperlink ref="F180" r:id="rId16" display="https://podminky.urs.cz/item/CS_URS_2025_01/998766311"/>
    <hyperlink ref="F183" r:id="rId17" display="https://podminky.urs.cz/item/CS_URS_2025_01/767661802"/>
    <hyperlink ref="F188" r:id="rId18" display="https://podminky.urs.cz/item/CS_URS_2025_01/771573810"/>
    <hyperlink ref="F193" r:id="rId19" display="https://podminky.urs.cz/item/CS_URS_2025_01/771473810"/>
    <hyperlink ref="F198" r:id="rId20" display="https://podminky.urs.cz/item/CS_URS_2025_01/771111011"/>
    <hyperlink ref="F203" r:id="rId21" display="https://podminky.urs.cz/item/CS_URS_2025_01/771121011"/>
    <hyperlink ref="F208" r:id="rId22" display="https://podminky.urs.cz/item/CS_URS_2025_01/771574416"/>
    <hyperlink ref="F216" r:id="rId23" display="https://podminky.urs.cz/item/CS_URS_2025_01/771474112"/>
    <hyperlink ref="F224" r:id="rId24" display="https://podminky.urs.cz/item/CS_URS_2025_01/771591115"/>
    <hyperlink ref="F229" r:id="rId25" display="https://podminky.urs.cz/item/CS_URS_2025_01/771592011"/>
    <hyperlink ref="F234" r:id="rId26" display="https://podminky.urs.cz/item/CS_URS_2025_01/998771121"/>
    <hyperlink ref="F237" r:id="rId27" display="https://podminky.urs.cz/item/CS_URS_2025_01/775541821"/>
    <hyperlink ref="F242" r:id="rId28" display="https://podminky.urs.cz/item/CS_URS_2025_01/775145811"/>
    <hyperlink ref="F247" r:id="rId29" display="https://podminky.urs.cz/item/CS_URS_2025_01/775411820"/>
    <hyperlink ref="F253" r:id="rId30" display="https://podminky.urs.cz/item/CS_URS_2025_01/776111115"/>
    <hyperlink ref="F258" r:id="rId31" display="https://podminky.urs.cz/item/CS_URS_2025_01/776111311"/>
    <hyperlink ref="F263" r:id="rId32" display="https://podminky.urs.cz/item/CS_URS_2025_01/776121321"/>
    <hyperlink ref="F268" r:id="rId33" display="https://podminky.urs.cz/item/CS_URS_2025_01/776141113"/>
    <hyperlink ref="F273" r:id="rId34" display="https://podminky.urs.cz/item/CS_URS_2025_01/776231111"/>
    <hyperlink ref="F281" r:id="rId35" display="https://podminky.urs.cz/item/CS_URS_2025_01/776421111"/>
    <hyperlink ref="F289" r:id="rId36" display="https://podminky.urs.cz/item/CS_URS_2025_01/776991121"/>
    <hyperlink ref="F294" r:id="rId37" display="https://podminky.urs.cz/item/CS_URS_2025_01/998776121"/>
    <hyperlink ref="F297" r:id="rId38" display="https://podminky.urs.cz/item/CS_URS_2025_01/78411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Částečná rekonstrukce Menzy Jarov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9. 6. 2025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40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ROUND((SUM(BE83:BE108)),  2)</f>
        <v>0</v>
      </c>
      <c r="G33" s="40"/>
      <c r="H33" s="40"/>
      <c r="I33" s="150">
        <v>0.20999999999999999</v>
      </c>
      <c r="J33" s="149">
        <f>ROUND(((SUM(BE83:BE108))*I33),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ROUND((SUM(BF83:BF108)),  2)</f>
        <v>0</v>
      </c>
      <c r="G34" s="40"/>
      <c r="H34" s="40"/>
      <c r="I34" s="150">
        <v>0.12</v>
      </c>
      <c r="J34" s="149">
        <f>ROUND(((SUM(BF83:BF108))*I34),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ROUND((SUM(BG83:BG108)),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ROUND((SUM(BH83:BH108)),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ROUND((SUM(BI83:BI108)),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Částečná rekonstrukce Menzy Jarov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Silnoproud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Jeseniova 2769/208, 13000 Praha 3 - Žižkov</v>
      </c>
      <c r="G52" s="42"/>
      <c r="H52" s="42"/>
      <c r="I52" s="34" t="s">
        <v>23</v>
      </c>
      <c r="J52" s="74" t="str">
        <f>IF(J12="","",J12)</f>
        <v>9. 6. 2025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Správa účelových zařízení VŠE v Praze</v>
      </c>
      <c r="G54" s="42"/>
      <c r="H54" s="42"/>
      <c r="I54" s="34" t="s">
        <v>33</v>
      </c>
      <c r="J54" s="38" t="str">
        <f>E21</f>
        <v>DROBNÝ ARCHITECTS,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Jaroslav Stolička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439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440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441</v>
      </c>
      <c r="E62" s="170"/>
      <c r="F62" s="170"/>
      <c r="G62" s="170"/>
      <c r="H62" s="170"/>
      <c r="I62" s="170"/>
      <c r="J62" s="171">
        <f>J98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442</v>
      </c>
      <c r="E63" s="170"/>
      <c r="F63" s="170"/>
      <c r="G63" s="170"/>
      <c r="H63" s="170"/>
      <c r="I63" s="170"/>
      <c r="J63" s="171">
        <f>J103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121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Částečná rekonstrukce Menzy Jarov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02 - Silnoproud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Jeseniova 2769/208, 13000 Praha 3 - Žižkov</v>
      </c>
      <c r="G77" s="42"/>
      <c r="H77" s="42"/>
      <c r="I77" s="34" t="s">
        <v>23</v>
      </c>
      <c r="J77" s="74" t="str">
        <f>IF(J12="","",J12)</f>
        <v>9. 6. 2025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25</v>
      </c>
      <c r="D79" s="42"/>
      <c r="E79" s="42"/>
      <c r="F79" s="29" t="str">
        <f>E15</f>
        <v>Správa účelových zařízení VŠE v Praze</v>
      </c>
      <c r="G79" s="42"/>
      <c r="H79" s="42"/>
      <c r="I79" s="34" t="s">
        <v>33</v>
      </c>
      <c r="J79" s="38" t="str">
        <f>E21</f>
        <v>DROBNÝ ARCHITECTS,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38</v>
      </c>
      <c r="J80" s="38" t="str">
        <f>E24</f>
        <v>Ing. Jaroslav Stolička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122</v>
      </c>
      <c r="D82" s="182" t="s">
        <v>62</v>
      </c>
      <c r="E82" s="182" t="s">
        <v>58</v>
      </c>
      <c r="F82" s="182" t="s">
        <v>59</v>
      </c>
      <c r="G82" s="182" t="s">
        <v>123</v>
      </c>
      <c r="H82" s="182" t="s">
        <v>124</v>
      </c>
      <c r="I82" s="182" t="s">
        <v>125</v>
      </c>
      <c r="J82" s="182" t="s">
        <v>102</v>
      </c>
      <c r="K82" s="183" t="s">
        <v>126</v>
      </c>
      <c r="L82" s="184"/>
      <c r="M82" s="94" t="s">
        <v>19</v>
      </c>
      <c r="N82" s="95" t="s">
        <v>47</v>
      </c>
      <c r="O82" s="95" t="s">
        <v>127</v>
      </c>
      <c r="P82" s="95" t="s">
        <v>128</v>
      </c>
      <c r="Q82" s="95" t="s">
        <v>129</v>
      </c>
      <c r="R82" s="95" t="s">
        <v>130</v>
      </c>
      <c r="S82" s="95" t="s">
        <v>131</v>
      </c>
      <c r="T82" s="96" t="s">
        <v>132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133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P84+P90+P98+P103</f>
        <v>0</v>
      </c>
      <c r="Q83" s="98"/>
      <c r="R83" s="187">
        <f>R84+R90+R98+R103</f>
        <v>0</v>
      </c>
      <c r="S83" s="98"/>
      <c r="T83" s="188">
        <f>T84+T90+T98+T103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76</v>
      </c>
      <c r="AU83" s="19" t="s">
        <v>103</v>
      </c>
      <c r="BK83" s="189">
        <f>BK84+BK90+BK98+BK103</f>
        <v>0</v>
      </c>
    </row>
    <row r="84" s="12" customFormat="1" ht="25.92" customHeight="1">
      <c r="A84" s="12"/>
      <c r="B84" s="190"/>
      <c r="C84" s="191"/>
      <c r="D84" s="192" t="s">
        <v>76</v>
      </c>
      <c r="E84" s="193" t="s">
        <v>443</v>
      </c>
      <c r="F84" s="193" t="s">
        <v>444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SUM(P85:P89)</f>
        <v>0</v>
      </c>
      <c r="Q84" s="198"/>
      <c r="R84" s="199">
        <f>SUM(R85:R89)</f>
        <v>0</v>
      </c>
      <c r="S84" s="198"/>
      <c r="T84" s="200">
        <f>SUM(T85:T89)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85</v>
      </c>
      <c r="AT84" s="202" t="s">
        <v>76</v>
      </c>
      <c r="AU84" s="202" t="s">
        <v>77</v>
      </c>
      <c r="AY84" s="201" t="s">
        <v>136</v>
      </c>
      <c r="BK84" s="203">
        <f>SUM(BK85:BK89)</f>
        <v>0</v>
      </c>
    </row>
    <row r="85" s="2" customFormat="1" ht="16.5" customHeight="1">
      <c r="A85" s="40"/>
      <c r="B85" s="41"/>
      <c r="C85" s="206" t="s">
        <v>85</v>
      </c>
      <c r="D85" s="206" t="s">
        <v>141</v>
      </c>
      <c r="E85" s="207" t="s">
        <v>445</v>
      </c>
      <c r="F85" s="208" t="s">
        <v>446</v>
      </c>
      <c r="G85" s="209" t="s">
        <v>292</v>
      </c>
      <c r="H85" s="210">
        <v>120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48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146</v>
      </c>
      <c r="AT85" s="217" t="s">
        <v>141</v>
      </c>
      <c r="AU85" s="217" t="s">
        <v>85</v>
      </c>
      <c r="AY85" s="19" t="s">
        <v>136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85</v>
      </c>
      <c r="BK85" s="218">
        <f>ROUND(I85*H85,2)</f>
        <v>0</v>
      </c>
      <c r="BL85" s="19" t="s">
        <v>146</v>
      </c>
      <c r="BM85" s="217" t="s">
        <v>87</v>
      </c>
    </row>
    <row r="86" s="2" customFormat="1" ht="16.5" customHeight="1">
      <c r="A86" s="40"/>
      <c r="B86" s="41"/>
      <c r="C86" s="206" t="s">
        <v>87</v>
      </c>
      <c r="D86" s="206" t="s">
        <v>141</v>
      </c>
      <c r="E86" s="207" t="s">
        <v>447</v>
      </c>
      <c r="F86" s="208" t="s">
        <v>448</v>
      </c>
      <c r="G86" s="209" t="s">
        <v>292</v>
      </c>
      <c r="H86" s="210">
        <v>720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48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146</v>
      </c>
      <c r="AT86" s="217" t="s">
        <v>141</v>
      </c>
      <c r="AU86" s="217" t="s">
        <v>85</v>
      </c>
      <c r="AY86" s="19" t="s">
        <v>136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85</v>
      </c>
      <c r="BK86" s="218">
        <f>ROUND(I86*H86,2)</f>
        <v>0</v>
      </c>
      <c r="BL86" s="19" t="s">
        <v>146</v>
      </c>
      <c r="BM86" s="217" t="s">
        <v>146</v>
      </c>
    </row>
    <row r="87" s="2" customFormat="1" ht="16.5" customHeight="1">
      <c r="A87" s="40"/>
      <c r="B87" s="41"/>
      <c r="C87" s="206" t="s">
        <v>147</v>
      </c>
      <c r="D87" s="206" t="s">
        <v>141</v>
      </c>
      <c r="E87" s="207" t="s">
        <v>449</v>
      </c>
      <c r="F87" s="208" t="s">
        <v>450</v>
      </c>
      <c r="G87" s="209" t="s">
        <v>292</v>
      </c>
      <c r="H87" s="210">
        <v>500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48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146</v>
      </c>
      <c r="AT87" s="217" t="s">
        <v>141</v>
      </c>
      <c r="AU87" s="217" t="s">
        <v>85</v>
      </c>
      <c r="AY87" s="19" t="s">
        <v>136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85</v>
      </c>
      <c r="BK87" s="218">
        <f>ROUND(I87*H87,2)</f>
        <v>0</v>
      </c>
      <c r="BL87" s="19" t="s">
        <v>146</v>
      </c>
      <c r="BM87" s="217" t="s">
        <v>137</v>
      </c>
    </row>
    <row r="88" s="2" customFormat="1" ht="16.5" customHeight="1">
      <c r="A88" s="40"/>
      <c r="B88" s="41"/>
      <c r="C88" s="206" t="s">
        <v>146</v>
      </c>
      <c r="D88" s="206" t="s">
        <v>141</v>
      </c>
      <c r="E88" s="207" t="s">
        <v>451</v>
      </c>
      <c r="F88" s="208" t="s">
        <v>452</v>
      </c>
      <c r="G88" s="209" t="s">
        <v>292</v>
      </c>
      <c r="H88" s="210">
        <v>400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48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146</v>
      </c>
      <c r="AT88" s="217" t="s">
        <v>141</v>
      </c>
      <c r="AU88" s="217" t="s">
        <v>85</v>
      </c>
      <c r="AY88" s="19" t="s">
        <v>136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85</v>
      </c>
      <c r="BK88" s="218">
        <f>ROUND(I88*H88,2)</f>
        <v>0</v>
      </c>
      <c r="BL88" s="19" t="s">
        <v>146</v>
      </c>
      <c r="BM88" s="217" t="s">
        <v>192</v>
      </c>
    </row>
    <row r="89" s="2" customFormat="1" ht="21.75" customHeight="1">
      <c r="A89" s="40"/>
      <c r="B89" s="41"/>
      <c r="C89" s="206" t="s">
        <v>174</v>
      </c>
      <c r="D89" s="206" t="s">
        <v>141</v>
      </c>
      <c r="E89" s="207" t="s">
        <v>453</v>
      </c>
      <c r="F89" s="208" t="s">
        <v>454</v>
      </c>
      <c r="G89" s="209" t="s">
        <v>181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48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146</v>
      </c>
      <c r="AT89" s="217" t="s">
        <v>141</v>
      </c>
      <c r="AU89" s="217" t="s">
        <v>85</v>
      </c>
      <c r="AY89" s="19" t="s">
        <v>136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85</v>
      </c>
      <c r="BK89" s="218">
        <f>ROUND(I89*H89,2)</f>
        <v>0</v>
      </c>
      <c r="BL89" s="19" t="s">
        <v>146</v>
      </c>
      <c r="BM89" s="217" t="s">
        <v>202</v>
      </c>
    </row>
    <row r="90" s="12" customFormat="1" ht="25.92" customHeight="1">
      <c r="A90" s="12"/>
      <c r="B90" s="190"/>
      <c r="C90" s="191"/>
      <c r="D90" s="192" t="s">
        <v>76</v>
      </c>
      <c r="E90" s="193" t="s">
        <v>455</v>
      </c>
      <c r="F90" s="193" t="s">
        <v>456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SUM(P91:P97)</f>
        <v>0</v>
      </c>
      <c r="Q90" s="198"/>
      <c r="R90" s="199">
        <f>SUM(R91:R97)</f>
        <v>0</v>
      </c>
      <c r="S90" s="198"/>
      <c r="T90" s="200">
        <f>SUM(T91:T97)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85</v>
      </c>
      <c r="AT90" s="202" t="s">
        <v>76</v>
      </c>
      <c r="AU90" s="202" t="s">
        <v>77</v>
      </c>
      <c r="AY90" s="201" t="s">
        <v>136</v>
      </c>
      <c r="BK90" s="203">
        <f>SUM(BK91:BK97)</f>
        <v>0</v>
      </c>
    </row>
    <row r="91" s="2" customFormat="1" ht="16.5" customHeight="1">
      <c r="A91" s="40"/>
      <c r="B91" s="41"/>
      <c r="C91" s="206" t="s">
        <v>137</v>
      </c>
      <c r="D91" s="206" t="s">
        <v>141</v>
      </c>
      <c r="E91" s="207" t="s">
        <v>457</v>
      </c>
      <c r="F91" s="208" t="s">
        <v>458</v>
      </c>
      <c r="G91" s="209" t="s">
        <v>181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48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146</v>
      </c>
      <c r="AT91" s="217" t="s">
        <v>141</v>
      </c>
      <c r="AU91" s="217" t="s">
        <v>85</v>
      </c>
      <c r="AY91" s="19" t="s">
        <v>136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85</v>
      </c>
      <c r="BK91" s="218">
        <f>ROUND(I91*H91,2)</f>
        <v>0</v>
      </c>
      <c r="BL91" s="19" t="s">
        <v>146</v>
      </c>
      <c r="BM91" s="217" t="s">
        <v>8</v>
      </c>
    </row>
    <row r="92" s="2" customFormat="1" ht="16.5" customHeight="1">
      <c r="A92" s="40"/>
      <c r="B92" s="41"/>
      <c r="C92" s="206" t="s">
        <v>185</v>
      </c>
      <c r="D92" s="206" t="s">
        <v>141</v>
      </c>
      <c r="E92" s="207" t="s">
        <v>459</v>
      </c>
      <c r="F92" s="208" t="s">
        <v>460</v>
      </c>
      <c r="G92" s="209" t="s">
        <v>461</v>
      </c>
      <c r="H92" s="210">
        <v>5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48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146</v>
      </c>
      <c r="AT92" s="217" t="s">
        <v>141</v>
      </c>
      <c r="AU92" s="217" t="s">
        <v>85</v>
      </c>
      <c r="AY92" s="19" t="s">
        <v>136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85</v>
      </c>
      <c r="BK92" s="218">
        <f>ROUND(I92*H92,2)</f>
        <v>0</v>
      </c>
      <c r="BL92" s="19" t="s">
        <v>146</v>
      </c>
      <c r="BM92" s="217" t="s">
        <v>228</v>
      </c>
    </row>
    <row r="93" s="2" customFormat="1" ht="16.5" customHeight="1">
      <c r="A93" s="40"/>
      <c r="B93" s="41"/>
      <c r="C93" s="206" t="s">
        <v>192</v>
      </c>
      <c r="D93" s="206" t="s">
        <v>141</v>
      </c>
      <c r="E93" s="207" t="s">
        <v>462</v>
      </c>
      <c r="F93" s="208" t="s">
        <v>463</v>
      </c>
      <c r="G93" s="209" t="s">
        <v>461</v>
      </c>
      <c r="H93" s="210">
        <v>16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48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146</v>
      </c>
      <c r="AT93" s="217" t="s">
        <v>141</v>
      </c>
      <c r="AU93" s="217" t="s">
        <v>85</v>
      </c>
      <c r="AY93" s="19" t="s">
        <v>136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85</v>
      </c>
      <c r="BK93" s="218">
        <f>ROUND(I93*H93,2)</f>
        <v>0</v>
      </c>
      <c r="BL93" s="19" t="s">
        <v>146</v>
      </c>
      <c r="BM93" s="217" t="s">
        <v>231</v>
      </c>
    </row>
    <row r="94" s="2" customFormat="1" ht="16.5" customHeight="1">
      <c r="A94" s="40"/>
      <c r="B94" s="41"/>
      <c r="C94" s="206" t="s">
        <v>163</v>
      </c>
      <c r="D94" s="206" t="s">
        <v>141</v>
      </c>
      <c r="E94" s="207" t="s">
        <v>464</v>
      </c>
      <c r="F94" s="208" t="s">
        <v>465</v>
      </c>
      <c r="G94" s="209" t="s">
        <v>461</v>
      </c>
      <c r="H94" s="210">
        <v>3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48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146</v>
      </c>
      <c r="AT94" s="217" t="s">
        <v>141</v>
      </c>
      <c r="AU94" s="217" t="s">
        <v>85</v>
      </c>
      <c r="AY94" s="19" t="s">
        <v>136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85</v>
      </c>
      <c r="BK94" s="218">
        <f>ROUND(I94*H94,2)</f>
        <v>0</v>
      </c>
      <c r="BL94" s="19" t="s">
        <v>146</v>
      </c>
      <c r="BM94" s="217" t="s">
        <v>252</v>
      </c>
    </row>
    <row r="95" s="2" customFormat="1" ht="24.15" customHeight="1">
      <c r="A95" s="40"/>
      <c r="B95" s="41"/>
      <c r="C95" s="206" t="s">
        <v>202</v>
      </c>
      <c r="D95" s="206" t="s">
        <v>141</v>
      </c>
      <c r="E95" s="207" t="s">
        <v>466</v>
      </c>
      <c r="F95" s="208" t="s">
        <v>467</v>
      </c>
      <c r="G95" s="209" t="s">
        <v>181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48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146</v>
      </c>
      <c r="AT95" s="217" t="s">
        <v>141</v>
      </c>
      <c r="AU95" s="217" t="s">
        <v>85</v>
      </c>
      <c r="AY95" s="19" t="s">
        <v>136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85</v>
      </c>
      <c r="BK95" s="218">
        <f>ROUND(I95*H95,2)</f>
        <v>0</v>
      </c>
      <c r="BL95" s="19" t="s">
        <v>146</v>
      </c>
      <c r="BM95" s="217" t="s">
        <v>263</v>
      </c>
    </row>
    <row r="96" s="2" customFormat="1" ht="16.5" customHeight="1">
      <c r="A96" s="40"/>
      <c r="B96" s="41"/>
      <c r="C96" s="206" t="s">
        <v>207</v>
      </c>
      <c r="D96" s="206" t="s">
        <v>141</v>
      </c>
      <c r="E96" s="207" t="s">
        <v>468</v>
      </c>
      <c r="F96" s="208" t="s">
        <v>469</v>
      </c>
      <c r="G96" s="209" t="s">
        <v>181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48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146</v>
      </c>
      <c r="AT96" s="217" t="s">
        <v>141</v>
      </c>
      <c r="AU96" s="217" t="s">
        <v>85</v>
      </c>
      <c r="AY96" s="19" t="s">
        <v>136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85</v>
      </c>
      <c r="BK96" s="218">
        <f>ROUND(I96*H96,2)</f>
        <v>0</v>
      </c>
      <c r="BL96" s="19" t="s">
        <v>146</v>
      </c>
      <c r="BM96" s="217" t="s">
        <v>275</v>
      </c>
    </row>
    <row r="97" s="2" customFormat="1" ht="16.5" customHeight="1">
      <c r="A97" s="40"/>
      <c r="B97" s="41"/>
      <c r="C97" s="206" t="s">
        <v>8</v>
      </c>
      <c r="D97" s="206" t="s">
        <v>141</v>
      </c>
      <c r="E97" s="207" t="s">
        <v>470</v>
      </c>
      <c r="F97" s="208" t="s">
        <v>471</v>
      </c>
      <c r="G97" s="209" t="s">
        <v>181</v>
      </c>
      <c r="H97" s="210">
        <v>1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48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146</v>
      </c>
      <c r="AT97" s="217" t="s">
        <v>141</v>
      </c>
      <c r="AU97" s="217" t="s">
        <v>85</v>
      </c>
      <c r="AY97" s="19" t="s">
        <v>136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85</v>
      </c>
      <c r="BK97" s="218">
        <f>ROUND(I97*H97,2)</f>
        <v>0</v>
      </c>
      <c r="BL97" s="19" t="s">
        <v>146</v>
      </c>
      <c r="BM97" s="217" t="s">
        <v>289</v>
      </c>
    </row>
    <row r="98" s="12" customFormat="1" ht="25.92" customHeight="1">
      <c r="A98" s="12"/>
      <c r="B98" s="190"/>
      <c r="C98" s="191"/>
      <c r="D98" s="192" t="s">
        <v>76</v>
      </c>
      <c r="E98" s="193" t="s">
        <v>472</v>
      </c>
      <c r="F98" s="193" t="s">
        <v>473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SUM(P99:P102)</f>
        <v>0</v>
      </c>
      <c r="Q98" s="198"/>
      <c r="R98" s="199">
        <f>SUM(R99:R102)</f>
        <v>0</v>
      </c>
      <c r="S98" s="198"/>
      <c r="T98" s="200">
        <f>SUM(T99:T102)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85</v>
      </c>
      <c r="AT98" s="202" t="s">
        <v>76</v>
      </c>
      <c r="AU98" s="202" t="s">
        <v>77</v>
      </c>
      <c r="AY98" s="201" t="s">
        <v>136</v>
      </c>
      <c r="BK98" s="203">
        <f>SUM(BK99:BK102)</f>
        <v>0</v>
      </c>
    </row>
    <row r="99" s="2" customFormat="1" ht="24.15" customHeight="1">
      <c r="A99" s="40"/>
      <c r="B99" s="41"/>
      <c r="C99" s="206" t="s">
        <v>219</v>
      </c>
      <c r="D99" s="206" t="s">
        <v>141</v>
      </c>
      <c r="E99" s="207" t="s">
        <v>474</v>
      </c>
      <c r="F99" s="208" t="s">
        <v>475</v>
      </c>
      <c r="G99" s="209" t="s">
        <v>461</v>
      </c>
      <c r="H99" s="210">
        <v>2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48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146</v>
      </c>
      <c r="AT99" s="217" t="s">
        <v>141</v>
      </c>
      <c r="AU99" s="217" t="s">
        <v>85</v>
      </c>
      <c r="AY99" s="19" t="s">
        <v>136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85</v>
      </c>
      <c r="BK99" s="218">
        <f>ROUND(I99*H99,2)</f>
        <v>0</v>
      </c>
      <c r="BL99" s="19" t="s">
        <v>146</v>
      </c>
      <c r="BM99" s="217" t="s">
        <v>303</v>
      </c>
    </row>
    <row r="100" s="2" customFormat="1" ht="21.75" customHeight="1">
      <c r="A100" s="40"/>
      <c r="B100" s="41"/>
      <c r="C100" s="206" t="s">
        <v>228</v>
      </c>
      <c r="D100" s="206" t="s">
        <v>141</v>
      </c>
      <c r="E100" s="207" t="s">
        <v>476</v>
      </c>
      <c r="F100" s="208" t="s">
        <v>477</v>
      </c>
      <c r="G100" s="209" t="s">
        <v>181</v>
      </c>
      <c r="H100" s="210">
        <v>1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48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146</v>
      </c>
      <c r="AT100" s="217" t="s">
        <v>141</v>
      </c>
      <c r="AU100" s="217" t="s">
        <v>85</v>
      </c>
      <c r="AY100" s="19" t="s">
        <v>136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85</v>
      </c>
      <c r="BK100" s="218">
        <f>ROUND(I100*H100,2)</f>
        <v>0</v>
      </c>
      <c r="BL100" s="19" t="s">
        <v>146</v>
      </c>
      <c r="BM100" s="217" t="s">
        <v>313</v>
      </c>
    </row>
    <row r="101" s="2" customFormat="1" ht="16.5" customHeight="1">
      <c r="A101" s="40"/>
      <c r="B101" s="41"/>
      <c r="C101" s="206" t="s">
        <v>236</v>
      </c>
      <c r="D101" s="206" t="s">
        <v>141</v>
      </c>
      <c r="E101" s="207" t="s">
        <v>478</v>
      </c>
      <c r="F101" s="208" t="s">
        <v>479</v>
      </c>
      <c r="G101" s="209" t="s">
        <v>181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48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146</v>
      </c>
      <c r="AT101" s="217" t="s">
        <v>141</v>
      </c>
      <c r="AU101" s="217" t="s">
        <v>85</v>
      </c>
      <c r="AY101" s="19" t="s">
        <v>136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85</v>
      </c>
      <c r="BK101" s="218">
        <f>ROUND(I101*H101,2)</f>
        <v>0</v>
      </c>
      <c r="BL101" s="19" t="s">
        <v>146</v>
      </c>
      <c r="BM101" s="217" t="s">
        <v>326</v>
      </c>
    </row>
    <row r="102" s="2" customFormat="1" ht="16.5" customHeight="1">
      <c r="A102" s="40"/>
      <c r="B102" s="41"/>
      <c r="C102" s="206" t="s">
        <v>231</v>
      </c>
      <c r="D102" s="206" t="s">
        <v>141</v>
      </c>
      <c r="E102" s="207" t="s">
        <v>480</v>
      </c>
      <c r="F102" s="208" t="s">
        <v>481</v>
      </c>
      <c r="G102" s="209" t="s">
        <v>181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48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146</v>
      </c>
      <c r="AT102" s="217" t="s">
        <v>141</v>
      </c>
      <c r="AU102" s="217" t="s">
        <v>85</v>
      </c>
      <c r="AY102" s="19" t="s">
        <v>136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85</v>
      </c>
      <c r="BK102" s="218">
        <f>ROUND(I102*H102,2)</f>
        <v>0</v>
      </c>
      <c r="BL102" s="19" t="s">
        <v>146</v>
      </c>
      <c r="BM102" s="217" t="s">
        <v>317</v>
      </c>
    </row>
    <row r="103" s="12" customFormat="1" ht="25.92" customHeight="1">
      <c r="A103" s="12"/>
      <c r="B103" s="190"/>
      <c r="C103" s="191"/>
      <c r="D103" s="192" t="s">
        <v>76</v>
      </c>
      <c r="E103" s="193" t="s">
        <v>482</v>
      </c>
      <c r="F103" s="193" t="s">
        <v>483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SUM(P104:P108)</f>
        <v>0</v>
      </c>
      <c r="Q103" s="198"/>
      <c r="R103" s="199">
        <f>SUM(R104:R108)</f>
        <v>0</v>
      </c>
      <c r="S103" s="198"/>
      <c r="T103" s="200">
        <f>SUM(T104:T108)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85</v>
      </c>
      <c r="AT103" s="202" t="s">
        <v>76</v>
      </c>
      <c r="AU103" s="202" t="s">
        <v>77</v>
      </c>
      <c r="AY103" s="201" t="s">
        <v>136</v>
      </c>
      <c r="BK103" s="203">
        <f>SUM(BK104:BK108)</f>
        <v>0</v>
      </c>
    </row>
    <row r="104" s="2" customFormat="1" ht="16.5" customHeight="1">
      <c r="A104" s="40"/>
      <c r="B104" s="41"/>
      <c r="C104" s="206" t="s">
        <v>245</v>
      </c>
      <c r="D104" s="206" t="s">
        <v>141</v>
      </c>
      <c r="E104" s="207" t="s">
        <v>484</v>
      </c>
      <c r="F104" s="208" t="s">
        <v>485</v>
      </c>
      <c r="G104" s="209" t="s">
        <v>181</v>
      </c>
      <c r="H104" s="210">
        <v>1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48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146</v>
      </c>
      <c r="AT104" s="217" t="s">
        <v>141</v>
      </c>
      <c r="AU104" s="217" t="s">
        <v>85</v>
      </c>
      <c r="AY104" s="19" t="s">
        <v>136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85</v>
      </c>
      <c r="BK104" s="218">
        <f>ROUND(I104*H104,2)</f>
        <v>0</v>
      </c>
      <c r="BL104" s="19" t="s">
        <v>146</v>
      </c>
      <c r="BM104" s="217" t="s">
        <v>348</v>
      </c>
    </row>
    <row r="105" s="2" customFormat="1" ht="16.5" customHeight="1">
      <c r="A105" s="40"/>
      <c r="B105" s="41"/>
      <c r="C105" s="206" t="s">
        <v>252</v>
      </c>
      <c r="D105" s="206" t="s">
        <v>141</v>
      </c>
      <c r="E105" s="207" t="s">
        <v>486</v>
      </c>
      <c r="F105" s="208" t="s">
        <v>487</v>
      </c>
      <c r="G105" s="209" t="s">
        <v>181</v>
      </c>
      <c r="H105" s="210">
        <v>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48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146</v>
      </c>
      <c r="AT105" s="217" t="s">
        <v>141</v>
      </c>
      <c r="AU105" s="217" t="s">
        <v>85</v>
      </c>
      <c r="AY105" s="19" t="s">
        <v>136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85</v>
      </c>
      <c r="BK105" s="218">
        <f>ROUND(I105*H105,2)</f>
        <v>0</v>
      </c>
      <c r="BL105" s="19" t="s">
        <v>146</v>
      </c>
      <c r="BM105" s="217" t="s">
        <v>360</v>
      </c>
    </row>
    <row r="106" s="2" customFormat="1" ht="16.5" customHeight="1">
      <c r="A106" s="40"/>
      <c r="B106" s="41"/>
      <c r="C106" s="206" t="s">
        <v>257</v>
      </c>
      <c r="D106" s="206" t="s">
        <v>141</v>
      </c>
      <c r="E106" s="207" t="s">
        <v>488</v>
      </c>
      <c r="F106" s="208" t="s">
        <v>489</v>
      </c>
      <c r="G106" s="209" t="s">
        <v>181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48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146</v>
      </c>
      <c r="AT106" s="217" t="s">
        <v>141</v>
      </c>
      <c r="AU106" s="217" t="s">
        <v>85</v>
      </c>
      <c r="AY106" s="19" t="s">
        <v>136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85</v>
      </c>
      <c r="BK106" s="218">
        <f>ROUND(I106*H106,2)</f>
        <v>0</v>
      </c>
      <c r="BL106" s="19" t="s">
        <v>146</v>
      </c>
      <c r="BM106" s="217" t="s">
        <v>375</v>
      </c>
    </row>
    <row r="107" s="2" customFormat="1" ht="16.5" customHeight="1">
      <c r="A107" s="40"/>
      <c r="B107" s="41"/>
      <c r="C107" s="206" t="s">
        <v>263</v>
      </c>
      <c r="D107" s="206" t="s">
        <v>141</v>
      </c>
      <c r="E107" s="207" t="s">
        <v>490</v>
      </c>
      <c r="F107" s="208" t="s">
        <v>491</v>
      </c>
      <c r="G107" s="209" t="s">
        <v>181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48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146</v>
      </c>
      <c r="AT107" s="217" t="s">
        <v>141</v>
      </c>
      <c r="AU107" s="217" t="s">
        <v>85</v>
      </c>
      <c r="AY107" s="19" t="s">
        <v>136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85</v>
      </c>
      <c r="BK107" s="218">
        <f>ROUND(I107*H107,2)</f>
        <v>0</v>
      </c>
      <c r="BL107" s="19" t="s">
        <v>146</v>
      </c>
      <c r="BM107" s="217" t="s">
        <v>385</v>
      </c>
    </row>
    <row r="108" s="2" customFormat="1" ht="16.5" customHeight="1">
      <c r="A108" s="40"/>
      <c r="B108" s="41"/>
      <c r="C108" s="206" t="s">
        <v>7</v>
      </c>
      <c r="D108" s="206" t="s">
        <v>141</v>
      </c>
      <c r="E108" s="207" t="s">
        <v>492</v>
      </c>
      <c r="F108" s="208" t="s">
        <v>493</v>
      </c>
      <c r="G108" s="209" t="s">
        <v>181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72" t="s">
        <v>19</v>
      </c>
      <c r="N108" s="273" t="s">
        <v>48</v>
      </c>
      <c r="O108" s="274"/>
      <c r="P108" s="275">
        <f>O108*H108</f>
        <v>0</v>
      </c>
      <c r="Q108" s="275">
        <v>0</v>
      </c>
      <c r="R108" s="275">
        <f>Q108*H108</f>
        <v>0</v>
      </c>
      <c r="S108" s="275">
        <v>0</v>
      </c>
      <c r="T108" s="27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146</v>
      </c>
      <c r="AT108" s="217" t="s">
        <v>141</v>
      </c>
      <c r="AU108" s="217" t="s">
        <v>85</v>
      </c>
      <c r="AY108" s="19" t="s">
        <v>136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85</v>
      </c>
      <c r="BK108" s="218">
        <f>ROUND(I108*H108,2)</f>
        <v>0</v>
      </c>
      <c r="BL108" s="19" t="s">
        <v>146</v>
      </c>
      <c r="BM108" s="217" t="s">
        <v>395</v>
      </c>
    </row>
    <row r="109" s="2" customFormat="1" ht="6.96" customHeight="1">
      <c r="A109" s="40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46"/>
      <c r="M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</sheetData>
  <sheetProtection sheet="1" autoFilter="0" formatColumns="0" formatRows="0" objects="1" scenarios="1" spinCount="100000" saltValue="tnampcndlomQW70FrFDDsTNfkqya1X3x5rjzIQxZ+ct0zYwtc7Cih76EndTMnHoC2pEmNI9je0/+DhborTy9gA==" hashValue="s2C95fSD5Rh00IAs8VC9Tl6I9xyJtYiDyAl7gOMlVRsxTqOCeEzvUVxA3voWP2lBKrzC1YzpzVnkl6+InKaKuw==" algorithmName="SHA-512" password="CC35"/>
  <autoFilter ref="C82:K10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Částečná rekonstrukce Menzy Jarov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9. 6. 2025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40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ROUND(J79,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ROUND((SUM(BE79:BE100)),  2)</f>
        <v>0</v>
      </c>
      <c r="G33" s="40"/>
      <c r="H33" s="40"/>
      <c r="I33" s="150">
        <v>0.20999999999999999</v>
      </c>
      <c r="J33" s="149">
        <f>ROUND(((SUM(BE79:BE100))*I33),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ROUND((SUM(BF79:BF100)),  2)</f>
        <v>0</v>
      </c>
      <c r="G34" s="40"/>
      <c r="H34" s="40"/>
      <c r="I34" s="150">
        <v>0.12</v>
      </c>
      <c r="J34" s="149">
        <f>ROUND(((SUM(BF79:BF100))*I34),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ROUND((SUM(BG79:BG100)),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ROUND((SUM(BH79:BH100)),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ROUND((SUM(BI79:BI100)),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Částečná rekonstrukce Menzy Jarov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Gastrotechnologie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Jeseniova 2769/208, 13000 Praha 3 - Žižkov</v>
      </c>
      <c r="G52" s="42"/>
      <c r="H52" s="42"/>
      <c r="I52" s="34" t="s">
        <v>23</v>
      </c>
      <c r="J52" s="74" t="str">
        <f>IF(J12="","",J12)</f>
        <v>9. 6. 2025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Správa účelových zařízení VŠE v Praze</v>
      </c>
      <c r="G54" s="42"/>
      <c r="H54" s="42"/>
      <c r="I54" s="34" t="s">
        <v>33</v>
      </c>
      <c r="J54" s="38" t="str">
        <f>E21</f>
        <v>DROBNÝ ARCHITECTS,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Jaroslav Stolička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121</v>
      </c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6.5" customHeight="1">
      <c r="A69" s="40"/>
      <c r="B69" s="41"/>
      <c r="C69" s="42"/>
      <c r="D69" s="42"/>
      <c r="E69" s="162" t="str">
        <f>E7</f>
        <v>Částečná rekonstrukce Menzy Jarov</v>
      </c>
      <c r="F69" s="34"/>
      <c r="G69" s="34"/>
      <c r="H69" s="34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98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03 - Gastrotechnologie</v>
      </c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>Jeseniova 2769/208, 13000 Praha 3 - Žižkov</v>
      </c>
      <c r="G73" s="42"/>
      <c r="H73" s="42"/>
      <c r="I73" s="34" t="s">
        <v>23</v>
      </c>
      <c r="J73" s="74" t="str">
        <f>IF(J12="","",J12)</f>
        <v>9. 6. 2025</v>
      </c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5.65" customHeight="1">
      <c r="A75" s="40"/>
      <c r="B75" s="41"/>
      <c r="C75" s="34" t="s">
        <v>25</v>
      </c>
      <c r="D75" s="42"/>
      <c r="E75" s="42"/>
      <c r="F75" s="29" t="str">
        <f>E15</f>
        <v>Správa účelových zařízení VŠE v Praze</v>
      </c>
      <c r="G75" s="42"/>
      <c r="H75" s="42"/>
      <c r="I75" s="34" t="s">
        <v>33</v>
      </c>
      <c r="J75" s="38" t="str">
        <f>E21</f>
        <v>DROBNÝ ARCHITECTS, s.r.o.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31</v>
      </c>
      <c r="D76" s="42"/>
      <c r="E76" s="42"/>
      <c r="F76" s="29" t="str">
        <f>IF(E18="","",E18)</f>
        <v>Vyplň údaj</v>
      </c>
      <c r="G76" s="42"/>
      <c r="H76" s="42"/>
      <c r="I76" s="34" t="s">
        <v>38</v>
      </c>
      <c r="J76" s="38" t="str">
        <f>E24</f>
        <v>Ing. Jaroslav Stolička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1" customFormat="1" ht="29.28" customHeight="1">
      <c r="A78" s="179"/>
      <c r="B78" s="180"/>
      <c r="C78" s="181" t="s">
        <v>122</v>
      </c>
      <c r="D78" s="182" t="s">
        <v>62</v>
      </c>
      <c r="E78" s="182" t="s">
        <v>58</v>
      </c>
      <c r="F78" s="182" t="s">
        <v>59</v>
      </c>
      <c r="G78" s="182" t="s">
        <v>123</v>
      </c>
      <c r="H78" s="182" t="s">
        <v>124</v>
      </c>
      <c r="I78" s="182" t="s">
        <v>125</v>
      </c>
      <c r="J78" s="182" t="s">
        <v>102</v>
      </c>
      <c r="K78" s="183" t="s">
        <v>126</v>
      </c>
      <c r="L78" s="184"/>
      <c r="M78" s="94" t="s">
        <v>19</v>
      </c>
      <c r="N78" s="95" t="s">
        <v>47</v>
      </c>
      <c r="O78" s="95" t="s">
        <v>127</v>
      </c>
      <c r="P78" s="95" t="s">
        <v>128</v>
      </c>
      <c r="Q78" s="95" t="s">
        <v>129</v>
      </c>
      <c r="R78" s="95" t="s">
        <v>130</v>
      </c>
      <c r="S78" s="95" t="s">
        <v>131</v>
      </c>
      <c r="T78" s="96" t="s">
        <v>132</v>
      </c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</row>
    <row r="79" s="2" customFormat="1" ht="22.8" customHeight="1">
      <c r="A79" s="40"/>
      <c r="B79" s="41"/>
      <c r="C79" s="101" t="s">
        <v>133</v>
      </c>
      <c r="D79" s="42"/>
      <c r="E79" s="42"/>
      <c r="F79" s="42"/>
      <c r="G79" s="42"/>
      <c r="H79" s="42"/>
      <c r="I79" s="42"/>
      <c r="J79" s="185">
        <f>BK79</f>
        <v>0</v>
      </c>
      <c r="K79" s="42"/>
      <c r="L79" s="46"/>
      <c r="M79" s="97"/>
      <c r="N79" s="186"/>
      <c r="O79" s="98"/>
      <c r="P79" s="187">
        <f>SUM(P80:P100)</f>
        <v>0</v>
      </c>
      <c r="Q79" s="98"/>
      <c r="R79" s="187">
        <f>SUM(R80:R100)</f>
        <v>0</v>
      </c>
      <c r="S79" s="98"/>
      <c r="T79" s="188">
        <f>SUM(T80:T100)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76</v>
      </c>
      <c r="AU79" s="19" t="s">
        <v>103</v>
      </c>
      <c r="BK79" s="189">
        <f>SUM(BK80:BK100)</f>
        <v>0</v>
      </c>
    </row>
    <row r="80" s="2" customFormat="1" ht="44.25" customHeight="1">
      <c r="A80" s="40"/>
      <c r="B80" s="41"/>
      <c r="C80" s="206" t="s">
        <v>85</v>
      </c>
      <c r="D80" s="206" t="s">
        <v>141</v>
      </c>
      <c r="E80" s="207" t="s">
        <v>147</v>
      </c>
      <c r="F80" s="208" t="s">
        <v>495</v>
      </c>
      <c r="G80" s="209" t="s">
        <v>255</v>
      </c>
      <c r="H80" s="210">
        <v>2</v>
      </c>
      <c r="I80" s="211"/>
      <c r="J80" s="212">
        <f>ROUND(I80*H80,2)</f>
        <v>0</v>
      </c>
      <c r="K80" s="208" t="s">
        <v>19</v>
      </c>
      <c r="L80" s="46"/>
      <c r="M80" s="213" t="s">
        <v>19</v>
      </c>
      <c r="N80" s="214" t="s">
        <v>48</v>
      </c>
      <c r="O80" s="86"/>
      <c r="P80" s="215">
        <f>O80*H80</f>
        <v>0</v>
      </c>
      <c r="Q80" s="215">
        <v>0</v>
      </c>
      <c r="R80" s="215">
        <f>Q80*H80</f>
        <v>0</v>
      </c>
      <c r="S80" s="215">
        <v>0</v>
      </c>
      <c r="T80" s="216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17" t="s">
        <v>146</v>
      </c>
      <c r="AT80" s="217" t="s">
        <v>141</v>
      </c>
      <c r="AU80" s="217" t="s">
        <v>77</v>
      </c>
      <c r="AY80" s="19" t="s">
        <v>136</v>
      </c>
      <c r="BE80" s="218">
        <f>IF(N80="základní",J80,0)</f>
        <v>0</v>
      </c>
      <c r="BF80" s="218">
        <f>IF(N80="snížená",J80,0)</f>
        <v>0</v>
      </c>
      <c r="BG80" s="218">
        <f>IF(N80="zákl. přenesená",J80,0)</f>
        <v>0</v>
      </c>
      <c r="BH80" s="218">
        <f>IF(N80="sníž. přenesená",J80,0)</f>
        <v>0</v>
      </c>
      <c r="BI80" s="218">
        <f>IF(N80="nulová",J80,0)</f>
        <v>0</v>
      </c>
      <c r="BJ80" s="19" t="s">
        <v>85</v>
      </c>
      <c r="BK80" s="218">
        <f>ROUND(I80*H80,2)</f>
        <v>0</v>
      </c>
      <c r="BL80" s="19" t="s">
        <v>146</v>
      </c>
      <c r="BM80" s="217" t="s">
        <v>87</v>
      </c>
    </row>
    <row r="81" s="2" customFormat="1" ht="37.8" customHeight="1">
      <c r="A81" s="40"/>
      <c r="B81" s="41"/>
      <c r="C81" s="206" t="s">
        <v>87</v>
      </c>
      <c r="D81" s="206" t="s">
        <v>141</v>
      </c>
      <c r="E81" s="207" t="s">
        <v>496</v>
      </c>
      <c r="F81" s="208" t="s">
        <v>497</v>
      </c>
      <c r="G81" s="209" t="s">
        <v>255</v>
      </c>
      <c r="H81" s="210">
        <v>2</v>
      </c>
      <c r="I81" s="211"/>
      <c r="J81" s="212">
        <f>ROUND(I81*H81,2)</f>
        <v>0</v>
      </c>
      <c r="K81" s="208" t="s">
        <v>19</v>
      </c>
      <c r="L81" s="46"/>
      <c r="M81" s="213" t="s">
        <v>19</v>
      </c>
      <c r="N81" s="214" t="s">
        <v>48</v>
      </c>
      <c r="O81" s="86"/>
      <c r="P81" s="215">
        <f>O81*H81</f>
        <v>0</v>
      </c>
      <c r="Q81" s="215">
        <v>0</v>
      </c>
      <c r="R81" s="215">
        <f>Q81*H81</f>
        <v>0</v>
      </c>
      <c r="S81" s="215">
        <v>0</v>
      </c>
      <c r="T81" s="216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17" t="s">
        <v>146</v>
      </c>
      <c r="AT81" s="217" t="s">
        <v>141</v>
      </c>
      <c r="AU81" s="217" t="s">
        <v>77</v>
      </c>
      <c r="AY81" s="19" t="s">
        <v>136</v>
      </c>
      <c r="BE81" s="218">
        <f>IF(N81="základní",J81,0)</f>
        <v>0</v>
      </c>
      <c r="BF81" s="218">
        <f>IF(N81="snížená",J81,0)</f>
        <v>0</v>
      </c>
      <c r="BG81" s="218">
        <f>IF(N81="zákl. přenesená",J81,0)</f>
        <v>0</v>
      </c>
      <c r="BH81" s="218">
        <f>IF(N81="sníž. přenesená",J81,0)</f>
        <v>0</v>
      </c>
      <c r="BI81" s="218">
        <f>IF(N81="nulová",J81,0)</f>
        <v>0</v>
      </c>
      <c r="BJ81" s="19" t="s">
        <v>85</v>
      </c>
      <c r="BK81" s="218">
        <f>ROUND(I81*H81,2)</f>
        <v>0</v>
      </c>
      <c r="BL81" s="19" t="s">
        <v>146</v>
      </c>
      <c r="BM81" s="217" t="s">
        <v>146</v>
      </c>
    </row>
    <row r="82" s="2" customFormat="1" ht="33" customHeight="1">
      <c r="A82" s="40"/>
      <c r="B82" s="41"/>
      <c r="C82" s="206" t="s">
        <v>147</v>
      </c>
      <c r="D82" s="206" t="s">
        <v>141</v>
      </c>
      <c r="E82" s="207" t="s">
        <v>146</v>
      </c>
      <c r="F82" s="208" t="s">
        <v>498</v>
      </c>
      <c r="G82" s="209" t="s">
        <v>255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48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146</v>
      </c>
      <c r="AT82" s="217" t="s">
        <v>141</v>
      </c>
      <c r="AU82" s="217" t="s">
        <v>77</v>
      </c>
      <c r="AY82" s="19" t="s">
        <v>136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85</v>
      </c>
      <c r="BK82" s="218">
        <f>ROUND(I82*H82,2)</f>
        <v>0</v>
      </c>
      <c r="BL82" s="19" t="s">
        <v>146</v>
      </c>
      <c r="BM82" s="217" t="s">
        <v>137</v>
      </c>
    </row>
    <row r="83" s="2" customFormat="1" ht="49.05" customHeight="1">
      <c r="A83" s="40"/>
      <c r="B83" s="41"/>
      <c r="C83" s="206" t="s">
        <v>146</v>
      </c>
      <c r="D83" s="206" t="s">
        <v>141</v>
      </c>
      <c r="E83" s="207" t="s">
        <v>174</v>
      </c>
      <c r="F83" s="208" t="s">
        <v>499</v>
      </c>
      <c r="G83" s="209" t="s">
        <v>255</v>
      </c>
      <c r="H83" s="210">
        <v>1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48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146</v>
      </c>
      <c r="AT83" s="217" t="s">
        <v>141</v>
      </c>
      <c r="AU83" s="217" t="s">
        <v>77</v>
      </c>
      <c r="AY83" s="19" t="s">
        <v>136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85</v>
      </c>
      <c r="BK83" s="218">
        <f>ROUND(I83*H83,2)</f>
        <v>0</v>
      </c>
      <c r="BL83" s="19" t="s">
        <v>146</v>
      </c>
      <c r="BM83" s="217" t="s">
        <v>192</v>
      </c>
    </row>
    <row r="84" s="2" customFormat="1" ht="55.5" customHeight="1">
      <c r="A84" s="40"/>
      <c r="B84" s="41"/>
      <c r="C84" s="206" t="s">
        <v>174</v>
      </c>
      <c r="D84" s="206" t="s">
        <v>141</v>
      </c>
      <c r="E84" s="207" t="s">
        <v>500</v>
      </c>
      <c r="F84" s="208" t="s">
        <v>501</v>
      </c>
      <c r="G84" s="209" t="s">
        <v>255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48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146</v>
      </c>
      <c r="AT84" s="217" t="s">
        <v>141</v>
      </c>
      <c r="AU84" s="217" t="s">
        <v>77</v>
      </c>
      <c r="AY84" s="19" t="s">
        <v>136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85</v>
      </c>
      <c r="BK84" s="218">
        <f>ROUND(I84*H84,2)</f>
        <v>0</v>
      </c>
      <c r="BL84" s="19" t="s">
        <v>146</v>
      </c>
      <c r="BM84" s="217" t="s">
        <v>202</v>
      </c>
    </row>
    <row r="85" s="2" customFormat="1" ht="16.5" customHeight="1">
      <c r="A85" s="40"/>
      <c r="B85" s="41"/>
      <c r="C85" s="206" t="s">
        <v>137</v>
      </c>
      <c r="D85" s="206" t="s">
        <v>141</v>
      </c>
      <c r="E85" s="207" t="s">
        <v>137</v>
      </c>
      <c r="F85" s="208" t="s">
        <v>502</v>
      </c>
      <c r="G85" s="209" t="s">
        <v>255</v>
      </c>
      <c r="H85" s="210">
        <v>2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48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146</v>
      </c>
      <c r="AT85" s="217" t="s">
        <v>141</v>
      </c>
      <c r="AU85" s="217" t="s">
        <v>77</v>
      </c>
      <c r="AY85" s="19" t="s">
        <v>136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85</v>
      </c>
      <c r="BK85" s="218">
        <f>ROUND(I85*H85,2)</f>
        <v>0</v>
      </c>
      <c r="BL85" s="19" t="s">
        <v>146</v>
      </c>
      <c r="BM85" s="217" t="s">
        <v>8</v>
      </c>
    </row>
    <row r="86" s="2" customFormat="1" ht="24.15" customHeight="1">
      <c r="A86" s="40"/>
      <c r="B86" s="41"/>
      <c r="C86" s="206" t="s">
        <v>185</v>
      </c>
      <c r="D86" s="206" t="s">
        <v>141</v>
      </c>
      <c r="E86" s="207" t="s">
        <v>185</v>
      </c>
      <c r="F86" s="208" t="s">
        <v>503</v>
      </c>
      <c r="G86" s="209" t="s">
        <v>255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48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146</v>
      </c>
      <c r="AT86" s="217" t="s">
        <v>141</v>
      </c>
      <c r="AU86" s="217" t="s">
        <v>77</v>
      </c>
      <c r="AY86" s="19" t="s">
        <v>136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85</v>
      </c>
      <c r="BK86" s="218">
        <f>ROUND(I86*H86,2)</f>
        <v>0</v>
      </c>
      <c r="BL86" s="19" t="s">
        <v>146</v>
      </c>
      <c r="BM86" s="217" t="s">
        <v>228</v>
      </c>
    </row>
    <row r="87" s="2" customFormat="1" ht="24.15" customHeight="1">
      <c r="A87" s="40"/>
      <c r="B87" s="41"/>
      <c r="C87" s="206" t="s">
        <v>192</v>
      </c>
      <c r="D87" s="206" t="s">
        <v>141</v>
      </c>
      <c r="E87" s="207" t="s">
        <v>192</v>
      </c>
      <c r="F87" s="208" t="s">
        <v>504</v>
      </c>
      <c r="G87" s="209" t="s">
        <v>255</v>
      </c>
      <c r="H87" s="210">
        <v>2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48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146</v>
      </c>
      <c r="AT87" s="217" t="s">
        <v>141</v>
      </c>
      <c r="AU87" s="217" t="s">
        <v>77</v>
      </c>
      <c r="AY87" s="19" t="s">
        <v>136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85</v>
      </c>
      <c r="BK87" s="218">
        <f>ROUND(I87*H87,2)</f>
        <v>0</v>
      </c>
      <c r="BL87" s="19" t="s">
        <v>146</v>
      </c>
      <c r="BM87" s="217" t="s">
        <v>231</v>
      </c>
    </row>
    <row r="88" s="2" customFormat="1" ht="24.15" customHeight="1">
      <c r="A88" s="40"/>
      <c r="B88" s="41"/>
      <c r="C88" s="206" t="s">
        <v>163</v>
      </c>
      <c r="D88" s="206" t="s">
        <v>141</v>
      </c>
      <c r="E88" s="207" t="s">
        <v>163</v>
      </c>
      <c r="F88" s="208" t="s">
        <v>505</v>
      </c>
      <c r="G88" s="209" t="s">
        <v>255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48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146</v>
      </c>
      <c r="AT88" s="217" t="s">
        <v>141</v>
      </c>
      <c r="AU88" s="217" t="s">
        <v>77</v>
      </c>
      <c r="AY88" s="19" t="s">
        <v>136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85</v>
      </c>
      <c r="BK88" s="218">
        <f>ROUND(I88*H88,2)</f>
        <v>0</v>
      </c>
      <c r="BL88" s="19" t="s">
        <v>146</v>
      </c>
      <c r="BM88" s="217" t="s">
        <v>252</v>
      </c>
    </row>
    <row r="89" s="2" customFormat="1" ht="24.15" customHeight="1">
      <c r="A89" s="40"/>
      <c r="B89" s="41"/>
      <c r="C89" s="206" t="s">
        <v>202</v>
      </c>
      <c r="D89" s="206" t="s">
        <v>141</v>
      </c>
      <c r="E89" s="207" t="s">
        <v>8</v>
      </c>
      <c r="F89" s="208" t="s">
        <v>506</v>
      </c>
      <c r="G89" s="209" t="s">
        <v>255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48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146</v>
      </c>
      <c r="AT89" s="217" t="s">
        <v>141</v>
      </c>
      <c r="AU89" s="217" t="s">
        <v>77</v>
      </c>
      <c r="AY89" s="19" t="s">
        <v>136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85</v>
      </c>
      <c r="BK89" s="218">
        <f>ROUND(I89*H89,2)</f>
        <v>0</v>
      </c>
      <c r="BL89" s="19" t="s">
        <v>146</v>
      </c>
      <c r="BM89" s="217" t="s">
        <v>263</v>
      </c>
    </row>
    <row r="90" s="2" customFormat="1" ht="16.5" customHeight="1">
      <c r="A90" s="40"/>
      <c r="B90" s="41"/>
      <c r="C90" s="206" t="s">
        <v>207</v>
      </c>
      <c r="D90" s="206" t="s">
        <v>141</v>
      </c>
      <c r="E90" s="207" t="s">
        <v>507</v>
      </c>
      <c r="F90" s="208" t="s">
        <v>508</v>
      </c>
      <c r="G90" s="209" t="s">
        <v>255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48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146</v>
      </c>
      <c r="AT90" s="217" t="s">
        <v>141</v>
      </c>
      <c r="AU90" s="217" t="s">
        <v>77</v>
      </c>
      <c r="AY90" s="19" t="s">
        <v>136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85</v>
      </c>
      <c r="BK90" s="218">
        <f>ROUND(I90*H90,2)</f>
        <v>0</v>
      </c>
      <c r="BL90" s="19" t="s">
        <v>146</v>
      </c>
      <c r="BM90" s="217" t="s">
        <v>275</v>
      </c>
    </row>
    <row r="91" s="2" customFormat="1" ht="24.15" customHeight="1">
      <c r="A91" s="40"/>
      <c r="B91" s="41"/>
      <c r="C91" s="206" t="s">
        <v>8</v>
      </c>
      <c r="D91" s="206" t="s">
        <v>141</v>
      </c>
      <c r="E91" s="207" t="s">
        <v>219</v>
      </c>
      <c r="F91" s="208" t="s">
        <v>509</v>
      </c>
      <c r="G91" s="209" t="s">
        <v>255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48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146</v>
      </c>
      <c r="AT91" s="217" t="s">
        <v>141</v>
      </c>
      <c r="AU91" s="217" t="s">
        <v>77</v>
      </c>
      <c r="AY91" s="19" t="s">
        <v>136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85</v>
      </c>
      <c r="BK91" s="218">
        <f>ROUND(I91*H91,2)</f>
        <v>0</v>
      </c>
      <c r="BL91" s="19" t="s">
        <v>146</v>
      </c>
      <c r="BM91" s="217" t="s">
        <v>289</v>
      </c>
    </row>
    <row r="92" s="2" customFormat="1" ht="16.5" customHeight="1">
      <c r="A92" s="40"/>
      <c r="B92" s="41"/>
      <c r="C92" s="206" t="s">
        <v>219</v>
      </c>
      <c r="D92" s="206" t="s">
        <v>141</v>
      </c>
      <c r="E92" s="207" t="s">
        <v>510</v>
      </c>
      <c r="F92" s="208" t="s">
        <v>511</v>
      </c>
      <c r="G92" s="209" t="s">
        <v>255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48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146</v>
      </c>
      <c r="AT92" s="217" t="s">
        <v>141</v>
      </c>
      <c r="AU92" s="217" t="s">
        <v>77</v>
      </c>
      <c r="AY92" s="19" t="s">
        <v>136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85</v>
      </c>
      <c r="BK92" s="218">
        <f>ROUND(I92*H92,2)</f>
        <v>0</v>
      </c>
      <c r="BL92" s="19" t="s">
        <v>146</v>
      </c>
      <c r="BM92" s="217" t="s">
        <v>303</v>
      </c>
    </row>
    <row r="93" s="2" customFormat="1" ht="49.05" customHeight="1">
      <c r="A93" s="40"/>
      <c r="B93" s="41"/>
      <c r="C93" s="206" t="s">
        <v>228</v>
      </c>
      <c r="D93" s="206" t="s">
        <v>141</v>
      </c>
      <c r="E93" s="207" t="s">
        <v>228</v>
      </c>
      <c r="F93" s="208" t="s">
        <v>512</v>
      </c>
      <c r="G93" s="209" t="s">
        <v>255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48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146</v>
      </c>
      <c r="AT93" s="217" t="s">
        <v>141</v>
      </c>
      <c r="AU93" s="217" t="s">
        <v>77</v>
      </c>
      <c r="AY93" s="19" t="s">
        <v>136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85</v>
      </c>
      <c r="BK93" s="218">
        <f>ROUND(I93*H93,2)</f>
        <v>0</v>
      </c>
      <c r="BL93" s="19" t="s">
        <v>146</v>
      </c>
      <c r="BM93" s="217" t="s">
        <v>313</v>
      </c>
    </row>
    <row r="94" s="2" customFormat="1" ht="21.75" customHeight="1">
      <c r="A94" s="40"/>
      <c r="B94" s="41"/>
      <c r="C94" s="206" t="s">
        <v>236</v>
      </c>
      <c r="D94" s="206" t="s">
        <v>141</v>
      </c>
      <c r="E94" s="207" t="s">
        <v>236</v>
      </c>
      <c r="F94" s="208" t="s">
        <v>513</v>
      </c>
      <c r="G94" s="209" t="s">
        <v>255</v>
      </c>
      <c r="H94" s="210">
        <v>2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48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146</v>
      </c>
      <c r="AT94" s="217" t="s">
        <v>141</v>
      </c>
      <c r="AU94" s="217" t="s">
        <v>77</v>
      </c>
      <c r="AY94" s="19" t="s">
        <v>136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85</v>
      </c>
      <c r="BK94" s="218">
        <f>ROUND(I94*H94,2)</f>
        <v>0</v>
      </c>
      <c r="BL94" s="19" t="s">
        <v>146</v>
      </c>
      <c r="BM94" s="217" t="s">
        <v>360</v>
      </c>
    </row>
    <row r="95" s="2" customFormat="1" ht="33" customHeight="1">
      <c r="A95" s="40"/>
      <c r="B95" s="41"/>
      <c r="C95" s="206" t="s">
        <v>231</v>
      </c>
      <c r="D95" s="206" t="s">
        <v>141</v>
      </c>
      <c r="E95" s="207" t="s">
        <v>257</v>
      </c>
      <c r="F95" s="208" t="s">
        <v>514</v>
      </c>
      <c r="G95" s="209" t="s">
        <v>255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48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146</v>
      </c>
      <c r="AT95" s="217" t="s">
        <v>141</v>
      </c>
      <c r="AU95" s="217" t="s">
        <v>77</v>
      </c>
      <c r="AY95" s="19" t="s">
        <v>136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85</v>
      </c>
      <c r="BK95" s="218">
        <f>ROUND(I95*H95,2)</f>
        <v>0</v>
      </c>
      <c r="BL95" s="19" t="s">
        <v>146</v>
      </c>
      <c r="BM95" s="217" t="s">
        <v>375</v>
      </c>
    </row>
    <row r="96" s="2" customFormat="1" ht="16.5" customHeight="1">
      <c r="A96" s="40"/>
      <c r="B96" s="41"/>
      <c r="C96" s="206" t="s">
        <v>245</v>
      </c>
      <c r="D96" s="206" t="s">
        <v>141</v>
      </c>
      <c r="E96" s="207" t="s">
        <v>326</v>
      </c>
      <c r="F96" s="208" t="s">
        <v>515</v>
      </c>
      <c r="G96" s="209" t="s">
        <v>255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48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146</v>
      </c>
      <c r="AT96" s="217" t="s">
        <v>141</v>
      </c>
      <c r="AU96" s="217" t="s">
        <v>77</v>
      </c>
      <c r="AY96" s="19" t="s">
        <v>136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85</v>
      </c>
      <c r="BK96" s="218">
        <f>ROUND(I96*H96,2)</f>
        <v>0</v>
      </c>
      <c r="BL96" s="19" t="s">
        <v>146</v>
      </c>
      <c r="BM96" s="217" t="s">
        <v>385</v>
      </c>
    </row>
    <row r="97" s="2" customFormat="1" ht="24.15" customHeight="1">
      <c r="A97" s="40"/>
      <c r="B97" s="41"/>
      <c r="C97" s="206" t="s">
        <v>252</v>
      </c>
      <c r="D97" s="206" t="s">
        <v>141</v>
      </c>
      <c r="E97" s="207" t="s">
        <v>331</v>
      </c>
      <c r="F97" s="208" t="s">
        <v>516</v>
      </c>
      <c r="G97" s="209" t="s">
        <v>255</v>
      </c>
      <c r="H97" s="210">
        <v>1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48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146</v>
      </c>
      <c r="AT97" s="217" t="s">
        <v>141</v>
      </c>
      <c r="AU97" s="217" t="s">
        <v>77</v>
      </c>
      <c r="AY97" s="19" t="s">
        <v>136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85</v>
      </c>
      <c r="BK97" s="218">
        <f>ROUND(I97*H97,2)</f>
        <v>0</v>
      </c>
      <c r="BL97" s="19" t="s">
        <v>146</v>
      </c>
      <c r="BM97" s="217" t="s">
        <v>395</v>
      </c>
    </row>
    <row r="98" s="2" customFormat="1" ht="24.15" customHeight="1">
      <c r="A98" s="40"/>
      <c r="B98" s="41"/>
      <c r="C98" s="206" t="s">
        <v>257</v>
      </c>
      <c r="D98" s="206" t="s">
        <v>141</v>
      </c>
      <c r="E98" s="207" t="s">
        <v>317</v>
      </c>
      <c r="F98" s="208" t="s">
        <v>517</v>
      </c>
      <c r="G98" s="209" t="s">
        <v>255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48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146</v>
      </c>
      <c r="AT98" s="217" t="s">
        <v>141</v>
      </c>
      <c r="AU98" s="217" t="s">
        <v>77</v>
      </c>
      <c r="AY98" s="19" t="s">
        <v>136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85</v>
      </c>
      <c r="BK98" s="218">
        <f>ROUND(I98*H98,2)</f>
        <v>0</v>
      </c>
      <c r="BL98" s="19" t="s">
        <v>146</v>
      </c>
      <c r="BM98" s="217" t="s">
        <v>406</v>
      </c>
    </row>
    <row r="99" s="2" customFormat="1" ht="16.5" customHeight="1">
      <c r="A99" s="40"/>
      <c r="B99" s="41"/>
      <c r="C99" s="206" t="s">
        <v>263</v>
      </c>
      <c r="D99" s="206" t="s">
        <v>141</v>
      </c>
      <c r="E99" s="207" t="s">
        <v>341</v>
      </c>
      <c r="F99" s="208" t="s">
        <v>518</v>
      </c>
      <c r="G99" s="209" t="s">
        <v>255</v>
      </c>
      <c r="H99" s="210">
        <v>1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48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146</v>
      </c>
      <c r="AT99" s="217" t="s">
        <v>141</v>
      </c>
      <c r="AU99" s="217" t="s">
        <v>77</v>
      </c>
      <c r="AY99" s="19" t="s">
        <v>136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85</v>
      </c>
      <c r="BK99" s="218">
        <f>ROUND(I99*H99,2)</f>
        <v>0</v>
      </c>
      <c r="BL99" s="19" t="s">
        <v>146</v>
      </c>
      <c r="BM99" s="217" t="s">
        <v>416</v>
      </c>
    </row>
    <row r="100" s="2" customFormat="1" ht="16.5" customHeight="1">
      <c r="A100" s="40"/>
      <c r="B100" s="41"/>
      <c r="C100" s="206" t="s">
        <v>7</v>
      </c>
      <c r="D100" s="206" t="s">
        <v>141</v>
      </c>
      <c r="E100" s="207" t="s">
        <v>519</v>
      </c>
      <c r="F100" s="208" t="s">
        <v>520</v>
      </c>
      <c r="G100" s="209" t="s">
        <v>181</v>
      </c>
      <c r="H100" s="210">
        <v>1</v>
      </c>
      <c r="I100" s="211"/>
      <c r="J100" s="212">
        <f>ROUND(I100*H100,2)</f>
        <v>0</v>
      </c>
      <c r="K100" s="208" t="s">
        <v>19</v>
      </c>
      <c r="L100" s="46"/>
      <c r="M100" s="272" t="s">
        <v>19</v>
      </c>
      <c r="N100" s="273" t="s">
        <v>48</v>
      </c>
      <c r="O100" s="274"/>
      <c r="P100" s="275">
        <f>O100*H100</f>
        <v>0</v>
      </c>
      <c r="Q100" s="275">
        <v>0</v>
      </c>
      <c r="R100" s="275">
        <f>Q100*H100</f>
        <v>0</v>
      </c>
      <c r="S100" s="275">
        <v>0</v>
      </c>
      <c r="T100" s="27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146</v>
      </c>
      <c r="AT100" s="217" t="s">
        <v>141</v>
      </c>
      <c r="AU100" s="217" t="s">
        <v>77</v>
      </c>
      <c r="AY100" s="19" t="s">
        <v>136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85</v>
      </c>
      <c r="BK100" s="218">
        <f>ROUND(I100*H100,2)</f>
        <v>0</v>
      </c>
      <c r="BL100" s="19" t="s">
        <v>146</v>
      </c>
      <c r="BM100" s="217" t="s">
        <v>521</v>
      </c>
    </row>
    <row r="101" s="2" customFormat="1" ht="6.96" customHeight="1">
      <c r="A101" s="40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46"/>
      <c r="M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</sheetData>
  <sheetProtection sheet="1" autoFilter="0" formatColumns="0" formatRows="0" objects="1" scenarios="1" spinCount="100000" saltValue="BApwMZsvKnaazv000QRLNRA4pHY8guAL6dlK26R1gquLxbTalgxxngmsXiMvGDny73lv/1UGU6XheiX/28Ko/A==" hashValue="lIhfd5xFAkzI5+DTCdiMC9Ucj5KZ76YrzEJ+fckH2PJFO+8OvrcLJOq9a8JfbWCY569l6HQxcX56GeEVFZVnDw==" algorithmName="SHA-512" password="CC35"/>
  <autoFilter ref="C78:K100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Částečná rekonstrukce Menzy Jarov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522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9. 6. 2025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40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ROUND((SUM(BE80:BE109)),  2)</f>
        <v>0</v>
      </c>
      <c r="G33" s="40"/>
      <c r="H33" s="40"/>
      <c r="I33" s="150">
        <v>0.20999999999999999</v>
      </c>
      <c r="J33" s="149">
        <f>ROUND(((SUM(BE80:BE109))*I33),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ROUND((SUM(BF80:BF109)),  2)</f>
        <v>0</v>
      </c>
      <c r="G34" s="40"/>
      <c r="H34" s="40"/>
      <c r="I34" s="150">
        <v>0.12</v>
      </c>
      <c r="J34" s="149">
        <f>ROUND(((SUM(BF80:BF109))*I34),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ROUND((SUM(BG80:BG109)),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ROUND((SUM(BH80:BH109)),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ROUND((SUM(BI80:BI109)),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Částečná rekonstrukce Menzy Jarov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Jeseniova 2769/208, 13000 Praha 3 - Žižkov</v>
      </c>
      <c r="G52" s="42"/>
      <c r="H52" s="42"/>
      <c r="I52" s="34" t="s">
        <v>23</v>
      </c>
      <c r="J52" s="74" t="str">
        <f>IF(J12="","",J12)</f>
        <v>9. 6. 2025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Správa účelových zařízení VŠE v Praze</v>
      </c>
      <c r="G54" s="42"/>
      <c r="H54" s="42"/>
      <c r="I54" s="34" t="s">
        <v>33</v>
      </c>
      <c r="J54" s="38" t="str">
        <f>E21</f>
        <v>DROBNÝ ARCHITECTS,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Jaroslav Stolička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522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121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Částečná rekonstrukce Menzy Jarov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98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VRN - Vedlejší rozpočtové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Jeseniova 2769/208, 13000 Praha 3 - Žižkov</v>
      </c>
      <c r="G74" s="42"/>
      <c r="H74" s="42"/>
      <c r="I74" s="34" t="s">
        <v>23</v>
      </c>
      <c r="J74" s="74" t="str">
        <f>IF(J12="","",J12)</f>
        <v>9. 6. 2025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5.65" customHeight="1">
      <c r="A76" s="40"/>
      <c r="B76" s="41"/>
      <c r="C76" s="34" t="s">
        <v>25</v>
      </c>
      <c r="D76" s="42"/>
      <c r="E76" s="42"/>
      <c r="F76" s="29" t="str">
        <f>E15</f>
        <v>Správa účelových zařízení VŠE v Praze</v>
      </c>
      <c r="G76" s="42"/>
      <c r="H76" s="42"/>
      <c r="I76" s="34" t="s">
        <v>33</v>
      </c>
      <c r="J76" s="38" t="str">
        <f>E21</f>
        <v>DROBNÝ ARCHITECTS, s.r.o.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31</v>
      </c>
      <c r="D77" s="42"/>
      <c r="E77" s="42"/>
      <c r="F77" s="29" t="str">
        <f>IF(E18="","",E18)</f>
        <v>Vyplň údaj</v>
      </c>
      <c r="G77" s="42"/>
      <c r="H77" s="42"/>
      <c r="I77" s="34" t="s">
        <v>38</v>
      </c>
      <c r="J77" s="38" t="str">
        <f>E24</f>
        <v>Ing. Jaroslav Stolička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122</v>
      </c>
      <c r="D79" s="182" t="s">
        <v>62</v>
      </c>
      <c r="E79" s="182" t="s">
        <v>58</v>
      </c>
      <c r="F79" s="182" t="s">
        <v>59</v>
      </c>
      <c r="G79" s="182" t="s">
        <v>123</v>
      </c>
      <c r="H79" s="182" t="s">
        <v>124</v>
      </c>
      <c r="I79" s="182" t="s">
        <v>125</v>
      </c>
      <c r="J79" s="182" t="s">
        <v>102</v>
      </c>
      <c r="K79" s="183" t="s">
        <v>126</v>
      </c>
      <c r="L79" s="184"/>
      <c r="M79" s="94" t="s">
        <v>19</v>
      </c>
      <c r="N79" s="95" t="s">
        <v>47</v>
      </c>
      <c r="O79" s="95" t="s">
        <v>127</v>
      </c>
      <c r="P79" s="95" t="s">
        <v>128</v>
      </c>
      <c r="Q79" s="95" t="s">
        <v>129</v>
      </c>
      <c r="R79" s="95" t="s">
        <v>130</v>
      </c>
      <c r="S79" s="95" t="s">
        <v>131</v>
      </c>
      <c r="T79" s="96" t="s">
        <v>132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133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76</v>
      </c>
      <c r="AU80" s="19" t="s">
        <v>103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76</v>
      </c>
      <c r="E81" s="193" t="s">
        <v>94</v>
      </c>
      <c r="F81" s="193" t="s">
        <v>95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SUM(P82:P109)</f>
        <v>0</v>
      </c>
      <c r="Q81" s="198"/>
      <c r="R81" s="199">
        <f>SUM(R82:R109)</f>
        <v>0</v>
      </c>
      <c r="S81" s="198"/>
      <c r="T81" s="200">
        <f>SUM(T82:T109)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174</v>
      </c>
      <c r="AT81" s="202" t="s">
        <v>76</v>
      </c>
      <c r="AU81" s="202" t="s">
        <v>77</v>
      </c>
      <c r="AY81" s="201" t="s">
        <v>136</v>
      </c>
      <c r="BK81" s="203">
        <f>SUM(BK82:BK109)</f>
        <v>0</v>
      </c>
    </row>
    <row r="82" s="2" customFormat="1" ht="16.5" customHeight="1">
      <c r="A82" s="40"/>
      <c r="B82" s="41"/>
      <c r="C82" s="206" t="s">
        <v>85</v>
      </c>
      <c r="D82" s="206" t="s">
        <v>141</v>
      </c>
      <c r="E82" s="207" t="s">
        <v>523</v>
      </c>
      <c r="F82" s="208" t="s">
        <v>524</v>
      </c>
      <c r="G82" s="209" t="s">
        <v>525</v>
      </c>
      <c r="H82" s="210">
        <v>1</v>
      </c>
      <c r="I82" s="211"/>
      <c r="J82" s="212">
        <f>ROUND(I82*H82,2)</f>
        <v>0</v>
      </c>
      <c r="K82" s="208" t="s">
        <v>145</v>
      </c>
      <c r="L82" s="46"/>
      <c r="M82" s="213" t="s">
        <v>19</v>
      </c>
      <c r="N82" s="214" t="s">
        <v>48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526</v>
      </c>
      <c r="AT82" s="217" t="s">
        <v>141</v>
      </c>
      <c r="AU82" s="217" t="s">
        <v>85</v>
      </c>
      <c r="AY82" s="19" t="s">
        <v>136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85</v>
      </c>
      <c r="BK82" s="218">
        <f>ROUND(I82*H82,2)</f>
        <v>0</v>
      </c>
      <c r="BL82" s="19" t="s">
        <v>526</v>
      </c>
      <c r="BM82" s="217" t="s">
        <v>527</v>
      </c>
    </row>
    <row r="83" s="2" customFormat="1">
      <c r="A83" s="40"/>
      <c r="B83" s="41"/>
      <c r="C83" s="42"/>
      <c r="D83" s="219" t="s">
        <v>149</v>
      </c>
      <c r="E83" s="42"/>
      <c r="F83" s="220" t="s">
        <v>528</v>
      </c>
      <c r="G83" s="42"/>
      <c r="H83" s="42"/>
      <c r="I83" s="221"/>
      <c r="J83" s="42"/>
      <c r="K83" s="42"/>
      <c r="L83" s="46"/>
      <c r="M83" s="222"/>
      <c r="N83" s="223"/>
      <c r="O83" s="86"/>
      <c r="P83" s="86"/>
      <c r="Q83" s="86"/>
      <c r="R83" s="86"/>
      <c r="S83" s="86"/>
      <c r="T83" s="87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149</v>
      </c>
      <c r="AU83" s="19" t="s">
        <v>85</v>
      </c>
    </row>
    <row r="84" s="13" customFormat="1">
      <c r="A84" s="13"/>
      <c r="B84" s="224"/>
      <c r="C84" s="225"/>
      <c r="D84" s="226" t="s">
        <v>151</v>
      </c>
      <c r="E84" s="227" t="s">
        <v>19</v>
      </c>
      <c r="F84" s="228" t="s">
        <v>85</v>
      </c>
      <c r="G84" s="225"/>
      <c r="H84" s="229">
        <v>1</v>
      </c>
      <c r="I84" s="230"/>
      <c r="J84" s="225"/>
      <c r="K84" s="225"/>
      <c r="L84" s="231"/>
      <c r="M84" s="232"/>
      <c r="N84" s="233"/>
      <c r="O84" s="233"/>
      <c r="P84" s="233"/>
      <c r="Q84" s="233"/>
      <c r="R84" s="233"/>
      <c r="S84" s="233"/>
      <c r="T84" s="234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5" t="s">
        <v>151</v>
      </c>
      <c r="AU84" s="235" t="s">
        <v>85</v>
      </c>
      <c r="AV84" s="13" t="s">
        <v>87</v>
      </c>
      <c r="AW84" s="13" t="s">
        <v>37</v>
      </c>
      <c r="AX84" s="13" t="s">
        <v>77</v>
      </c>
      <c r="AY84" s="235" t="s">
        <v>136</v>
      </c>
    </row>
    <row r="85" s="14" customFormat="1">
      <c r="A85" s="14"/>
      <c r="B85" s="236"/>
      <c r="C85" s="237"/>
      <c r="D85" s="226" t="s">
        <v>151</v>
      </c>
      <c r="E85" s="238" t="s">
        <v>19</v>
      </c>
      <c r="F85" s="239" t="s">
        <v>154</v>
      </c>
      <c r="G85" s="237"/>
      <c r="H85" s="240">
        <v>1</v>
      </c>
      <c r="I85" s="241"/>
      <c r="J85" s="237"/>
      <c r="K85" s="237"/>
      <c r="L85" s="242"/>
      <c r="M85" s="243"/>
      <c r="N85" s="244"/>
      <c r="O85" s="244"/>
      <c r="P85" s="244"/>
      <c r="Q85" s="244"/>
      <c r="R85" s="244"/>
      <c r="S85" s="244"/>
      <c r="T85" s="245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T85" s="246" t="s">
        <v>151</v>
      </c>
      <c r="AU85" s="246" t="s">
        <v>85</v>
      </c>
      <c r="AV85" s="14" t="s">
        <v>146</v>
      </c>
      <c r="AW85" s="14" t="s">
        <v>37</v>
      </c>
      <c r="AX85" s="14" t="s">
        <v>85</v>
      </c>
      <c r="AY85" s="246" t="s">
        <v>136</v>
      </c>
    </row>
    <row r="86" s="2" customFormat="1" ht="16.5" customHeight="1">
      <c r="A86" s="40"/>
      <c r="B86" s="41"/>
      <c r="C86" s="206" t="s">
        <v>87</v>
      </c>
      <c r="D86" s="206" t="s">
        <v>141</v>
      </c>
      <c r="E86" s="207" t="s">
        <v>529</v>
      </c>
      <c r="F86" s="208" t="s">
        <v>530</v>
      </c>
      <c r="G86" s="209" t="s">
        <v>525</v>
      </c>
      <c r="H86" s="210">
        <v>1</v>
      </c>
      <c r="I86" s="211"/>
      <c r="J86" s="212">
        <f>ROUND(I86*H86,2)</f>
        <v>0</v>
      </c>
      <c r="K86" s="208" t="s">
        <v>145</v>
      </c>
      <c r="L86" s="46"/>
      <c r="M86" s="213" t="s">
        <v>19</v>
      </c>
      <c r="N86" s="214" t="s">
        <v>48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526</v>
      </c>
      <c r="AT86" s="217" t="s">
        <v>141</v>
      </c>
      <c r="AU86" s="217" t="s">
        <v>85</v>
      </c>
      <c r="AY86" s="19" t="s">
        <v>136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85</v>
      </c>
      <c r="BK86" s="218">
        <f>ROUND(I86*H86,2)</f>
        <v>0</v>
      </c>
      <c r="BL86" s="19" t="s">
        <v>526</v>
      </c>
      <c r="BM86" s="217" t="s">
        <v>531</v>
      </c>
    </row>
    <row r="87" s="2" customFormat="1">
      <c r="A87" s="40"/>
      <c r="B87" s="41"/>
      <c r="C87" s="42"/>
      <c r="D87" s="219" t="s">
        <v>149</v>
      </c>
      <c r="E87" s="42"/>
      <c r="F87" s="220" t="s">
        <v>532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149</v>
      </c>
      <c r="AU87" s="19" t="s">
        <v>85</v>
      </c>
    </row>
    <row r="88" s="13" customFormat="1">
      <c r="A88" s="13"/>
      <c r="B88" s="224"/>
      <c r="C88" s="225"/>
      <c r="D88" s="226" t="s">
        <v>151</v>
      </c>
      <c r="E88" s="227" t="s">
        <v>19</v>
      </c>
      <c r="F88" s="228" t="s">
        <v>85</v>
      </c>
      <c r="G88" s="225"/>
      <c r="H88" s="229">
        <v>1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151</v>
      </c>
      <c r="AU88" s="235" t="s">
        <v>85</v>
      </c>
      <c r="AV88" s="13" t="s">
        <v>87</v>
      </c>
      <c r="AW88" s="13" t="s">
        <v>37</v>
      </c>
      <c r="AX88" s="13" t="s">
        <v>77</v>
      </c>
      <c r="AY88" s="235" t="s">
        <v>136</v>
      </c>
    </row>
    <row r="89" s="14" customFormat="1">
      <c r="A89" s="14"/>
      <c r="B89" s="236"/>
      <c r="C89" s="237"/>
      <c r="D89" s="226" t="s">
        <v>151</v>
      </c>
      <c r="E89" s="238" t="s">
        <v>19</v>
      </c>
      <c r="F89" s="239" t="s">
        <v>154</v>
      </c>
      <c r="G89" s="237"/>
      <c r="H89" s="240">
        <v>1</v>
      </c>
      <c r="I89" s="241"/>
      <c r="J89" s="237"/>
      <c r="K89" s="237"/>
      <c r="L89" s="242"/>
      <c r="M89" s="243"/>
      <c r="N89" s="244"/>
      <c r="O89" s="244"/>
      <c r="P89" s="244"/>
      <c r="Q89" s="244"/>
      <c r="R89" s="244"/>
      <c r="S89" s="244"/>
      <c r="T89" s="24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6" t="s">
        <v>151</v>
      </c>
      <c r="AU89" s="246" t="s">
        <v>85</v>
      </c>
      <c r="AV89" s="14" t="s">
        <v>146</v>
      </c>
      <c r="AW89" s="14" t="s">
        <v>37</v>
      </c>
      <c r="AX89" s="14" t="s">
        <v>85</v>
      </c>
      <c r="AY89" s="246" t="s">
        <v>136</v>
      </c>
    </row>
    <row r="90" s="2" customFormat="1" ht="16.5" customHeight="1">
      <c r="A90" s="40"/>
      <c r="B90" s="41"/>
      <c r="C90" s="206" t="s">
        <v>147</v>
      </c>
      <c r="D90" s="206" t="s">
        <v>141</v>
      </c>
      <c r="E90" s="207" t="s">
        <v>533</v>
      </c>
      <c r="F90" s="208" t="s">
        <v>534</v>
      </c>
      <c r="G90" s="209" t="s">
        <v>525</v>
      </c>
      <c r="H90" s="210">
        <v>1</v>
      </c>
      <c r="I90" s="211"/>
      <c r="J90" s="212">
        <f>ROUND(I90*H90,2)</f>
        <v>0</v>
      </c>
      <c r="K90" s="208" t="s">
        <v>145</v>
      </c>
      <c r="L90" s="46"/>
      <c r="M90" s="213" t="s">
        <v>19</v>
      </c>
      <c r="N90" s="214" t="s">
        <v>48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526</v>
      </c>
      <c r="AT90" s="217" t="s">
        <v>141</v>
      </c>
      <c r="AU90" s="217" t="s">
        <v>85</v>
      </c>
      <c r="AY90" s="19" t="s">
        <v>136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85</v>
      </c>
      <c r="BK90" s="218">
        <f>ROUND(I90*H90,2)</f>
        <v>0</v>
      </c>
      <c r="BL90" s="19" t="s">
        <v>526</v>
      </c>
      <c r="BM90" s="217" t="s">
        <v>535</v>
      </c>
    </row>
    <row r="91" s="2" customFormat="1">
      <c r="A91" s="40"/>
      <c r="B91" s="41"/>
      <c r="C91" s="42"/>
      <c r="D91" s="219" t="s">
        <v>149</v>
      </c>
      <c r="E91" s="42"/>
      <c r="F91" s="220" t="s">
        <v>536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149</v>
      </c>
      <c r="AU91" s="19" t="s">
        <v>85</v>
      </c>
    </row>
    <row r="92" s="13" customFormat="1">
      <c r="A92" s="13"/>
      <c r="B92" s="224"/>
      <c r="C92" s="225"/>
      <c r="D92" s="226" t="s">
        <v>151</v>
      </c>
      <c r="E92" s="227" t="s">
        <v>19</v>
      </c>
      <c r="F92" s="228" t="s">
        <v>85</v>
      </c>
      <c r="G92" s="225"/>
      <c r="H92" s="229">
        <v>1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151</v>
      </c>
      <c r="AU92" s="235" t="s">
        <v>85</v>
      </c>
      <c r="AV92" s="13" t="s">
        <v>87</v>
      </c>
      <c r="AW92" s="13" t="s">
        <v>37</v>
      </c>
      <c r="AX92" s="13" t="s">
        <v>77</v>
      </c>
      <c r="AY92" s="235" t="s">
        <v>136</v>
      </c>
    </row>
    <row r="93" s="14" customFormat="1">
      <c r="A93" s="14"/>
      <c r="B93" s="236"/>
      <c r="C93" s="237"/>
      <c r="D93" s="226" t="s">
        <v>151</v>
      </c>
      <c r="E93" s="238" t="s">
        <v>19</v>
      </c>
      <c r="F93" s="239" t="s">
        <v>154</v>
      </c>
      <c r="G93" s="237"/>
      <c r="H93" s="240">
        <v>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151</v>
      </c>
      <c r="AU93" s="246" t="s">
        <v>85</v>
      </c>
      <c r="AV93" s="14" t="s">
        <v>146</v>
      </c>
      <c r="AW93" s="14" t="s">
        <v>37</v>
      </c>
      <c r="AX93" s="14" t="s">
        <v>85</v>
      </c>
      <c r="AY93" s="246" t="s">
        <v>136</v>
      </c>
    </row>
    <row r="94" s="2" customFormat="1" ht="16.5" customHeight="1">
      <c r="A94" s="40"/>
      <c r="B94" s="41"/>
      <c r="C94" s="206" t="s">
        <v>146</v>
      </c>
      <c r="D94" s="206" t="s">
        <v>141</v>
      </c>
      <c r="E94" s="207" t="s">
        <v>537</v>
      </c>
      <c r="F94" s="208" t="s">
        <v>538</v>
      </c>
      <c r="G94" s="209" t="s">
        <v>525</v>
      </c>
      <c r="H94" s="210">
        <v>1</v>
      </c>
      <c r="I94" s="211"/>
      <c r="J94" s="212">
        <f>ROUND(I94*H94,2)</f>
        <v>0</v>
      </c>
      <c r="K94" s="208" t="s">
        <v>145</v>
      </c>
      <c r="L94" s="46"/>
      <c r="M94" s="213" t="s">
        <v>19</v>
      </c>
      <c r="N94" s="214" t="s">
        <v>48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526</v>
      </c>
      <c r="AT94" s="217" t="s">
        <v>141</v>
      </c>
      <c r="AU94" s="217" t="s">
        <v>85</v>
      </c>
      <c r="AY94" s="19" t="s">
        <v>136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85</v>
      </c>
      <c r="BK94" s="218">
        <f>ROUND(I94*H94,2)</f>
        <v>0</v>
      </c>
      <c r="BL94" s="19" t="s">
        <v>526</v>
      </c>
      <c r="BM94" s="217" t="s">
        <v>539</v>
      </c>
    </row>
    <row r="95" s="2" customFormat="1">
      <c r="A95" s="40"/>
      <c r="B95" s="41"/>
      <c r="C95" s="42"/>
      <c r="D95" s="219" t="s">
        <v>149</v>
      </c>
      <c r="E95" s="42"/>
      <c r="F95" s="220" t="s">
        <v>540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149</v>
      </c>
      <c r="AU95" s="19" t="s">
        <v>85</v>
      </c>
    </row>
    <row r="96" s="13" customFormat="1">
      <c r="A96" s="13"/>
      <c r="B96" s="224"/>
      <c r="C96" s="225"/>
      <c r="D96" s="226" t="s">
        <v>151</v>
      </c>
      <c r="E96" s="227" t="s">
        <v>19</v>
      </c>
      <c r="F96" s="228" t="s">
        <v>85</v>
      </c>
      <c r="G96" s="225"/>
      <c r="H96" s="229">
        <v>1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151</v>
      </c>
      <c r="AU96" s="235" t="s">
        <v>85</v>
      </c>
      <c r="AV96" s="13" t="s">
        <v>87</v>
      </c>
      <c r="AW96" s="13" t="s">
        <v>37</v>
      </c>
      <c r="AX96" s="13" t="s">
        <v>77</v>
      </c>
      <c r="AY96" s="235" t="s">
        <v>136</v>
      </c>
    </row>
    <row r="97" s="14" customFormat="1">
      <c r="A97" s="14"/>
      <c r="B97" s="236"/>
      <c r="C97" s="237"/>
      <c r="D97" s="226" t="s">
        <v>151</v>
      </c>
      <c r="E97" s="238" t="s">
        <v>19</v>
      </c>
      <c r="F97" s="239" t="s">
        <v>154</v>
      </c>
      <c r="G97" s="237"/>
      <c r="H97" s="240">
        <v>1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151</v>
      </c>
      <c r="AU97" s="246" t="s">
        <v>85</v>
      </c>
      <c r="AV97" s="14" t="s">
        <v>146</v>
      </c>
      <c r="AW97" s="14" t="s">
        <v>37</v>
      </c>
      <c r="AX97" s="14" t="s">
        <v>85</v>
      </c>
      <c r="AY97" s="246" t="s">
        <v>136</v>
      </c>
    </row>
    <row r="98" s="2" customFormat="1" ht="16.5" customHeight="1">
      <c r="A98" s="40"/>
      <c r="B98" s="41"/>
      <c r="C98" s="206" t="s">
        <v>174</v>
      </c>
      <c r="D98" s="206" t="s">
        <v>141</v>
      </c>
      <c r="E98" s="207" t="s">
        <v>541</v>
      </c>
      <c r="F98" s="208" t="s">
        <v>542</v>
      </c>
      <c r="G98" s="209" t="s">
        <v>525</v>
      </c>
      <c r="H98" s="210">
        <v>1</v>
      </c>
      <c r="I98" s="211"/>
      <c r="J98" s="212">
        <f>ROUND(I98*H98,2)</f>
        <v>0</v>
      </c>
      <c r="K98" s="208" t="s">
        <v>145</v>
      </c>
      <c r="L98" s="46"/>
      <c r="M98" s="213" t="s">
        <v>19</v>
      </c>
      <c r="N98" s="214" t="s">
        <v>48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526</v>
      </c>
      <c r="AT98" s="217" t="s">
        <v>141</v>
      </c>
      <c r="AU98" s="217" t="s">
        <v>85</v>
      </c>
      <c r="AY98" s="19" t="s">
        <v>136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85</v>
      </c>
      <c r="BK98" s="218">
        <f>ROUND(I98*H98,2)</f>
        <v>0</v>
      </c>
      <c r="BL98" s="19" t="s">
        <v>526</v>
      </c>
      <c r="BM98" s="217" t="s">
        <v>543</v>
      </c>
    </row>
    <row r="99" s="2" customFormat="1">
      <c r="A99" s="40"/>
      <c r="B99" s="41"/>
      <c r="C99" s="42"/>
      <c r="D99" s="219" t="s">
        <v>149</v>
      </c>
      <c r="E99" s="42"/>
      <c r="F99" s="220" t="s">
        <v>544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149</v>
      </c>
      <c r="AU99" s="19" t="s">
        <v>85</v>
      </c>
    </row>
    <row r="100" s="13" customFormat="1">
      <c r="A100" s="13"/>
      <c r="B100" s="224"/>
      <c r="C100" s="225"/>
      <c r="D100" s="226" t="s">
        <v>151</v>
      </c>
      <c r="E100" s="227" t="s">
        <v>19</v>
      </c>
      <c r="F100" s="228" t="s">
        <v>85</v>
      </c>
      <c r="G100" s="225"/>
      <c r="H100" s="229">
        <v>1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151</v>
      </c>
      <c r="AU100" s="235" t="s">
        <v>85</v>
      </c>
      <c r="AV100" s="13" t="s">
        <v>87</v>
      </c>
      <c r="AW100" s="13" t="s">
        <v>37</v>
      </c>
      <c r="AX100" s="13" t="s">
        <v>77</v>
      </c>
      <c r="AY100" s="235" t="s">
        <v>136</v>
      </c>
    </row>
    <row r="101" s="14" customFormat="1">
      <c r="A101" s="14"/>
      <c r="B101" s="236"/>
      <c r="C101" s="237"/>
      <c r="D101" s="226" t="s">
        <v>151</v>
      </c>
      <c r="E101" s="238" t="s">
        <v>19</v>
      </c>
      <c r="F101" s="239" t="s">
        <v>154</v>
      </c>
      <c r="G101" s="237"/>
      <c r="H101" s="240">
        <v>1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151</v>
      </c>
      <c r="AU101" s="246" t="s">
        <v>85</v>
      </c>
      <c r="AV101" s="14" t="s">
        <v>146</v>
      </c>
      <c r="AW101" s="14" t="s">
        <v>37</v>
      </c>
      <c r="AX101" s="14" t="s">
        <v>85</v>
      </c>
      <c r="AY101" s="246" t="s">
        <v>136</v>
      </c>
    </row>
    <row r="102" s="2" customFormat="1" ht="16.5" customHeight="1">
      <c r="A102" s="40"/>
      <c r="B102" s="41"/>
      <c r="C102" s="206" t="s">
        <v>137</v>
      </c>
      <c r="D102" s="206" t="s">
        <v>141</v>
      </c>
      <c r="E102" s="207" t="s">
        <v>545</v>
      </c>
      <c r="F102" s="208" t="s">
        <v>546</v>
      </c>
      <c r="G102" s="209" t="s">
        <v>525</v>
      </c>
      <c r="H102" s="210">
        <v>1</v>
      </c>
      <c r="I102" s="211"/>
      <c r="J102" s="212">
        <f>ROUND(I102*H102,2)</f>
        <v>0</v>
      </c>
      <c r="K102" s="208" t="s">
        <v>145</v>
      </c>
      <c r="L102" s="46"/>
      <c r="M102" s="213" t="s">
        <v>19</v>
      </c>
      <c r="N102" s="214" t="s">
        <v>48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526</v>
      </c>
      <c r="AT102" s="217" t="s">
        <v>141</v>
      </c>
      <c r="AU102" s="217" t="s">
        <v>85</v>
      </c>
      <c r="AY102" s="19" t="s">
        <v>136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85</v>
      </c>
      <c r="BK102" s="218">
        <f>ROUND(I102*H102,2)</f>
        <v>0</v>
      </c>
      <c r="BL102" s="19" t="s">
        <v>526</v>
      </c>
      <c r="BM102" s="217" t="s">
        <v>547</v>
      </c>
    </row>
    <row r="103" s="2" customFormat="1">
      <c r="A103" s="40"/>
      <c r="B103" s="41"/>
      <c r="C103" s="42"/>
      <c r="D103" s="219" t="s">
        <v>149</v>
      </c>
      <c r="E103" s="42"/>
      <c r="F103" s="220" t="s">
        <v>548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149</v>
      </c>
      <c r="AU103" s="19" t="s">
        <v>85</v>
      </c>
    </row>
    <row r="104" s="13" customFormat="1">
      <c r="A104" s="13"/>
      <c r="B104" s="224"/>
      <c r="C104" s="225"/>
      <c r="D104" s="226" t="s">
        <v>151</v>
      </c>
      <c r="E104" s="227" t="s">
        <v>19</v>
      </c>
      <c r="F104" s="228" t="s">
        <v>85</v>
      </c>
      <c r="G104" s="225"/>
      <c r="H104" s="229">
        <v>1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151</v>
      </c>
      <c r="AU104" s="235" t="s">
        <v>85</v>
      </c>
      <c r="AV104" s="13" t="s">
        <v>87</v>
      </c>
      <c r="AW104" s="13" t="s">
        <v>37</v>
      </c>
      <c r="AX104" s="13" t="s">
        <v>77</v>
      </c>
      <c r="AY104" s="235" t="s">
        <v>136</v>
      </c>
    </row>
    <row r="105" s="14" customFormat="1">
      <c r="A105" s="14"/>
      <c r="B105" s="236"/>
      <c r="C105" s="237"/>
      <c r="D105" s="226" t="s">
        <v>151</v>
      </c>
      <c r="E105" s="238" t="s">
        <v>19</v>
      </c>
      <c r="F105" s="239" t="s">
        <v>154</v>
      </c>
      <c r="G105" s="237"/>
      <c r="H105" s="240">
        <v>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151</v>
      </c>
      <c r="AU105" s="246" t="s">
        <v>85</v>
      </c>
      <c r="AV105" s="14" t="s">
        <v>146</v>
      </c>
      <c r="AW105" s="14" t="s">
        <v>37</v>
      </c>
      <c r="AX105" s="14" t="s">
        <v>85</v>
      </c>
      <c r="AY105" s="246" t="s">
        <v>136</v>
      </c>
    </row>
    <row r="106" s="2" customFormat="1" ht="16.5" customHeight="1">
      <c r="A106" s="40"/>
      <c r="B106" s="41"/>
      <c r="C106" s="206" t="s">
        <v>185</v>
      </c>
      <c r="D106" s="206" t="s">
        <v>141</v>
      </c>
      <c r="E106" s="207" t="s">
        <v>549</v>
      </c>
      <c r="F106" s="208" t="s">
        <v>550</v>
      </c>
      <c r="G106" s="209" t="s">
        <v>525</v>
      </c>
      <c r="H106" s="210">
        <v>1</v>
      </c>
      <c r="I106" s="211"/>
      <c r="J106" s="212">
        <f>ROUND(I106*H106,2)</f>
        <v>0</v>
      </c>
      <c r="K106" s="208" t="s">
        <v>145</v>
      </c>
      <c r="L106" s="46"/>
      <c r="M106" s="213" t="s">
        <v>19</v>
      </c>
      <c r="N106" s="214" t="s">
        <v>48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526</v>
      </c>
      <c r="AT106" s="217" t="s">
        <v>141</v>
      </c>
      <c r="AU106" s="217" t="s">
        <v>85</v>
      </c>
      <c r="AY106" s="19" t="s">
        <v>136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85</v>
      </c>
      <c r="BK106" s="218">
        <f>ROUND(I106*H106,2)</f>
        <v>0</v>
      </c>
      <c r="BL106" s="19" t="s">
        <v>526</v>
      </c>
      <c r="BM106" s="217" t="s">
        <v>551</v>
      </c>
    </row>
    <row r="107" s="2" customFormat="1">
      <c r="A107" s="40"/>
      <c r="B107" s="41"/>
      <c r="C107" s="42"/>
      <c r="D107" s="219" t="s">
        <v>149</v>
      </c>
      <c r="E107" s="42"/>
      <c r="F107" s="220" t="s">
        <v>552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149</v>
      </c>
      <c r="AU107" s="19" t="s">
        <v>85</v>
      </c>
    </row>
    <row r="108" s="13" customFormat="1">
      <c r="A108" s="13"/>
      <c r="B108" s="224"/>
      <c r="C108" s="225"/>
      <c r="D108" s="226" t="s">
        <v>151</v>
      </c>
      <c r="E108" s="227" t="s">
        <v>19</v>
      </c>
      <c r="F108" s="228" t="s">
        <v>85</v>
      </c>
      <c r="G108" s="225"/>
      <c r="H108" s="229">
        <v>1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151</v>
      </c>
      <c r="AU108" s="235" t="s">
        <v>85</v>
      </c>
      <c r="AV108" s="13" t="s">
        <v>87</v>
      </c>
      <c r="AW108" s="13" t="s">
        <v>37</v>
      </c>
      <c r="AX108" s="13" t="s">
        <v>77</v>
      </c>
      <c r="AY108" s="235" t="s">
        <v>136</v>
      </c>
    </row>
    <row r="109" s="14" customFormat="1">
      <c r="A109" s="14"/>
      <c r="B109" s="236"/>
      <c r="C109" s="237"/>
      <c r="D109" s="226" t="s">
        <v>151</v>
      </c>
      <c r="E109" s="238" t="s">
        <v>19</v>
      </c>
      <c r="F109" s="239" t="s">
        <v>154</v>
      </c>
      <c r="G109" s="237"/>
      <c r="H109" s="240">
        <v>1</v>
      </c>
      <c r="I109" s="241"/>
      <c r="J109" s="237"/>
      <c r="K109" s="237"/>
      <c r="L109" s="242"/>
      <c r="M109" s="269"/>
      <c r="N109" s="270"/>
      <c r="O109" s="270"/>
      <c r="P109" s="270"/>
      <c r="Q109" s="270"/>
      <c r="R109" s="270"/>
      <c r="S109" s="270"/>
      <c r="T109" s="27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151</v>
      </c>
      <c r="AU109" s="246" t="s">
        <v>85</v>
      </c>
      <c r="AV109" s="14" t="s">
        <v>146</v>
      </c>
      <c r="AW109" s="14" t="s">
        <v>37</v>
      </c>
      <c r="AX109" s="14" t="s">
        <v>85</v>
      </c>
      <c r="AY109" s="246" t="s">
        <v>136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uv0DV/T7myfw1nyi96CLECzM9it/7IFf+un5xNkxWShdfJ2BarrE+/RQMV/jjP6P8iwMKGMYc59CQm8g038w2g==" hashValue="4SXaHepXo0Y6Pu2jPMx2NjsIFNFtvu0ZLmFUDEWKdwW3X4O5RQ30eoBmfVLhL/ZMoWBk7qHPuzslclLZLzNESw==" algorithmName="SHA-512" password="CC35"/>
  <autoFilter ref="C79:K109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83" r:id="rId1" display="https://podminky.urs.cz/item/CS_URS_2025_01/010001000"/>
    <hyperlink ref="F87" r:id="rId2" display="https://podminky.urs.cz/item/CS_URS_2025_01/020001000"/>
    <hyperlink ref="F91" r:id="rId3" display="https://podminky.urs.cz/item/CS_URS_2025_01/030001000"/>
    <hyperlink ref="F95" r:id="rId4" display="https://podminky.urs.cz/item/CS_URS_2025_01/040001000"/>
    <hyperlink ref="F99" r:id="rId5" display="https://podminky.urs.cz/item/CS_URS_2025_01/060001000"/>
    <hyperlink ref="F103" r:id="rId6" display="https://podminky.urs.cz/item/CS_URS_2025_01/070001000"/>
    <hyperlink ref="F107" r:id="rId7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553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554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555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556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557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558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559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560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561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562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563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84</v>
      </c>
      <c r="F18" s="288" t="s">
        <v>564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565</v>
      </c>
      <c r="F19" s="288" t="s">
        <v>566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567</v>
      </c>
      <c r="F20" s="288" t="s">
        <v>568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569</v>
      </c>
      <c r="F21" s="288" t="s">
        <v>570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571</v>
      </c>
      <c r="F22" s="288" t="s">
        <v>572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573</v>
      </c>
      <c r="F23" s="288" t="s">
        <v>574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575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576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577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578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579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580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581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582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583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122</v>
      </c>
      <c r="F36" s="288"/>
      <c r="G36" s="288" t="s">
        <v>584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585</v>
      </c>
      <c r="F37" s="288"/>
      <c r="G37" s="288" t="s">
        <v>586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58</v>
      </c>
      <c r="F38" s="288"/>
      <c r="G38" s="288" t="s">
        <v>587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59</v>
      </c>
      <c r="F39" s="288"/>
      <c r="G39" s="288" t="s">
        <v>588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123</v>
      </c>
      <c r="F40" s="288"/>
      <c r="G40" s="288" t="s">
        <v>589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124</v>
      </c>
      <c r="F41" s="288"/>
      <c r="G41" s="288" t="s">
        <v>590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591</v>
      </c>
      <c r="F42" s="288"/>
      <c r="G42" s="288" t="s">
        <v>592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593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594</v>
      </c>
      <c r="F44" s="288"/>
      <c r="G44" s="288" t="s">
        <v>595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126</v>
      </c>
      <c r="F45" s="288"/>
      <c r="G45" s="288" t="s">
        <v>596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597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598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599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600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601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602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603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604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605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606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607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608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609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610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611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612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613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614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615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616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617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618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619</v>
      </c>
      <c r="D76" s="306"/>
      <c r="E76" s="306"/>
      <c r="F76" s="306" t="s">
        <v>620</v>
      </c>
      <c r="G76" s="307"/>
      <c r="H76" s="306" t="s">
        <v>59</v>
      </c>
      <c r="I76" s="306" t="s">
        <v>62</v>
      </c>
      <c r="J76" s="306" t="s">
        <v>621</v>
      </c>
      <c r="K76" s="305"/>
    </row>
    <row r="77" s="1" customFormat="1" ht="17.25" customHeight="1">
      <c r="B77" s="303"/>
      <c r="C77" s="308" t="s">
        <v>622</v>
      </c>
      <c r="D77" s="308"/>
      <c r="E77" s="308"/>
      <c r="F77" s="309" t="s">
        <v>623</v>
      </c>
      <c r="G77" s="310"/>
      <c r="H77" s="308"/>
      <c r="I77" s="308"/>
      <c r="J77" s="308" t="s">
        <v>624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58</v>
      </c>
      <c r="D79" s="313"/>
      <c r="E79" s="313"/>
      <c r="F79" s="314" t="s">
        <v>625</v>
      </c>
      <c r="G79" s="315"/>
      <c r="H79" s="291" t="s">
        <v>626</v>
      </c>
      <c r="I79" s="291" t="s">
        <v>627</v>
      </c>
      <c r="J79" s="291">
        <v>20</v>
      </c>
      <c r="K79" s="305"/>
    </row>
    <row r="80" s="1" customFormat="1" ht="15" customHeight="1">
      <c r="B80" s="303"/>
      <c r="C80" s="291" t="s">
        <v>628</v>
      </c>
      <c r="D80" s="291"/>
      <c r="E80" s="291"/>
      <c r="F80" s="314" t="s">
        <v>625</v>
      </c>
      <c r="G80" s="315"/>
      <c r="H80" s="291" t="s">
        <v>629</v>
      </c>
      <c r="I80" s="291" t="s">
        <v>627</v>
      </c>
      <c r="J80" s="291">
        <v>120</v>
      </c>
      <c r="K80" s="305"/>
    </row>
    <row r="81" s="1" customFormat="1" ht="15" customHeight="1">
      <c r="B81" s="316"/>
      <c r="C81" s="291" t="s">
        <v>630</v>
      </c>
      <c r="D81" s="291"/>
      <c r="E81" s="291"/>
      <c r="F81" s="314" t="s">
        <v>631</v>
      </c>
      <c r="G81" s="315"/>
      <c r="H81" s="291" t="s">
        <v>632</v>
      </c>
      <c r="I81" s="291" t="s">
        <v>627</v>
      </c>
      <c r="J81" s="291">
        <v>50</v>
      </c>
      <c r="K81" s="305"/>
    </row>
    <row r="82" s="1" customFormat="1" ht="15" customHeight="1">
      <c r="B82" s="316"/>
      <c r="C82" s="291" t="s">
        <v>633</v>
      </c>
      <c r="D82" s="291"/>
      <c r="E82" s="291"/>
      <c r="F82" s="314" t="s">
        <v>625</v>
      </c>
      <c r="G82" s="315"/>
      <c r="H82" s="291" t="s">
        <v>634</v>
      </c>
      <c r="I82" s="291" t="s">
        <v>635</v>
      </c>
      <c r="J82" s="291"/>
      <c r="K82" s="305"/>
    </row>
    <row r="83" s="1" customFormat="1" ht="15" customHeight="1">
      <c r="B83" s="316"/>
      <c r="C83" s="317" t="s">
        <v>636</v>
      </c>
      <c r="D83" s="317"/>
      <c r="E83" s="317"/>
      <c r="F83" s="318" t="s">
        <v>631</v>
      </c>
      <c r="G83" s="317"/>
      <c r="H83" s="317" t="s">
        <v>637</v>
      </c>
      <c r="I83" s="317" t="s">
        <v>627</v>
      </c>
      <c r="J83" s="317">
        <v>15</v>
      </c>
      <c r="K83" s="305"/>
    </row>
    <row r="84" s="1" customFormat="1" ht="15" customHeight="1">
      <c r="B84" s="316"/>
      <c r="C84" s="317" t="s">
        <v>638</v>
      </c>
      <c r="D84" s="317"/>
      <c r="E84" s="317"/>
      <c r="F84" s="318" t="s">
        <v>631</v>
      </c>
      <c r="G84" s="317"/>
      <c r="H84" s="317" t="s">
        <v>639</v>
      </c>
      <c r="I84" s="317" t="s">
        <v>627</v>
      </c>
      <c r="J84" s="317">
        <v>15</v>
      </c>
      <c r="K84" s="305"/>
    </row>
    <row r="85" s="1" customFormat="1" ht="15" customHeight="1">
      <c r="B85" s="316"/>
      <c r="C85" s="317" t="s">
        <v>640</v>
      </c>
      <c r="D85" s="317"/>
      <c r="E85" s="317"/>
      <c r="F85" s="318" t="s">
        <v>631</v>
      </c>
      <c r="G85" s="317"/>
      <c r="H85" s="317" t="s">
        <v>641</v>
      </c>
      <c r="I85" s="317" t="s">
        <v>627</v>
      </c>
      <c r="J85" s="317">
        <v>20</v>
      </c>
      <c r="K85" s="305"/>
    </row>
    <row r="86" s="1" customFormat="1" ht="15" customHeight="1">
      <c r="B86" s="316"/>
      <c r="C86" s="317" t="s">
        <v>642</v>
      </c>
      <c r="D86" s="317"/>
      <c r="E86" s="317"/>
      <c r="F86" s="318" t="s">
        <v>631</v>
      </c>
      <c r="G86" s="317"/>
      <c r="H86" s="317" t="s">
        <v>643</v>
      </c>
      <c r="I86" s="317" t="s">
        <v>627</v>
      </c>
      <c r="J86" s="317">
        <v>20</v>
      </c>
      <c r="K86" s="305"/>
    </row>
    <row r="87" s="1" customFormat="1" ht="15" customHeight="1">
      <c r="B87" s="316"/>
      <c r="C87" s="291" t="s">
        <v>644</v>
      </c>
      <c r="D87" s="291"/>
      <c r="E87" s="291"/>
      <c r="F87" s="314" t="s">
        <v>631</v>
      </c>
      <c r="G87" s="315"/>
      <c r="H87" s="291" t="s">
        <v>645</v>
      </c>
      <c r="I87" s="291" t="s">
        <v>627</v>
      </c>
      <c r="J87" s="291">
        <v>50</v>
      </c>
      <c r="K87" s="305"/>
    </row>
    <row r="88" s="1" customFormat="1" ht="15" customHeight="1">
      <c r="B88" s="316"/>
      <c r="C88" s="291" t="s">
        <v>646</v>
      </c>
      <c r="D88" s="291"/>
      <c r="E88" s="291"/>
      <c r="F88" s="314" t="s">
        <v>631</v>
      </c>
      <c r="G88" s="315"/>
      <c r="H88" s="291" t="s">
        <v>647</v>
      </c>
      <c r="I88" s="291" t="s">
        <v>627</v>
      </c>
      <c r="J88" s="291">
        <v>20</v>
      </c>
      <c r="K88" s="305"/>
    </row>
    <row r="89" s="1" customFormat="1" ht="15" customHeight="1">
      <c r="B89" s="316"/>
      <c r="C89" s="291" t="s">
        <v>648</v>
      </c>
      <c r="D89" s="291"/>
      <c r="E89" s="291"/>
      <c r="F89" s="314" t="s">
        <v>631</v>
      </c>
      <c r="G89" s="315"/>
      <c r="H89" s="291" t="s">
        <v>649</v>
      </c>
      <c r="I89" s="291" t="s">
        <v>627</v>
      </c>
      <c r="J89" s="291">
        <v>20</v>
      </c>
      <c r="K89" s="305"/>
    </row>
    <row r="90" s="1" customFormat="1" ht="15" customHeight="1">
      <c r="B90" s="316"/>
      <c r="C90" s="291" t="s">
        <v>650</v>
      </c>
      <c r="D90" s="291"/>
      <c r="E90" s="291"/>
      <c r="F90" s="314" t="s">
        <v>631</v>
      </c>
      <c r="G90" s="315"/>
      <c r="H90" s="291" t="s">
        <v>651</v>
      </c>
      <c r="I90" s="291" t="s">
        <v>627</v>
      </c>
      <c r="J90" s="291">
        <v>50</v>
      </c>
      <c r="K90" s="305"/>
    </row>
    <row r="91" s="1" customFormat="1" ht="15" customHeight="1">
      <c r="B91" s="316"/>
      <c r="C91" s="291" t="s">
        <v>652</v>
      </c>
      <c r="D91" s="291"/>
      <c r="E91" s="291"/>
      <c r="F91" s="314" t="s">
        <v>631</v>
      </c>
      <c r="G91" s="315"/>
      <c r="H91" s="291" t="s">
        <v>652</v>
      </c>
      <c r="I91" s="291" t="s">
        <v>627</v>
      </c>
      <c r="J91" s="291">
        <v>50</v>
      </c>
      <c r="K91" s="305"/>
    </row>
    <row r="92" s="1" customFormat="1" ht="15" customHeight="1">
      <c r="B92" s="316"/>
      <c r="C92" s="291" t="s">
        <v>653</v>
      </c>
      <c r="D92" s="291"/>
      <c r="E92" s="291"/>
      <c r="F92" s="314" t="s">
        <v>631</v>
      </c>
      <c r="G92" s="315"/>
      <c r="H92" s="291" t="s">
        <v>654</v>
      </c>
      <c r="I92" s="291" t="s">
        <v>627</v>
      </c>
      <c r="J92" s="291">
        <v>255</v>
      </c>
      <c r="K92" s="305"/>
    </row>
    <row r="93" s="1" customFormat="1" ht="15" customHeight="1">
      <c r="B93" s="316"/>
      <c r="C93" s="291" t="s">
        <v>655</v>
      </c>
      <c r="D93" s="291"/>
      <c r="E93" s="291"/>
      <c r="F93" s="314" t="s">
        <v>625</v>
      </c>
      <c r="G93" s="315"/>
      <c r="H93" s="291" t="s">
        <v>656</v>
      </c>
      <c r="I93" s="291" t="s">
        <v>657</v>
      </c>
      <c r="J93" s="291"/>
      <c r="K93" s="305"/>
    </row>
    <row r="94" s="1" customFormat="1" ht="15" customHeight="1">
      <c r="B94" s="316"/>
      <c r="C94" s="291" t="s">
        <v>658</v>
      </c>
      <c r="D94" s="291"/>
      <c r="E94" s="291"/>
      <c r="F94" s="314" t="s">
        <v>625</v>
      </c>
      <c r="G94" s="315"/>
      <c r="H94" s="291" t="s">
        <v>659</v>
      </c>
      <c r="I94" s="291" t="s">
        <v>660</v>
      </c>
      <c r="J94" s="291"/>
      <c r="K94" s="305"/>
    </row>
    <row r="95" s="1" customFormat="1" ht="15" customHeight="1">
      <c r="B95" s="316"/>
      <c r="C95" s="291" t="s">
        <v>661</v>
      </c>
      <c r="D95" s="291"/>
      <c r="E95" s="291"/>
      <c r="F95" s="314" t="s">
        <v>625</v>
      </c>
      <c r="G95" s="315"/>
      <c r="H95" s="291" t="s">
        <v>661</v>
      </c>
      <c r="I95" s="291" t="s">
        <v>660</v>
      </c>
      <c r="J95" s="291"/>
      <c r="K95" s="305"/>
    </row>
    <row r="96" s="1" customFormat="1" ht="15" customHeight="1">
      <c r="B96" s="316"/>
      <c r="C96" s="291" t="s">
        <v>43</v>
      </c>
      <c r="D96" s="291"/>
      <c r="E96" s="291"/>
      <c r="F96" s="314" t="s">
        <v>625</v>
      </c>
      <c r="G96" s="315"/>
      <c r="H96" s="291" t="s">
        <v>662</v>
      </c>
      <c r="I96" s="291" t="s">
        <v>660</v>
      </c>
      <c r="J96" s="291"/>
      <c r="K96" s="305"/>
    </row>
    <row r="97" s="1" customFormat="1" ht="15" customHeight="1">
      <c r="B97" s="316"/>
      <c r="C97" s="291" t="s">
        <v>53</v>
      </c>
      <c r="D97" s="291"/>
      <c r="E97" s="291"/>
      <c r="F97" s="314" t="s">
        <v>625</v>
      </c>
      <c r="G97" s="315"/>
      <c r="H97" s="291" t="s">
        <v>663</v>
      </c>
      <c r="I97" s="291" t="s">
        <v>660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664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619</v>
      </c>
      <c r="D103" s="306"/>
      <c r="E103" s="306"/>
      <c r="F103" s="306" t="s">
        <v>620</v>
      </c>
      <c r="G103" s="307"/>
      <c r="H103" s="306" t="s">
        <v>59</v>
      </c>
      <c r="I103" s="306" t="s">
        <v>62</v>
      </c>
      <c r="J103" s="306" t="s">
        <v>621</v>
      </c>
      <c r="K103" s="305"/>
    </row>
    <row r="104" s="1" customFormat="1" ht="17.25" customHeight="1">
      <c r="B104" s="303"/>
      <c r="C104" s="308" t="s">
        <v>622</v>
      </c>
      <c r="D104" s="308"/>
      <c r="E104" s="308"/>
      <c r="F104" s="309" t="s">
        <v>623</v>
      </c>
      <c r="G104" s="310"/>
      <c r="H104" s="308"/>
      <c r="I104" s="308"/>
      <c r="J104" s="308" t="s">
        <v>624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58</v>
      </c>
      <c r="D106" s="313"/>
      <c r="E106" s="313"/>
      <c r="F106" s="314" t="s">
        <v>625</v>
      </c>
      <c r="G106" s="291"/>
      <c r="H106" s="291" t="s">
        <v>665</v>
      </c>
      <c r="I106" s="291" t="s">
        <v>627</v>
      </c>
      <c r="J106" s="291">
        <v>20</v>
      </c>
      <c r="K106" s="305"/>
    </row>
    <row r="107" s="1" customFormat="1" ht="15" customHeight="1">
      <c r="B107" s="303"/>
      <c r="C107" s="291" t="s">
        <v>628</v>
      </c>
      <c r="D107" s="291"/>
      <c r="E107" s="291"/>
      <c r="F107" s="314" t="s">
        <v>625</v>
      </c>
      <c r="G107" s="291"/>
      <c r="H107" s="291" t="s">
        <v>665</v>
      </c>
      <c r="I107" s="291" t="s">
        <v>627</v>
      </c>
      <c r="J107" s="291">
        <v>120</v>
      </c>
      <c r="K107" s="305"/>
    </row>
    <row r="108" s="1" customFormat="1" ht="15" customHeight="1">
      <c r="B108" s="316"/>
      <c r="C108" s="291" t="s">
        <v>630</v>
      </c>
      <c r="D108" s="291"/>
      <c r="E108" s="291"/>
      <c r="F108" s="314" t="s">
        <v>631</v>
      </c>
      <c r="G108" s="291"/>
      <c r="H108" s="291" t="s">
        <v>665</v>
      </c>
      <c r="I108" s="291" t="s">
        <v>627</v>
      </c>
      <c r="J108" s="291">
        <v>50</v>
      </c>
      <c r="K108" s="305"/>
    </row>
    <row r="109" s="1" customFormat="1" ht="15" customHeight="1">
      <c r="B109" s="316"/>
      <c r="C109" s="291" t="s">
        <v>633</v>
      </c>
      <c r="D109" s="291"/>
      <c r="E109" s="291"/>
      <c r="F109" s="314" t="s">
        <v>625</v>
      </c>
      <c r="G109" s="291"/>
      <c r="H109" s="291" t="s">
        <v>665</v>
      </c>
      <c r="I109" s="291" t="s">
        <v>635</v>
      </c>
      <c r="J109" s="291"/>
      <c r="K109" s="305"/>
    </row>
    <row r="110" s="1" customFormat="1" ht="15" customHeight="1">
      <c r="B110" s="316"/>
      <c r="C110" s="291" t="s">
        <v>644</v>
      </c>
      <c r="D110" s="291"/>
      <c r="E110" s="291"/>
      <c r="F110" s="314" t="s">
        <v>631</v>
      </c>
      <c r="G110" s="291"/>
      <c r="H110" s="291" t="s">
        <v>665</v>
      </c>
      <c r="I110" s="291" t="s">
        <v>627</v>
      </c>
      <c r="J110" s="291">
        <v>50</v>
      </c>
      <c r="K110" s="305"/>
    </row>
    <row r="111" s="1" customFormat="1" ht="15" customHeight="1">
      <c r="B111" s="316"/>
      <c r="C111" s="291" t="s">
        <v>652</v>
      </c>
      <c r="D111" s="291"/>
      <c r="E111" s="291"/>
      <c r="F111" s="314" t="s">
        <v>631</v>
      </c>
      <c r="G111" s="291"/>
      <c r="H111" s="291" t="s">
        <v>665</v>
      </c>
      <c r="I111" s="291" t="s">
        <v>627</v>
      </c>
      <c r="J111" s="291">
        <v>50</v>
      </c>
      <c r="K111" s="305"/>
    </row>
    <row r="112" s="1" customFormat="1" ht="15" customHeight="1">
      <c r="B112" s="316"/>
      <c r="C112" s="291" t="s">
        <v>650</v>
      </c>
      <c r="D112" s="291"/>
      <c r="E112" s="291"/>
      <c r="F112" s="314" t="s">
        <v>631</v>
      </c>
      <c r="G112" s="291"/>
      <c r="H112" s="291" t="s">
        <v>665</v>
      </c>
      <c r="I112" s="291" t="s">
        <v>627</v>
      </c>
      <c r="J112" s="291">
        <v>50</v>
      </c>
      <c r="K112" s="305"/>
    </row>
    <row r="113" s="1" customFormat="1" ht="15" customHeight="1">
      <c r="B113" s="316"/>
      <c r="C113" s="291" t="s">
        <v>58</v>
      </c>
      <c r="D113" s="291"/>
      <c r="E113" s="291"/>
      <c r="F113" s="314" t="s">
        <v>625</v>
      </c>
      <c r="G113" s="291"/>
      <c r="H113" s="291" t="s">
        <v>666</v>
      </c>
      <c r="I113" s="291" t="s">
        <v>627</v>
      </c>
      <c r="J113" s="291">
        <v>20</v>
      </c>
      <c r="K113" s="305"/>
    </row>
    <row r="114" s="1" customFormat="1" ht="15" customHeight="1">
      <c r="B114" s="316"/>
      <c r="C114" s="291" t="s">
        <v>667</v>
      </c>
      <c r="D114" s="291"/>
      <c r="E114" s="291"/>
      <c r="F114" s="314" t="s">
        <v>625</v>
      </c>
      <c r="G114" s="291"/>
      <c r="H114" s="291" t="s">
        <v>668</v>
      </c>
      <c r="I114" s="291" t="s">
        <v>627</v>
      </c>
      <c r="J114" s="291">
        <v>120</v>
      </c>
      <c r="K114" s="305"/>
    </row>
    <row r="115" s="1" customFormat="1" ht="15" customHeight="1">
      <c r="B115" s="316"/>
      <c r="C115" s="291" t="s">
        <v>43</v>
      </c>
      <c r="D115" s="291"/>
      <c r="E115" s="291"/>
      <c r="F115" s="314" t="s">
        <v>625</v>
      </c>
      <c r="G115" s="291"/>
      <c r="H115" s="291" t="s">
        <v>669</v>
      </c>
      <c r="I115" s="291" t="s">
        <v>660</v>
      </c>
      <c r="J115" s="291"/>
      <c r="K115" s="305"/>
    </row>
    <row r="116" s="1" customFormat="1" ht="15" customHeight="1">
      <c r="B116" s="316"/>
      <c r="C116" s="291" t="s">
        <v>53</v>
      </c>
      <c r="D116" s="291"/>
      <c r="E116" s="291"/>
      <c r="F116" s="314" t="s">
        <v>625</v>
      </c>
      <c r="G116" s="291"/>
      <c r="H116" s="291" t="s">
        <v>670</v>
      </c>
      <c r="I116" s="291" t="s">
        <v>660</v>
      </c>
      <c r="J116" s="291"/>
      <c r="K116" s="305"/>
    </row>
    <row r="117" s="1" customFormat="1" ht="15" customHeight="1">
      <c r="B117" s="316"/>
      <c r="C117" s="291" t="s">
        <v>62</v>
      </c>
      <c r="D117" s="291"/>
      <c r="E117" s="291"/>
      <c r="F117" s="314" t="s">
        <v>625</v>
      </c>
      <c r="G117" s="291"/>
      <c r="H117" s="291" t="s">
        <v>671</v>
      </c>
      <c r="I117" s="291" t="s">
        <v>672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673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619</v>
      </c>
      <c r="D123" s="306"/>
      <c r="E123" s="306"/>
      <c r="F123" s="306" t="s">
        <v>620</v>
      </c>
      <c r="G123" s="307"/>
      <c r="H123" s="306" t="s">
        <v>59</v>
      </c>
      <c r="I123" s="306" t="s">
        <v>62</v>
      </c>
      <c r="J123" s="306" t="s">
        <v>621</v>
      </c>
      <c r="K123" s="335"/>
    </row>
    <row r="124" s="1" customFormat="1" ht="17.25" customHeight="1">
      <c r="B124" s="334"/>
      <c r="C124" s="308" t="s">
        <v>622</v>
      </c>
      <c r="D124" s="308"/>
      <c r="E124" s="308"/>
      <c r="F124" s="309" t="s">
        <v>623</v>
      </c>
      <c r="G124" s="310"/>
      <c r="H124" s="308"/>
      <c r="I124" s="308"/>
      <c r="J124" s="308" t="s">
        <v>624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628</v>
      </c>
      <c r="D126" s="313"/>
      <c r="E126" s="313"/>
      <c r="F126" s="314" t="s">
        <v>625</v>
      </c>
      <c r="G126" s="291"/>
      <c r="H126" s="291" t="s">
        <v>665</v>
      </c>
      <c r="I126" s="291" t="s">
        <v>627</v>
      </c>
      <c r="J126" s="291">
        <v>120</v>
      </c>
      <c r="K126" s="339"/>
    </row>
    <row r="127" s="1" customFormat="1" ht="15" customHeight="1">
      <c r="B127" s="336"/>
      <c r="C127" s="291" t="s">
        <v>674</v>
      </c>
      <c r="D127" s="291"/>
      <c r="E127" s="291"/>
      <c r="F127" s="314" t="s">
        <v>625</v>
      </c>
      <c r="G127" s="291"/>
      <c r="H127" s="291" t="s">
        <v>675</v>
      </c>
      <c r="I127" s="291" t="s">
        <v>627</v>
      </c>
      <c r="J127" s="291" t="s">
        <v>676</v>
      </c>
      <c r="K127" s="339"/>
    </row>
    <row r="128" s="1" customFormat="1" ht="15" customHeight="1">
      <c r="B128" s="336"/>
      <c r="C128" s="291" t="s">
        <v>573</v>
      </c>
      <c r="D128" s="291"/>
      <c r="E128" s="291"/>
      <c r="F128" s="314" t="s">
        <v>625</v>
      </c>
      <c r="G128" s="291"/>
      <c r="H128" s="291" t="s">
        <v>677</v>
      </c>
      <c r="I128" s="291" t="s">
        <v>627</v>
      </c>
      <c r="J128" s="291" t="s">
        <v>676</v>
      </c>
      <c r="K128" s="339"/>
    </row>
    <row r="129" s="1" customFormat="1" ht="15" customHeight="1">
      <c r="B129" s="336"/>
      <c r="C129" s="291" t="s">
        <v>636</v>
      </c>
      <c r="D129" s="291"/>
      <c r="E129" s="291"/>
      <c r="F129" s="314" t="s">
        <v>631</v>
      </c>
      <c r="G129" s="291"/>
      <c r="H129" s="291" t="s">
        <v>637</v>
      </c>
      <c r="I129" s="291" t="s">
        <v>627</v>
      </c>
      <c r="J129" s="291">
        <v>15</v>
      </c>
      <c r="K129" s="339"/>
    </row>
    <row r="130" s="1" customFormat="1" ht="15" customHeight="1">
      <c r="B130" s="336"/>
      <c r="C130" s="317" t="s">
        <v>638</v>
      </c>
      <c r="D130" s="317"/>
      <c r="E130" s="317"/>
      <c r="F130" s="318" t="s">
        <v>631</v>
      </c>
      <c r="G130" s="317"/>
      <c r="H130" s="317" t="s">
        <v>639</v>
      </c>
      <c r="I130" s="317" t="s">
        <v>627</v>
      </c>
      <c r="J130" s="317">
        <v>15</v>
      </c>
      <c r="K130" s="339"/>
    </row>
    <row r="131" s="1" customFormat="1" ht="15" customHeight="1">
      <c r="B131" s="336"/>
      <c r="C131" s="317" t="s">
        <v>640</v>
      </c>
      <c r="D131" s="317"/>
      <c r="E131" s="317"/>
      <c r="F131" s="318" t="s">
        <v>631</v>
      </c>
      <c r="G131" s="317"/>
      <c r="H131" s="317" t="s">
        <v>641</v>
      </c>
      <c r="I131" s="317" t="s">
        <v>627</v>
      </c>
      <c r="J131" s="317">
        <v>20</v>
      </c>
      <c r="K131" s="339"/>
    </row>
    <row r="132" s="1" customFormat="1" ht="15" customHeight="1">
      <c r="B132" s="336"/>
      <c r="C132" s="317" t="s">
        <v>642</v>
      </c>
      <c r="D132" s="317"/>
      <c r="E132" s="317"/>
      <c r="F132" s="318" t="s">
        <v>631</v>
      </c>
      <c r="G132" s="317"/>
      <c r="H132" s="317" t="s">
        <v>643</v>
      </c>
      <c r="I132" s="317" t="s">
        <v>627</v>
      </c>
      <c r="J132" s="317">
        <v>20</v>
      </c>
      <c r="K132" s="339"/>
    </row>
    <row r="133" s="1" customFormat="1" ht="15" customHeight="1">
      <c r="B133" s="336"/>
      <c r="C133" s="291" t="s">
        <v>630</v>
      </c>
      <c r="D133" s="291"/>
      <c r="E133" s="291"/>
      <c r="F133" s="314" t="s">
        <v>631</v>
      </c>
      <c r="G133" s="291"/>
      <c r="H133" s="291" t="s">
        <v>665</v>
      </c>
      <c r="I133" s="291" t="s">
        <v>627</v>
      </c>
      <c r="J133" s="291">
        <v>50</v>
      </c>
      <c r="K133" s="339"/>
    </row>
    <row r="134" s="1" customFormat="1" ht="15" customHeight="1">
      <c r="B134" s="336"/>
      <c r="C134" s="291" t="s">
        <v>644</v>
      </c>
      <c r="D134" s="291"/>
      <c r="E134" s="291"/>
      <c r="F134" s="314" t="s">
        <v>631</v>
      </c>
      <c r="G134" s="291"/>
      <c r="H134" s="291" t="s">
        <v>665</v>
      </c>
      <c r="I134" s="291" t="s">
        <v>627</v>
      </c>
      <c r="J134" s="291">
        <v>50</v>
      </c>
      <c r="K134" s="339"/>
    </row>
    <row r="135" s="1" customFormat="1" ht="15" customHeight="1">
      <c r="B135" s="336"/>
      <c r="C135" s="291" t="s">
        <v>650</v>
      </c>
      <c r="D135" s="291"/>
      <c r="E135" s="291"/>
      <c r="F135" s="314" t="s">
        <v>631</v>
      </c>
      <c r="G135" s="291"/>
      <c r="H135" s="291" t="s">
        <v>665</v>
      </c>
      <c r="I135" s="291" t="s">
        <v>627</v>
      </c>
      <c r="J135" s="291">
        <v>50</v>
      </c>
      <c r="K135" s="339"/>
    </row>
    <row r="136" s="1" customFormat="1" ht="15" customHeight="1">
      <c r="B136" s="336"/>
      <c r="C136" s="291" t="s">
        <v>652</v>
      </c>
      <c r="D136" s="291"/>
      <c r="E136" s="291"/>
      <c r="F136" s="314" t="s">
        <v>631</v>
      </c>
      <c r="G136" s="291"/>
      <c r="H136" s="291" t="s">
        <v>665</v>
      </c>
      <c r="I136" s="291" t="s">
        <v>627</v>
      </c>
      <c r="J136" s="291">
        <v>50</v>
      </c>
      <c r="K136" s="339"/>
    </row>
    <row r="137" s="1" customFormat="1" ht="15" customHeight="1">
      <c r="B137" s="336"/>
      <c r="C137" s="291" t="s">
        <v>653</v>
      </c>
      <c r="D137" s="291"/>
      <c r="E137" s="291"/>
      <c r="F137" s="314" t="s">
        <v>631</v>
      </c>
      <c r="G137" s="291"/>
      <c r="H137" s="291" t="s">
        <v>678</v>
      </c>
      <c r="I137" s="291" t="s">
        <v>627</v>
      </c>
      <c r="J137" s="291">
        <v>255</v>
      </c>
      <c r="K137" s="339"/>
    </row>
    <row r="138" s="1" customFormat="1" ht="15" customHeight="1">
      <c r="B138" s="336"/>
      <c r="C138" s="291" t="s">
        <v>655</v>
      </c>
      <c r="D138" s="291"/>
      <c r="E138" s="291"/>
      <c r="F138" s="314" t="s">
        <v>625</v>
      </c>
      <c r="G138" s="291"/>
      <c r="H138" s="291" t="s">
        <v>679</v>
      </c>
      <c r="I138" s="291" t="s">
        <v>657</v>
      </c>
      <c r="J138" s="291"/>
      <c r="K138" s="339"/>
    </row>
    <row r="139" s="1" customFormat="1" ht="15" customHeight="1">
      <c r="B139" s="336"/>
      <c r="C139" s="291" t="s">
        <v>658</v>
      </c>
      <c r="D139" s="291"/>
      <c r="E139" s="291"/>
      <c r="F139" s="314" t="s">
        <v>625</v>
      </c>
      <c r="G139" s="291"/>
      <c r="H139" s="291" t="s">
        <v>680</v>
      </c>
      <c r="I139" s="291" t="s">
        <v>660</v>
      </c>
      <c r="J139" s="291"/>
      <c r="K139" s="339"/>
    </row>
    <row r="140" s="1" customFormat="1" ht="15" customHeight="1">
      <c r="B140" s="336"/>
      <c r="C140" s="291" t="s">
        <v>661</v>
      </c>
      <c r="D140" s="291"/>
      <c r="E140" s="291"/>
      <c r="F140" s="314" t="s">
        <v>625</v>
      </c>
      <c r="G140" s="291"/>
      <c r="H140" s="291" t="s">
        <v>661</v>
      </c>
      <c r="I140" s="291" t="s">
        <v>660</v>
      </c>
      <c r="J140" s="291"/>
      <c r="K140" s="339"/>
    </row>
    <row r="141" s="1" customFormat="1" ht="15" customHeight="1">
      <c r="B141" s="336"/>
      <c r="C141" s="291" t="s">
        <v>43</v>
      </c>
      <c r="D141" s="291"/>
      <c r="E141" s="291"/>
      <c r="F141" s="314" t="s">
        <v>625</v>
      </c>
      <c r="G141" s="291"/>
      <c r="H141" s="291" t="s">
        <v>681</v>
      </c>
      <c r="I141" s="291" t="s">
        <v>660</v>
      </c>
      <c r="J141" s="291"/>
      <c r="K141" s="339"/>
    </row>
    <row r="142" s="1" customFormat="1" ht="15" customHeight="1">
      <c r="B142" s="336"/>
      <c r="C142" s="291" t="s">
        <v>682</v>
      </c>
      <c r="D142" s="291"/>
      <c r="E142" s="291"/>
      <c r="F142" s="314" t="s">
        <v>625</v>
      </c>
      <c r="G142" s="291"/>
      <c r="H142" s="291" t="s">
        <v>683</v>
      </c>
      <c r="I142" s="291" t="s">
        <v>660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684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619</v>
      </c>
      <c r="D148" s="306"/>
      <c r="E148" s="306"/>
      <c r="F148" s="306" t="s">
        <v>620</v>
      </c>
      <c r="G148" s="307"/>
      <c r="H148" s="306" t="s">
        <v>59</v>
      </c>
      <c r="I148" s="306" t="s">
        <v>62</v>
      </c>
      <c r="J148" s="306" t="s">
        <v>621</v>
      </c>
      <c r="K148" s="305"/>
    </row>
    <row r="149" s="1" customFormat="1" ht="17.25" customHeight="1">
      <c r="B149" s="303"/>
      <c r="C149" s="308" t="s">
        <v>622</v>
      </c>
      <c r="D149" s="308"/>
      <c r="E149" s="308"/>
      <c r="F149" s="309" t="s">
        <v>623</v>
      </c>
      <c r="G149" s="310"/>
      <c r="H149" s="308"/>
      <c r="I149" s="308"/>
      <c r="J149" s="308" t="s">
        <v>624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628</v>
      </c>
      <c r="D151" s="291"/>
      <c r="E151" s="291"/>
      <c r="F151" s="344" t="s">
        <v>625</v>
      </c>
      <c r="G151" s="291"/>
      <c r="H151" s="343" t="s">
        <v>665</v>
      </c>
      <c r="I151" s="343" t="s">
        <v>627</v>
      </c>
      <c r="J151" s="343">
        <v>120</v>
      </c>
      <c r="K151" s="339"/>
    </row>
    <row r="152" s="1" customFormat="1" ht="15" customHeight="1">
      <c r="B152" s="316"/>
      <c r="C152" s="343" t="s">
        <v>674</v>
      </c>
      <c r="D152" s="291"/>
      <c r="E152" s="291"/>
      <c r="F152" s="344" t="s">
        <v>625</v>
      </c>
      <c r="G152" s="291"/>
      <c r="H152" s="343" t="s">
        <v>685</v>
      </c>
      <c r="I152" s="343" t="s">
        <v>627</v>
      </c>
      <c r="J152" s="343" t="s">
        <v>676</v>
      </c>
      <c r="K152" s="339"/>
    </row>
    <row r="153" s="1" customFormat="1" ht="15" customHeight="1">
      <c r="B153" s="316"/>
      <c r="C153" s="343" t="s">
        <v>573</v>
      </c>
      <c r="D153" s="291"/>
      <c r="E153" s="291"/>
      <c r="F153" s="344" t="s">
        <v>625</v>
      </c>
      <c r="G153" s="291"/>
      <c r="H153" s="343" t="s">
        <v>686</v>
      </c>
      <c r="I153" s="343" t="s">
        <v>627</v>
      </c>
      <c r="J153" s="343" t="s">
        <v>676</v>
      </c>
      <c r="K153" s="339"/>
    </row>
    <row r="154" s="1" customFormat="1" ht="15" customHeight="1">
      <c r="B154" s="316"/>
      <c r="C154" s="343" t="s">
        <v>630</v>
      </c>
      <c r="D154" s="291"/>
      <c r="E154" s="291"/>
      <c r="F154" s="344" t="s">
        <v>631</v>
      </c>
      <c r="G154" s="291"/>
      <c r="H154" s="343" t="s">
        <v>665</v>
      </c>
      <c r="I154" s="343" t="s">
        <v>627</v>
      </c>
      <c r="J154" s="343">
        <v>50</v>
      </c>
      <c r="K154" s="339"/>
    </row>
    <row r="155" s="1" customFormat="1" ht="15" customHeight="1">
      <c r="B155" s="316"/>
      <c r="C155" s="343" t="s">
        <v>633</v>
      </c>
      <c r="D155" s="291"/>
      <c r="E155" s="291"/>
      <c r="F155" s="344" t="s">
        <v>625</v>
      </c>
      <c r="G155" s="291"/>
      <c r="H155" s="343" t="s">
        <v>665</v>
      </c>
      <c r="I155" s="343" t="s">
        <v>635</v>
      </c>
      <c r="J155" s="343"/>
      <c r="K155" s="339"/>
    </row>
    <row r="156" s="1" customFormat="1" ht="15" customHeight="1">
      <c r="B156" s="316"/>
      <c r="C156" s="343" t="s">
        <v>644</v>
      </c>
      <c r="D156" s="291"/>
      <c r="E156" s="291"/>
      <c r="F156" s="344" t="s">
        <v>631</v>
      </c>
      <c r="G156" s="291"/>
      <c r="H156" s="343" t="s">
        <v>665</v>
      </c>
      <c r="I156" s="343" t="s">
        <v>627</v>
      </c>
      <c r="J156" s="343">
        <v>50</v>
      </c>
      <c r="K156" s="339"/>
    </row>
    <row r="157" s="1" customFormat="1" ht="15" customHeight="1">
      <c r="B157" s="316"/>
      <c r="C157" s="343" t="s">
        <v>652</v>
      </c>
      <c r="D157" s="291"/>
      <c r="E157" s="291"/>
      <c r="F157" s="344" t="s">
        <v>631</v>
      </c>
      <c r="G157" s="291"/>
      <c r="H157" s="343" t="s">
        <v>665</v>
      </c>
      <c r="I157" s="343" t="s">
        <v>627</v>
      </c>
      <c r="J157" s="343">
        <v>50</v>
      </c>
      <c r="K157" s="339"/>
    </row>
    <row r="158" s="1" customFormat="1" ht="15" customHeight="1">
      <c r="B158" s="316"/>
      <c r="C158" s="343" t="s">
        <v>650</v>
      </c>
      <c r="D158" s="291"/>
      <c r="E158" s="291"/>
      <c r="F158" s="344" t="s">
        <v>631</v>
      </c>
      <c r="G158" s="291"/>
      <c r="H158" s="343" t="s">
        <v>665</v>
      </c>
      <c r="I158" s="343" t="s">
        <v>627</v>
      </c>
      <c r="J158" s="343">
        <v>50</v>
      </c>
      <c r="K158" s="339"/>
    </row>
    <row r="159" s="1" customFormat="1" ht="15" customHeight="1">
      <c r="B159" s="316"/>
      <c r="C159" s="343" t="s">
        <v>101</v>
      </c>
      <c r="D159" s="291"/>
      <c r="E159" s="291"/>
      <c r="F159" s="344" t="s">
        <v>625</v>
      </c>
      <c r="G159" s="291"/>
      <c r="H159" s="343" t="s">
        <v>687</v>
      </c>
      <c r="I159" s="343" t="s">
        <v>627</v>
      </c>
      <c r="J159" s="343" t="s">
        <v>688</v>
      </c>
      <c r="K159" s="339"/>
    </row>
    <row r="160" s="1" customFormat="1" ht="15" customHeight="1">
      <c r="B160" s="316"/>
      <c r="C160" s="343" t="s">
        <v>689</v>
      </c>
      <c r="D160" s="291"/>
      <c r="E160" s="291"/>
      <c r="F160" s="344" t="s">
        <v>625</v>
      </c>
      <c r="G160" s="291"/>
      <c r="H160" s="343" t="s">
        <v>690</v>
      </c>
      <c r="I160" s="343" t="s">
        <v>660</v>
      </c>
      <c r="J160" s="343"/>
      <c r="K160" s="339"/>
    </row>
    <row r="161" s="1" customFormat="1" ht="15" customHeight="1">
      <c r="B161" s="345"/>
      <c r="C161" s="325"/>
      <c r="D161" s="325"/>
      <c r="E161" s="325"/>
      <c r="F161" s="325"/>
      <c r="G161" s="325"/>
      <c r="H161" s="325"/>
      <c r="I161" s="325"/>
      <c r="J161" s="325"/>
      <c r="K161" s="346"/>
    </row>
    <row r="162" s="1" customFormat="1" ht="18.75" customHeight="1">
      <c r="B162" s="327"/>
      <c r="C162" s="337"/>
      <c r="D162" s="337"/>
      <c r="E162" s="337"/>
      <c r="F162" s="347"/>
      <c r="G162" s="337"/>
      <c r="H162" s="337"/>
      <c r="I162" s="337"/>
      <c r="J162" s="337"/>
      <c r="K162" s="327"/>
    </row>
    <row r="163" s="1" customFormat="1" ht="18.75" customHeight="1">
      <c r="B163" s="299"/>
      <c r="C163" s="299"/>
      <c r="D163" s="299"/>
      <c r="E163" s="299"/>
      <c r="F163" s="299"/>
      <c r="G163" s="299"/>
      <c r="H163" s="299"/>
      <c r="I163" s="299"/>
      <c r="J163" s="299"/>
      <c r="K163" s="299"/>
    </row>
    <row r="164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="1" customFormat="1" ht="45" customHeight="1">
      <c r="B165" s="281"/>
      <c r="C165" s="282" t="s">
        <v>691</v>
      </c>
      <c r="D165" s="282"/>
      <c r="E165" s="282"/>
      <c r="F165" s="282"/>
      <c r="G165" s="282"/>
      <c r="H165" s="282"/>
      <c r="I165" s="282"/>
      <c r="J165" s="282"/>
      <c r="K165" s="283"/>
    </row>
    <row r="166" s="1" customFormat="1" ht="17.25" customHeight="1">
      <c r="B166" s="281"/>
      <c r="C166" s="306" t="s">
        <v>619</v>
      </c>
      <c r="D166" s="306"/>
      <c r="E166" s="306"/>
      <c r="F166" s="306" t="s">
        <v>620</v>
      </c>
      <c r="G166" s="348"/>
      <c r="H166" s="349" t="s">
        <v>59</v>
      </c>
      <c r="I166" s="349" t="s">
        <v>62</v>
      </c>
      <c r="J166" s="306" t="s">
        <v>621</v>
      </c>
      <c r="K166" s="283"/>
    </row>
    <row r="167" s="1" customFormat="1" ht="17.25" customHeight="1">
      <c r="B167" s="284"/>
      <c r="C167" s="308" t="s">
        <v>622</v>
      </c>
      <c r="D167" s="308"/>
      <c r="E167" s="308"/>
      <c r="F167" s="309" t="s">
        <v>623</v>
      </c>
      <c r="G167" s="350"/>
      <c r="H167" s="351"/>
      <c r="I167" s="351"/>
      <c r="J167" s="308" t="s">
        <v>624</v>
      </c>
      <c r="K167" s="286"/>
    </row>
    <row r="168" s="1" customFormat="1" ht="5.25" customHeight="1">
      <c r="B168" s="316"/>
      <c r="C168" s="311"/>
      <c r="D168" s="311"/>
      <c r="E168" s="311"/>
      <c r="F168" s="311"/>
      <c r="G168" s="312"/>
      <c r="H168" s="311"/>
      <c r="I168" s="311"/>
      <c r="J168" s="311"/>
      <c r="K168" s="339"/>
    </row>
    <row r="169" s="1" customFormat="1" ht="15" customHeight="1">
      <c r="B169" s="316"/>
      <c r="C169" s="291" t="s">
        <v>628</v>
      </c>
      <c r="D169" s="291"/>
      <c r="E169" s="291"/>
      <c r="F169" s="314" t="s">
        <v>625</v>
      </c>
      <c r="G169" s="291"/>
      <c r="H169" s="291" t="s">
        <v>665</v>
      </c>
      <c r="I169" s="291" t="s">
        <v>627</v>
      </c>
      <c r="J169" s="291">
        <v>120</v>
      </c>
      <c r="K169" s="339"/>
    </row>
    <row r="170" s="1" customFormat="1" ht="15" customHeight="1">
      <c r="B170" s="316"/>
      <c r="C170" s="291" t="s">
        <v>674</v>
      </c>
      <c r="D170" s="291"/>
      <c r="E170" s="291"/>
      <c r="F170" s="314" t="s">
        <v>625</v>
      </c>
      <c r="G170" s="291"/>
      <c r="H170" s="291" t="s">
        <v>675</v>
      </c>
      <c r="I170" s="291" t="s">
        <v>627</v>
      </c>
      <c r="J170" s="291" t="s">
        <v>676</v>
      </c>
      <c r="K170" s="339"/>
    </row>
    <row r="171" s="1" customFormat="1" ht="15" customHeight="1">
      <c r="B171" s="316"/>
      <c r="C171" s="291" t="s">
        <v>573</v>
      </c>
      <c r="D171" s="291"/>
      <c r="E171" s="291"/>
      <c r="F171" s="314" t="s">
        <v>625</v>
      </c>
      <c r="G171" s="291"/>
      <c r="H171" s="291" t="s">
        <v>692</v>
      </c>
      <c r="I171" s="291" t="s">
        <v>627</v>
      </c>
      <c r="J171" s="291" t="s">
        <v>676</v>
      </c>
      <c r="K171" s="339"/>
    </row>
    <row r="172" s="1" customFormat="1" ht="15" customHeight="1">
      <c r="B172" s="316"/>
      <c r="C172" s="291" t="s">
        <v>630</v>
      </c>
      <c r="D172" s="291"/>
      <c r="E172" s="291"/>
      <c r="F172" s="314" t="s">
        <v>631</v>
      </c>
      <c r="G172" s="291"/>
      <c r="H172" s="291" t="s">
        <v>692</v>
      </c>
      <c r="I172" s="291" t="s">
        <v>627</v>
      </c>
      <c r="J172" s="291">
        <v>50</v>
      </c>
      <c r="K172" s="339"/>
    </row>
    <row r="173" s="1" customFormat="1" ht="15" customHeight="1">
      <c r="B173" s="316"/>
      <c r="C173" s="291" t="s">
        <v>633</v>
      </c>
      <c r="D173" s="291"/>
      <c r="E173" s="291"/>
      <c r="F173" s="314" t="s">
        <v>625</v>
      </c>
      <c r="G173" s="291"/>
      <c r="H173" s="291" t="s">
        <v>692</v>
      </c>
      <c r="I173" s="291" t="s">
        <v>635</v>
      </c>
      <c r="J173" s="291"/>
      <c r="K173" s="339"/>
    </row>
    <row r="174" s="1" customFormat="1" ht="15" customHeight="1">
      <c r="B174" s="316"/>
      <c r="C174" s="291" t="s">
        <v>644</v>
      </c>
      <c r="D174" s="291"/>
      <c r="E174" s="291"/>
      <c r="F174" s="314" t="s">
        <v>631</v>
      </c>
      <c r="G174" s="291"/>
      <c r="H174" s="291" t="s">
        <v>692</v>
      </c>
      <c r="I174" s="291" t="s">
        <v>627</v>
      </c>
      <c r="J174" s="291">
        <v>50</v>
      </c>
      <c r="K174" s="339"/>
    </row>
    <row r="175" s="1" customFormat="1" ht="15" customHeight="1">
      <c r="B175" s="316"/>
      <c r="C175" s="291" t="s">
        <v>652</v>
      </c>
      <c r="D175" s="291"/>
      <c r="E175" s="291"/>
      <c r="F175" s="314" t="s">
        <v>631</v>
      </c>
      <c r="G175" s="291"/>
      <c r="H175" s="291" t="s">
        <v>692</v>
      </c>
      <c r="I175" s="291" t="s">
        <v>627</v>
      </c>
      <c r="J175" s="291">
        <v>50</v>
      </c>
      <c r="K175" s="339"/>
    </row>
    <row r="176" s="1" customFormat="1" ht="15" customHeight="1">
      <c r="B176" s="316"/>
      <c r="C176" s="291" t="s">
        <v>650</v>
      </c>
      <c r="D176" s="291"/>
      <c r="E176" s="291"/>
      <c r="F176" s="314" t="s">
        <v>631</v>
      </c>
      <c r="G176" s="291"/>
      <c r="H176" s="291" t="s">
        <v>692</v>
      </c>
      <c r="I176" s="291" t="s">
        <v>627</v>
      </c>
      <c r="J176" s="291">
        <v>50</v>
      </c>
      <c r="K176" s="339"/>
    </row>
    <row r="177" s="1" customFormat="1" ht="15" customHeight="1">
      <c r="B177" s="316"/>
      <c r="C177" s="291" t="s">
        <v>122</v>
      </c>
      <c r="D177" s="291"/>
      <c r="E177" s="291"/>
      <c r="F177" s="314" t="s">
        <v>625</v>
      </c>
      <c r="G177" s="291"/>
      <c r="H177" s="291" t="s">
        <v>693</v>
      </c>
      <c r="I177" s="291" t="s">
        <v>694</v>
      </c>
      <c r="J177" s="291"/>
      <c r="K177" s="339"/>
    </row>
    <row r="178" s="1" customFormat="1" ht="15" customHeight="1">
      <c r="B178" s="316"/>
      <c r="C178" s="291" t="s">
        <v>62</v>
      </c>
      <c r="D178" s="291"/>
      <c r="E178" s="291"/>
      <c r="F178" s="314" t="s">
        <v>625</v>
      </c>
      <c r="G178" s="291"/>
      <c r="H178" s="291" t="s">
        <v>695</v>
      </c>
      <c r="I178" s="291" t="s">
        <v>696</v>
      </c>
      <c r="J178" s="291">
        <v>1</v>
      </c>
      <c r="K178" s="339"/>
    </row>
    <row r="179" s="1" customFormat="1" ht="15" customHeight="1">
      <c r="B179" s="316"/>
      <c r="C179" s="291" t="s">
        <v>58</v>
      </c>
      <c r="D179" s="291"/>
      <c r="E179" s="291"/>
      <c r="F179" s="314" t="s">
        <v>625</v>
      </c>
      <c r="G179" s="291"/>
      <c r="H179" s="291" t="s">
        <v>697</v>
      </c>
      <c r="I179" s="291" t="s">
        <v>627</v>
      </c>
      <c r="J179" s="291">
        <v>20</v>
      </c>
      <c r="K179" s="339"/>
    </row>
    <row r="180" s="1" customFormat="1" ht="15" customHeight="1">
      <c r="B180" s="316"/>
      <c r="C180" s="291" t="s">
        <v>59</v>
      </c>
      <c r="D180" s="291"/>
      <c r="E180" s="291"/>
      <c r="F180" s="314" t="s">
        <v>625</v>
      </c>
      <c r="G180" s="291"/>
      <c r="H180" s="291" t="s">
        <v>698</v>
      </c>
      <c r="I180" s="291" t="s">
        <v>627</v>
      </c>
      <c r="J180" s="291">
        <v>255</v>
      </c>
      <c r="K180" s="339"/>
    </row>
    <row r="181" s="1" customFormat="1" ht="15" customHeight="1">
      <c r="B181" s="316"/>
      <c r="C181" s="291" t="s">
        <v>123</v>
      </c>
      <c r="D181" s="291"/>
      <c r="E181" s="291"/>
      <c r="F181" s="314" t="s">
        <v>625</v>
      </c>
      <c r="G181" s="291"/>
      <c r="H181" s="291" t="s">
        <v>589</v>
      </c>
      <c r="I181" s="291" t="s">
        <v>627</v>
      </c>
      <c r="J181" s="291">
        <v>10</v>
      </c>
      <c r="K181" s="339"/>
    </row>
    <row r="182" s="1" customFormat="1" ht="15" customHeight="1">
      <c r="B182" s="316"/>
      <c r="C182" s="291" t="s">
        <v>124</v>
      </c>
      <c r="D182" s="291"/>
      <c r="E182" s="291"/>
      <c r="F182" s="314" t="s">
        <v>625</v>
      </c>
      <c r="G182" s="291"/>
      <c r="H182" s="291" t="s">
        <v>699</v>
      </c>
      <c r="I182" s="291" t="s">
        <v>660</v>
      </c>
      <c r="J182" s="291"/>
      <c r="K182" s="339"/>
    </row>
    <row r="183" s="1" customFormat="1" ht="15" customHeight="1">
      <c r="B183" s="316"/>
      <c r="C183" s="291" t="s">
        <v>700</v>
      </c>
      <c r="D183" s="291"/>
      <c r="E183" s="291"/>
      <c r="F183" s="314" t="s">
        <v>625</v>
      </c>
      <c r="G183" s="291"/>
      <c r="H183" s="291" t="s">
        <v>701</v>
      </c>
      <c r="I183" s="291" t="s">
        <v>660</v>
      </c>
      <c r="J183" s="291"/>
      <c r="K183" s="339"/>
    </row>
    <row r="184" s="1" customFormat="1" ht="15" customHeight="1">
      <c r="B184" s="316"/>
      <c r="C184" s="291" t="s">
        <v>689</v>
      </c>
      <c r="D184" s="291"/>
      <c r="E184" s="291"/>
      <c r="F184" s="314" t="s">
        <v>625</v>
      </c>
      <c r="G184" s="291"/>
      <c r="H184" s="291" t="s">
        <v>702</v>
      </c>
      <c r="I184" s="291" t="s">
        <v>660</v>
      </c>
      <c r="J184" s="291"/>
      <c r="K184" s="339"/>
    </row>
    <row r="185" s="1" customFormat="1" ht="15" customHeight="1">
      <c r="B185" s="316"/>
      <c r="C185" s="291" t="s">
        <v>126</v>
      </c>
      <c r="D185" s="291"/>
      <c r="E185" s="291"/>
      <c r="F185" s="314" t="s">
        <v>631</v>
      </c>
      <c r="G185" s="291"/>
      <c r="H185" s="291" t="s">
        <v>703</v>
      </c>
      <c r="I185" s="291" t="s">
        <v>627</v>
      </c>
      <c r="J185" s="291">
        <v>50</v>
      </c>
      <c r="K185" s="339"/>
    </row>
    <row r="186" s="1" customFormat="1" ht="15" customHeight="1">
      <c r="B186" s="316"/>
      <c r="C186" s="291" t="s">
        <v>704</v>
      </c>
      <c r="D186" s="291"/>
      <c r="E186" s="291"/>
      <c r="F186" s="314" t="s">
        <v>631</v>
      </c>
      <c r="G186" s="291"/>
      <c r="H186" s="291" t="s">
        <v>705</v>
      </c>
      <c r="I186" s="291" t="s">
        <v>706</v>
      </c>
      <c r="J186" s="291"/>
      <c r="K186" s="339"/>
    </row>
    <row r="187" s="1" customFormat="1" ht="15" customHeight="1">
      <c r="B187" s="316"/>
      <c r="C187" s="291" t="s">
        <v>707</v>
      </c>
      <c r="D187" s="291"/>
      <c r="E187" s="291"/>
      <c r="F187" s="314" t="s">
        <v>631</v>
      </c>
      <c r="G187" s="291"/>
      <c r="H187" s="291" t="s">
        <v>708</v>
      </c>
      <c r="I187" s="291" t="s">
        <v>706</v>
      </c>
      <c r="J187" s="291"/>
      <c r="K187" s="339"/>
    </row>
    <row r="188" s="1" customFormat="1" ht="15" customHeight="1">
      <c r="B188" s="316"/>
      <c r="C188" s="291" t="s">
        <v>709</v>
      </c>
      <c r="D188" s="291"/>
      <c r="E188" s="291"/>
      <c r="F188" s="314" t="s">
        <v>631</v>
      </c>
      <c r="G188" s="291"/>
      <c r="H188" s="291" t="s">
        <v>710</v>
      </c>
      <c r="I188" s="291" t="s">
        <v>706</v>
      </c>
      <c r="J188" s="291"/>
      <c r="K188" s="339"/>
    </row>
    <row r="189" s="1" customFormat="1" ht="15" customHeight="1">
      <c r="B189" s="316"/>
      <c r="C189" s="352" t="s">
        <v>711</v>
      </c>
      <c r="D189" s="291"/>
      <c r="E189" s="291"/>
      <c r="F189" s="314" t="s">
        <v>631</v>
      </c>
      <c r="G189" s="291"/>
      <c r="H189" s="291" t="s">
        <v>712</v>
      </c>
      <c r="I189" s="291" t="s">
        <v>713</v>
      </c>
      <c r="J189" s="353" t="s">
        <v>714</v>
      </c>
      <c r="K189" s="339"/>
    </row>
    <row r="190" s="17" customFormat="1" ht="15" customHeight="1">
      <c r="B190" s="354"/>
      <c r="C190" s="355" t="s">
        <v>715</v>
      </c>
      <c r="D190" s="356"/>
      <c r="E190" s="356"/>
      <c r="F190" s="357" t="s">
        <v>631</v>
      </c>
      <c r="G190" s="356"/>
      <c r="H190" s="356" t="s">
        <v>716</v>
      </c>
      <c r="I190" s="356" t="s">
        <v>713</v>
      </c>
      <c r="J190" s="358" t="s">
        <v>714</v>
      </c>
      <c r="K190" s="359"/>
    </row>
    <row r="191" s="1" customFormat="1" ht="15" customHeight="1">
      <c r="B191" s="316"/>
      <c r="C191" s="352" t="s">
        <v>47</v>
      </c>
      <c r="D191" s="291"/>
      <c r="E191" s="291"/>
      <c r="F191" s="314" t="s">
        <v>625</v>
      </c>
      <c r="G191" s="291"/>
      <c r="H191" s="288" t="s">
        <v>717</v>
      </c>
      <c r="I191" s="291" t="s">
        <v>718</v>
      </c>
      <c r="J191" s="291"/>
      <c r="K191" s="339"/>
    </row>
    <row r="192" s="1" customFormat="1" ht="15" customHeight="1">
      <c r="B192" s="316"/>
      <c r="C192" s="352" t="s">
        <v>719</v>
      </c>
      <c r="D192" s="291"/>
      <c r="E192" s="291"/>
      <c r="F192" s="314" t="s">
        <v>625</v>
      </c>
      <c r="G192" s="291"/>
      <c r="H192" s="291" t="s">
        <v>720</v>
      </c>
      <c r="I192" s="291" t="s">
        <v>660</v>
      </c>
      <c r="J192" s="291"/>
      <c r="K192" s="339"/>
    </row>
    <row r="193" s="1" customFormat="1" ht="15" customHeight="1">
      <c r="B193" s="316"/>
      <c r="C193" s="352" t="s">
        <v>721</v>
      </c>
      <c r="D193" s="291"/>
      <c r="E193" s="291"/>
      <c r="F193" s="314" t="s">
        <v>625</v>
      </c>
      <c r="G193" s="291"/>
      <c r="H193" s="291" t="s">
        <v>722</v>
      </c>
      <c r="I193" s="291" t="s">
        <v>660</v>
      </c>
      <c r="J193" s="291"/>
      <c r="K193" s="339"/>
    </row>
    <row r="194" s="1" customFormat="1" ht="15" customHeight="1">
      <c r="B194" s="316"/>
      <c r="C194" s="352" t="s">
        <v>723</v>
      </c>
      <c r="D194" s="291"/>
      <c r="E194" s="291"/>
      <c r="F194" s="314" t="s">
        <v>631</v>
      </c>
      <c r="G194" s="291"/>
      <c r="H194" s="291" t="s">
        <v>724</v>
      </c>
      <c r="I194" s="291" t="s">
        <v>660</v>
      </c>
      <c r="J194" s="291"/>
      <c r="K194" s="339"/>
    </row>
    <row r="195" s="1" customFormat="1" ht="15" customHeight="1">
      <c r="B195" s="345"/>
      <c r="C195" s="360"/>
      <c r="D195" s="325"/>
      <c r="E195" s="325"/>
      <c r="F195" s="325"/>
      <c r="G195" s="325"/>
      <c r="H195" s="325"/>
      <c r="I195" s="325"/>
      <c r="J195" s="325"/>
      <c r="K195" s="346"/>
    </row>
    <row r="196" s="1" customFormat="1" ht="18.75" customHeight="1">
      <c r="B196" s="327"/>
      <c r="C196" s="337"/>
      <c r="D196" s="337"/>
      <c r="E196" s="337"/>
      <c r="F196" s="347"/>
      <c r="G196" s="337"/>
      <c r="H196" s="337"/>
      <c r="I196" s="337"/>
      <c r="J196" s="337"/>
      <c r="K196" s="327"/>
    </row>
    <row r="197" s="1" customFormat="1" ht="18.75" customHeight="1">
      <c r="B197" s="327"/>
      <c r="C197" s="337"/>
      <c r="D197" s="337"/>
      <c r="E197" s="337"/>
      <c r="F197" s="347"/>
      <c r="G197" s="337"/>
      <c r="H197" s="337"/>
      <c r="I197" s="337"/>
      <c r="J197" s="337"/>
      <c r="K197" s="327"/>
    </row>
    <row r="198" s="1" customFormat="1" ht="18.75" customHeight="1"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</row>
    <row r="199" s="1" customFormat="1" ht="13.5">
      <c r="B199" s="278"/>
      <c r="C199" s="279"/>
      <c r="D199" s="279"/>
      <c r="E199" s="279"/>
      <c r="F199" s="279"/>
      <c r="G199" s="279"/>
      <c r="H199" s="279"/>
      <c r="I199" s="279"/>
      <c r="J199" s="279"/>
      <c r="K199" s="280"/>
    </row>
    <row r="200" s="1" customFormat="1" ht="21">
      <c r="B200" s="281"/>
      <c r="C200" s="282" t="s">
        <v>725</v>
      </c>
      <c r="D200" s="282"/>
      <c r="E200" s="282"/>
      <c r="F200" s="282"/>
      <c r="G200" s="282"/>
      <c r="H200" s="282"/>
      <c r="I200" s="282"/>
      <c r="J200" s="282"/>
      <c r="K200" s="283"/>
    </row>
    <row r="201" s="1" customFormat="1" ht="25.5" customHeight="1">
      <c r="B201" s="281"/>
      <c r="C201" s="361" t="s">
        <v>726</v>
      </c>
      <c r="D201" s="361"/>
      <c r="E201" s="361"/>
      <c r="F201" s="361" t="s">
        <v>727</v>
      </c>
      <c r="G201" s="362"/>
      <c r="H201" s="361" t="s">
        <v>728</v>
      </c>
      <c r="I201" s="361"/>
      <c r="J201" s="361"/>
      <c r="K201" s="283"/>
    </row>
    <row r="202" s="1" customFormat="1" ht="5.25" customHeight="1">
      <c r="B202" s="316"/>
      <c r="C202" s="311"/>
      <c r="D202" s="311"/>
      <c r="E202" s="311"/>
      <c r="F202" s="311"/>
      <c r="G202" s="337"/>
      <c r="H202" s="311"/>
      <c r="I202" s="311"/>
      <c r="J202" s="311"/>
      <c r="K202" s="339"/>
    </row>
    <row r="203" s="1" customFormat="1" ht="15" customHeight="1">
      <c r="B203" s="316"/>
      <c r="C203" s="291" t="s">
        <v>718</v>
      </c>
      <c r="D203" s="291"/>
      <c r="E203" s="291"/>
      <c r="F203" s="314" t="s">
        <v>48</v>
      </c>
      <c r="G203" s="291"/>
      <c r="H203" s="291" t="s">
        <v>729</v>
      </c>
      <c r="I203" s="291"/>
      <c r="J203" s="291"/>
      <c r="K203" s="339"/>
    </row>
    <row r="204" s="1" customFormat="1" ht="15" customHeight="1">
      <c r="B204" s="316"/>
      <c r="C204" s="291"/>
      <c r="D204" s="291"/>
      <c r="E204" s="291"/>
      <c r="F204" s="314" t="s">
        <v>49</v>
      </c>
      <c r="G204" s="291"/>
      <c r="H204" s="291" t="s">
        <v>730</v>
      </c>
      <c r="I204" s="291"/>
      <c r="J204" s="291"/>
      <c r="K204" s="339"/>
    </row>
    <row r="205" s="1" customFormat="1" ht="15" customHeight="1">
      <c r="B205" s="316"/>
      <c r="C205" s="291"/>
      <c r="D205" s="291"/>
      <c r="E205" s="291"/>
      <c r="F205" s="314" t="s">
        <v>52</v>
      </c>
      <c r="G205" s="291"/>
      <c r="H205" s="291" t="s">
        <v>731</v>
      </c>
      <c r="I205" s="291"/>
      <c r="J205" s="291"/>
      <c r="K205" s="339"/>
    </row>
    <row r="206" s="1" customFormat="1" ht="15" customHeight="1">
      <c r="B206" s="316"/>
      <c r="C206" s="291"/>
      <c r="D206" s="291"/>
      <c r="E206" s="291"/>
      <c r="F206" s="314" t="s">
        <v>50</v>
      </c>
      <c r="G206" s="291"/>
      <c r="H206" s="291" t="s">
        <v>732</v>
      </c>
      <c r="I206" s="291"/>
      <c r="J206" s="291"/>
      <c r="K206" s="339"/>
    </row>
    <row r="207" s="1" customFormat="1" ht="15" customHeight="1">
      <c r="B207" s="316"/>
      <c r="C207" s="291"/>
      <c r="D207" s="291"/>
      <c r="E207" s="291"/>
      <c r="F207" s="314" t="s">
        <v>51</v>
      </c>
      <c r="G207" s="291"/>
      <c r="H207" s="291" t="s">
        <v>733</v>
      </c>
      <c r="I207" s="291"/>
      <c r="J207" s="291"/>
      <c r="K207" s="339"/>
    </row>
    <row r="208" s="1" customFormat="1" ht="15" customHeight="1">
      <c r="B208" s="316"/>
      <c r="C208" s="291"/>
      <c r="D208" s="291"/>
      <c r="E208" s="291"/>
      <c r="F208" s="314"/>
      <c r="G208" s="291"/>
      <c r="H208" s="291"/>
      <c r="I208" s="291"/>
      <c r="J208" s="291"/>
      <c r="K208" s="339"/>
    </row>
    <row r="209" s="1" customFormat="1" ht="15" customHeight="1">
      <c r="B209" s="316"/>
      <c r="C209" s="291" t="s">
        <v>672</v>
      </c>
      <c r="D209" s="291"/>
      <c r="E209" s="291"/>
      <c r="F209" s="314" t="s">
        <v>84</v>
      </c>
      <c r="G209" s="291"/>
      <c r="H209" s="291" t="s">
        <v>734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567</v>
      </c>
      <c r="G210" s="291"/>
      <c r="H210" s="291" t="s">
        <v>568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565</v>
      </c>
      <c r="G211" s="291"/>
      <c r="H211" s="291" t="s">
        <v>735</v>
      </c>
      <c r="I211" s="291"/>
      <c r="J211" s="291"/>
      <c r="K211" s="339"/>
    </row>
    <row r="212" s="1" customFormat="1" ht="15" customHeight="1">
      <c r="B212" s="363"/>
      <c r="C212" s="291"/>
      <c r="D212" s="291"/>
      <c r="E212" s="291"/>
      <c r="F212" s="314" t="s">
        <v>569</v>
      </c>
      <c r="G212" s="352"/>
      <c r="H212" s="343" t="s">
        <v>570</v>
      </c>
      <c r="I212" s="343"/>
      <c r="J212" s="343"/>
      <c r="K212" s="364"/>
    </row>
    <row r="213" s="1" customFormat="1" ht="15" customHeight="1">
      <c r="B213" s="363"/>
      <c r="C213" s="291"/>
      <c r="D213" s="291"/>
      <c r="E213" s="291"/>
      <c r="F213" s="314" t="s">
        <v>571</v>
      </c>
      <c r="G213" s="352"/>
      <c r="H213" s="343" t="s">
        <v>550</v>
      </c>
      <c r="I213" s="343"/>
      <c r="J213" s="343"/>
      <c r="K213" s="364"/>
    </row>
    <row r="214" s="1" customFormat="1" ht="15" customHeight="1">
      <c r="B214" s="363"/>
      <c r="C214" s="291"/>
      <c r="D214" s="291"/>
      <c r="E214" s="291"/>
      <c r="F214" s="314"/>
      <c r="G214" s="352"/>
      <c r="H214" s="343"/>
      <c r="I214" s="343"/>
      <c r="J214" s="343"/>
      <c r="K214" s="364"/>
    </row>
    <row r="215" s="1" customFormat="1" ht="15" customHeight="1">
      <c r="B215" s="363"/>
      <c r="C215" s="291" t="s">
        <v>696</v>
      </c>
      <c r="D215" s="291"/>
      <c r="E215" s="291"/>
      <c r="F215" s="314">
        <v>1</v>
      </c>
      <c r="G215" s="352"/>
      <c r="H215" s="343" t="s">
        <v>736</v>
      </c>
      <c r="I215" s="343"/>
      <c r="J215" s="343"/>
      <c r="K215" s="364"/>
    </row>
    <row r="216" s="1" customFormat="1" ht="15" customHeight="1">
      <c r="B216" s="363"/>
      <c r="C216" s="291"/>
      <c r="D216" s="291"/>
      <c r="E216" s="291"/>
      <c r="F216" s="314">
        <v>2</v>
      </c>
      <c r="G216" s="352"/>
      <c r="H216" s="343" t="s">
        <v>737</v>
      </c>
      <c r="I216" s="343"/>
      <c r="J216" s="343"/>
      <c r="K216" s="364"/>
    </row>
    <row r="217" s="1" customFormat="1" ht="15" customHeight="1">
      <c r="B217" s="363"/>
      <c r="C217" s="291"/>
      <c r="D217" s="291"/>
      <c r="E217" s="291"/>
      <c r="F217" s="314">
        <v>3</v>
      </c>
      <c r="G217" s="352"/>
      <c r="H217" s="343" t="s">
        <v>738</v>
      </c>
      <c r="I217" s="343"/>
      <c r="J217" s="343"/>
      <c r="K217" s="364"/>
    </row>
    <row r="218" s="1" customFormat="1" ht="15" customHeight="1">
      <c r="B218" s="363"/>
      <c r="C218" s="291"/>
      <c r="D218" s="291"/>
      <c r="E218" s="291"/>
      <c r="F218" s="314">
        <v>4</v>
      </c>
      <c r="G218" s="352"/>
      <c r="H218" s="343" t="s">
        <v>739</v>
      </c>
      <c r="I218" s="343"/>
      <c r="J218" s="343"/>
      <c r="K218" s="364"/>
    </row>
    <row r="219" s="1" customFormat="1" ht="12.75" customHeight="1">
      <c r="B219" s="365"/>
      <c r="C219" s="366"/>
      <c r="D219" s="366"/>
      <c r="E219" s="366"/>
      <c r="F219" s="366"/>
      <c r="G219" s="366"/>
      <c r="H219" s="366"/>
      <c r="I219" s="366"/>
      <c r="J219" s="366"/>
      <c r="K219" s="36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Stolička</dc:creator>
  <cp:lastModifiedBy>Jaroslav Stolička</cp:lastModifiedBy>
  <dcterms:created xsi:type="dcterms:W3CDTF">2025-06-09T17:16:52Z</dcterms:created>
  <dcterms:modified xsi:type="dcterms:W3CDTF">2025-06-09T17:16:55Z</dcterms:modified>
</cp:coreProperties>
</file>